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4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vyntan/Desktop/work/fyp/results/version-results-3/"/>
    </mc:Choice>
  </mc:AlternateContent>
  <xr:revisionPtr revIDLastSave="0" documentId="13_ncr:1_{92124DAC-FC9B-5A44-8BCF-9A04891D104A}" xr6:coauthVersionLast="47" xr6:coauthVersionMax="47" xr10:uidLastSave="{00000000-0000-0000-0000-000000000000}"/>
  <bookViews>
    <workbookView xWindow="0" yWindow="500" windowWidth="28800" windowHeight="17500" activeTab="11" xr2:uid="{00000000-000D-0000-FFFF-FFFF00000000}"/>
  </bookViews>
  <sheets>
    <sheet name="summary" sheetId="8" r:id="rId1"/>
    <sheet name="OLD_cmp20_23" sheetId="12" state="hidden" r:id="rId2"/>
    <sheet name="OLD_cmp20_21" sheetId="11" state="hidden" r:id="rId3"/>
    <sheet name="cmp20_23" sheetId="10" r:id="rId4"/>
    <sheet name="Sheet9" sheetId="17" state="hidden" r:id="rId5"/>
    <sheet name="TMP_cmp20_21" sheetId="19" r:id="rId6"/>
    <sheet name="cmp20_21" sheetId="9" r:id="rId7"/>
    <sheet name="TMP_cmp21_22" sheetId="18" r:id="rId8"/>
    <sheet name="cmp21_22" sheetId="3" r:id="rId9"/>
    <sheet name="cmp22_23" sheetId="4" r:id="rId10"/>
    <sheet name="RAW_characterised" sheetId="6" r:id="rId11"/>
    <sheet name="RAW_compile" sheetId="16" r:id="rId12"/>
    <sheet name="OLD_RAW_compile" sheetId="1" state="hidden" r:id="rId13"/>
    <sheet name="RAW_docclass" sheetId="7" r:id="rId14"/>
  </sheets>
  <definedNames>
    <definedName name="_xlchart.v1.0" hidden="1">RAW_compile!$D$1</definedName>
    <definedName name="_xlchart.v1.1" hidden="1">RAW_compile!$D$2:$D$433</definedName>
    <definedName name="_xlchart.v1.10" hidden="1">RAW_compile!$H$1</definedName>
    <definedName name="_xlchart.v1.11" hidden="1">RAW_compile!$H$2:$H$433</definedName>
    <definedName name="_xlchart.v1.12" hidden="1">RAW_compile!$K$1</definedName>
    <definedName name="_xlchart.v1.13" hidden="1">RAW_compile!$K$2:$K$433</definedName>
    <definedName name="_xlchart.v1.14" hidden="1">RAW_compile!$N$1</definedName>
    <definedName name="_xlchart.v1.15" hidden="1">RAW_compile!$N$2:$N$433</definedName>
    <definedName name="_xlchart.v1.16" hidden="1">OLD_RAW_compile!$E$1</definedName>
    <definedName name="_xlchart.v1.17" hidden="1">OLD_RAW_compile!$E$2:$E$433</definedName>
    <definedName name="_xlchart.v1.18" hidden="1">OLD_RAW_compile!$H$1</definedName>
    <definedName name="_xlchart.v1.19" hidden="1">OLD_RAW_compile!$H$2:$H$433</definedName>
    <definedName name="_xlchart.v1.2" hidden="1">RAW_compile!$G$1</definedName>
    <definedName name="_xlchart.v1.20" hidden="1">OLD_RAW_compile!$K$1</definedName>
    <definedName name="_xlchart.v1.21" hidden="1">OLD_RAW_compile!$K$2:$K$433</definedName>
    <definedName name="_xlchart.v1.22" hidden="1">OLD_RAW_compile!$N$1</definedName>
    <definedName name="_xlchart.v1.23" hidden="1">OLD_RAW_compile!$N$2:$N$433</definedName>
    <definedName name="_xlchart.v1.24" hidden="1">OLD_RAW_compile!$D$1</definedName>
    <definedName name="_xlchart.v1.25" hidden="1">OLD_RAW_compile!$D$2:$D$433</definedName>
    <definedName name="_xlchart.v1.26" hidden="1">OLD_RAW_compile!$G$1</definedName>
    <definedName name="_xlchart.v1.27" hidden="1">OLD_RAW_compile!$G$2:$G$433</definedName>
    <definedName name="_xlchart.v1.28" hidden="1">OLD_RAW_compile!$J$1</definedName>
    <definedName name="_xlchart.v1.29" hidden="1">OLD_RAW_compile!$J$2:$J$433</definedName>
    <definedName name="_xlchart.v1.3" hidden="1">RAW_compile!$G$2:$G$433</definedName>
    <definedName name="_xlchart.v1.30" hidden="1">OLD_RAW_compile!$M$1</definedName>
    <definedName name="_xlchart.v1.31" hidden="1">OLD_RAW_compile!$M$2:$M$433</definedName>
    <definedName name="_xlchart.v1.4" hidden="1">RAW_compile!$J$1</definedName>
    <definedName name="_xlchart.v1.5" hidden="1">RAW_compile!$J$2:$J$433</definedName>
    <definedName name="_xlchart.v1.6" hidden="1">RAW_compile!$M$1</definedName>
    <definedName name="_xlchart.v1.7" hidden="1">RAW_compile!$M$2:$M$433</definedName>
    <definedName name="_xlchart.v1.8" hidden="1">RAW_compile!$E$1</definedName>
    <definedName name="_xlchart.v1.9" hidden="1">RAW_compile!$E$2:$E$433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2" i="8" l="1"/>
  <c r="AJ16" i="18" a="1"/>
  <c r="AJ16" i="18" s="1"/>
  <c r="AK12" i="18"/>
  <c r="AK24" i="18" s="1"/>
  <c r="AK11" i="18"/>
  <c r="AK23" i="18" s="1"/>
  <c r="AK10" i="18"/>
  <c r="AK22" i="18" s="1"/>
  <c r="AK9" i="18"/>
  <c r="AK21" i="18" s="1"/>
  <c r="AK8" i="18"/>
  <c r="AK20" i="18" s="1"/>
  <c r="AK7" i="18"/>
  <c r="AK19" i="18" s="1"/>
  <c r="AM6" i="18" a="1"/>
  <c r="AQ59" i="18" s="1"/>
  <c r="AK6" i="18"/>
  <c r="AK18" i="18" s="1"/>
  <c r="AK5" i="18"/>
  <c r="AK17" i="18" s="1"/>
  <c r="AN4" i="18" a="1"/>
  <c r="AN4" i="18" s="1"/>
  <c r="AK4" i="18"/>
  <c r="AK16" i="18" s="1"/>
  <c r="B3" i="8" a="1"/>
  <c r="B3" i="8" s="1"/>
  <c r="I11" i="8" a="1"/>
  <c r="I11" i="8" s="1"/>
  <c r="I4" i="8" a="1"/>
  <c r="I4" i="8" s="1"/>
  <c r="Z81" i="10" a="1"/>
  <c r="Z81" i="10" s="1"/>
  <c r="E2" i="10"/>
  <c r="T20" i="16" a="1"/>
  <c r="X31" i="16" s="1"/>
  <c r="T19" i="16" a="1"/>
  <c r="T19" i="16" s="1"/>
  <c r="X14" i="16"/>
  <c r="W14" i="16"/>
  <c r="V14" i="16"/>
  <c r="U14" i="16"/>
  <c r="X13" i="16"/>
  <c r="W13" i="16"/>
  <c r="V13" i="16"/>
  <c r="V15" i="16" s="1"/>
  <c r="U13" i="16"/>
  <c r="U12" i="16" a="1"/>
  <c r="U12" i="16" s="1"/>
  <c r="X7" i="16"/>
  <c r="W7" i="16"/>
  <c r="V7" i="16"/>
  <c r="U7" i="16"/>
  <c r="X6" i="16"/>
  <c r="X8" i="16" s="1"/>
  <c r="W6" i="16"/>
  <c r="W8" i="16" s="1"/>
  <c r="V6" i="16"/>
  <c r="V8" i="16" s="1"/>
  <c r="U6" i="16"/>
  <c r="W37" i="8" a="1"/>
  <c r="W37" i="8" s="1"/>
  <c r="BN7" i="10"/>
  <c r="BO7" i="10"/>
  <c r="BP7" i="10"/>
  <c r="BQ7" i="10"/>
  <c r="BR7" i="10"/>
  <c r="BS7" i="10"/>
  <c r="BT7" i="10"/>
  <c r="BN10" i="10"/>
  <c r="BO10" i="10"/>
  <c r="BP10" i="10"/>
  <c r="BQ10" i="10"/>
  <c r="BR10" i="10"/>
  <c r="BS10" i="10"/>
  <c r="BT10" i="10"/>
  <c r="BN13" i="10"/>
  <c r="BO13" i="10"/>
  <c r="BP13" i="10"/>
  <c r="BQ13" i="10"/>
  <c r="BR13" i="10"/>
  <c r="BS13" i="10"/>
  <c r="BT13" i="10"/>
  <c r="BM7" i="10"/>
  <c r="BL8" i="10"/>
  <c r="BL9" i="10"/>
  <c r="BL10" i="10"/>
  <c r="BL11" i="10"/>
  <c r="BL12" i="10"/>
  <c r="BL13" i="10"/>
  <c r="BL14" i="10"/>
  <c r="BL7" i="10"/>
  <c r="BK6" i="10" a="1"/>
  <c r="BK6" i="10" s="1"/>
  <c r="AX11" i="10"/>
  <c r="AX12" i="10"/>
  <c r="AX13" i="10"/>
  <c r="AX19" i="10"/>
  <c r="AX20" i="10"/>
  <c r="AX21" i="10"/>
  <c r="AX27" i="10"/>
  <c r="AX28" i="10"/>
  <c r="AX29" i="10"/>
  <c r="AX35" i="10"/>
  <c r="AX36" i="10"/>
  <c r="AX37" i="10"/>
  <c r="AX43" i="10"/>
  <c r="AX44" i="10"/>
  <c r="AX45" i="10"/>
  <c r="AX51" i="10"/>
  <c r="AX52" i="10"/>
  <c r="AX53" i="10"/>
  <c r="AX59" i="10"/>
  <c r="AX60" i="10"/>
  <c r="AX61" i="10"/>
  <c r="AX67" i="10"/>
  <c r="AX68" i="10"/>
  <c r="AX6" i="10"/>
  <c r="AY6" i="10" a="1"/>
  <c r="AY6" i="10" s="1"/>
  <c r="AZ4" i="10" a="1"/>
  <c r="AZ4" i="10" s="1"/>
  <c r="BK18" i="9" a="1"/>
  <c r="BK18" i="9" s="1"/>
  <c r="BJ20" i="9" a="1"/>
  <c r="BJ20" i="9" s="1"/>
  <c r="BM7" i="9"/>
  <c r="BM21" i="9" s="1"/>
  <c r="BN7" i="9"/>
  <c r="BO7" i="9"/>
  <c r="BP7" i="9"/>
  <c r="BQ7" i="9"/>
  <c r="BR7" i="9"/>
  <c r="BS7" i="9"/>
  <c r="BM8" i="9"/>
  <c r="BN8" i="9"/>
  <c r="BN22" i="9" s="1"/>
  <c r="BO8" i="9"/>
  <c r="BP8" i="9"/>
  <c r="BQ8" i="9"/>
  <c r="BR8" i="9"/>
  <c r="BS8" i="9"/>
  <c r="BM9" i="9"/>
  <c r="BN9" i="9"/>
  <c r="BO9" i="9"/>
  <c r="BO23" i="9" s="1"/>
  <c r="BP9" i="9"/>
  <c r="BQ9" i="9"/>
  <c r="BR9" i="9"/>
  <c r="BS9" i="9"/>
  <c r="BM10" i="9"/>
  <c r="BN10" i="9"/>
  <c r="BO10" i="9"/>
  <c r="BP10" i="9"/>
  <c r="BP24" i="9" s="1"/>
  <c r="BQ10" i="9"/>
  <c r="BR10" i="9"/>
  <c r="BS10" i="9"/>
  <c r="BM11" i="9"/>
  <c r="BN11" i="9"/>
  <c r="BO11" i="9"/>
  <c r="BP11" i="9"/>
  <c r="BQ11" i="9"/>
  <c r="BQ25" i="9" s="1"/>
  <c r="BR11" i="9"/>
  <c r="BS11" i="9"/>
  <c r="BM12" i="9"/>
  <c r="BN12" i="9"/>
  <c r="BO12" i="9"/>
  <c r="BP12" i="9"/>
  <c r="BQ12" i="9"/>
  <c r="BR12" i="9"/>
  <c r="BR26" i="9" s="1"/>
  <c r="BS12" i="9"/>
  <c r="BM13" i="9"/>
  <c r="BN13" i="9"/>
  <c r="BO13" i="9"/>
  <c r="BP13" i="9"/>
  <c r="BQ13" i="9"/>
  <c r="BR13" i="9"/>
  <c r="BS13" i="9"/>
  <c r="BS27" i="9" s="1"/>
  <c r="BM14" i="9"/>
  <c r="BN14" i="9"/>
  <c r="BO14" i="9"/>
  <c r="BP14" i="9"/>
  <c r="BQ14" i="9"/>
  <c r="BR14" i="9"/>
  <c r="BS14" i="9"/>
  <c r="BL8" i="9"/>
  <c r="BL22" i="9" s="1"/>
  <c r="BL9" i="9"/>
  <c r="BL10" i="9"/>
  <c r="BL11" i="9"/>
  <c r="BL12" i="9"/>
  <c r="BL13" i="9"/>
  <c r="BL14" i="9"/>
  <c r="BL7" i="9"/>
  <c r="BK8" i="9"/>
  <c r="BK22" i="9" s="1"/>
  <c r="BK9" i="9"/>
  <c r="BK10" i="9"/>
  <c r="BK11" i="9"/>
  <c r="BK12" i="9"/>
  <c r="BK13" i="9"/>
  <c r="BK14" i="9"/>
  <c r="BK7" i="9"/>
  <c r="BI8" i="9"/>
  <c r="BI9" i="9"/>
  <c r="BI10" i="9"/>
  <c r="BI11" i="9"/>
  <c r="BI12" i="9"/>
  <c r="BI13" i="9"/>
  <c r="BI14" i="9"/>
  <c r="BI7" i="9"/>
  <c r="BI20" i="9" s="1" a="1"/>
  <c r="BI20" i="9" s="1"/>
  <c r="BJ6" i="9" a="1"/>
  <c r="BJ6" i="9" s="1"/>
  <c r="BK4" i="9" a="1"/>
  <c r="BK4" i="9" s="1"/>
  <c r="AY7" i="9"/>
  <c r="AY8" i="9"/>
  <c r="AY9" i="9"/>
  <c r="AY10" i="9"/>
  <c r="AY11" i="9"/>
  <c r="AY12" i="9"/>
  <c r="AY13" i="9"/>
  <c r="AY14" i="9"/>
  <c r="AY15" i="9"/>
  <c r="AY16" i="9"/>
  <c r="AY17" i="9"/>
  <c r="AY18" i="9"/>
  <c r="AY19" i="9"/>
  <c r="AY20" i="9"/>
  <c r="AY21" i="9"/>
  <c r="AY22" i="9"/>
  <c r="AY23" i="9"/>
  <c r="AY24" i="9"/>
  <c r="AY25" i="9"/>
  <c r="AY26" i="9"/>
  <c r="AY27" i="9"/>
  <c r="AY28" i="9"/>
  <c r="AY29" i="9"/>
  <c r="AY30" i="9"/>
  <c r="AY31" i="9"/>
  <c r="AY32" i="9"/>
  <c r="AY33" i="9"/>
  <c r="AY34" i="9"/>
  <c r="AY35" i="9"/>
  <c r="AY36" i="9"/>
  <c r="AY37" i="9"/>
  <c r="AY38" i="9"/>
  <c r="AY39" i="9"/>
  <c r="AY40" i="9"/>
  <c r="AY41" i="9"/>
  <c r="AY42" i="9"/>
  <c r="AY43" i="9"/>
  <c r="AY44" i="9"/>
  <c r="AY45" i="9"/>
  <c r="AY46" i="9"/>
  <c r="AY47" i="9"/>
  <c r="AY48" i="9"/>
  <c r="AY49" i="9"/>
  <c r="AY50" i="9"/>
  <c r="AY51" i="9"/>
  <c r="AY52" i="9"/>
  <c r="AY53" i="9"/>
  <c r="AY54" i="9"/>
  <c r="AY55" i="9"/>
  <c r="AY56" i="9"/>
  <c r="AY57" i="9"/>
  <c r="AY58" i="9"/>
  <c r="AY59" i="9"/>
  <c r="AY60" i="9"/>
  <c r="AY61" i="9"/>
  <c r="AY62" i="9"/>
  <c r="AY63" i="9"/>
  <c r="AY64" i="9"/>
  <c r="AY65" i="9"/>
  <c r="AY66" i="9"/>
  <c r="AY67" i="9"/>
  <c r="AY68" i="9"/>
  <c r="AY6" i="9"/>
  <c r="AW7" i="9"/>
  <c r="AW8" i="9"/>
  <c r="AW9" i="9"/>
  <c r="AW10" i="9"/>
  <c r="AW11" i="9"/>
  <c r="AW12" i="9"/>
  <c r="AW13" i="9"/>
  <c r="AW14" i="9"/>
  <c r="AW15" i="9"/>
  <c r="AW16" i="9"/>
  <c r="AW17" i="9"/>
  <c r="AW18" i="9"/>
  <c r="AW19" i="9"/>
  <c r="AW20" i="9"/>
  <c r="AW21" i="9"/>
  <c r="AW22" i="9"/>
  <c r="AW23" i="9"/>
  <c r="AW24" i="9"/>
  <c r="AW25" i="9"/>
  <c r="AW26" i="9"/>
  <c r="AW27" i="9"/>
  <c r="AW28" i="9"/>
  <c r="AW29" i="9"/>
  <c r="AW30" i="9"/>
  <c r="AW31" i="9"/>
  <c r="AW32" i="9"/>
  <c r="AW33" i="9"/>
  <c r="AW34" i="9"/>
  <c r="AW35" i="9"/>
  <c r="AW36" i="9"/>
  <c r="AW37" i="9"/>
  <c r="AW38" i="9"/>
  <c r="AW39" i="9"/>
  <c r="AW40" i="9"/>
  <c r="AW41" i="9"/>
  <c r="AW42" i="9"/>
  <c r="AW43" i="9"/>
  <c r="AW44" i="9"/>
  <c r="AW45" i="9"/>
  <c r="AW46" i="9"/>
  <c r="AW47" i="9"/>
  <c r="AW48" i="9"/>
  <c r="AW49" i="9"/>
  <c r="AW50" i="9"/>
  <c r="AW51" i="9"/>
  <c r="AW52" i="9"/>
  <c r="AW53" i="9"/>
  <c r="AW54" i="9"/>
  <c r="AW55" i="9"/>
  <c r="AW56" i="9"/>
  <c r="AW57" i="9"/>
  <c r="AW58" i="9"/>
  <c r="AW59" i="9"/>
  <c r="AW60" i="9"/>
  <c r="AW61" i="9"/>
  <c r="AW62" i="9"/>
  <c r="AW63" i="9"/>
  <c r="AW64" i="9"/>
  <c r="AW65" i="9"/>
  <c r="AW66" i="9"/>
  <c r="AW67" i="9"/>
  <c r="AW68" i="9"/>
  <c r="AW6" i="9"/>
  <c r="AX6" i="9" a="1"/>
  <c r="AX6" i="9" s="1"/>
  <c r="W4" i="8"/>
  <c r="X4" i="8"/>
  <c r="AP14" i="10"/>
  <c r="AQ14" i="10"/>
  <c r="AR14" i="10"/>
  <c r="Z18" i="8" s="1"/>
  <c r="AS14" i="10"/>
  <c r="AT14" i="10"/>
  <c r="AB18" i="8" s="1"/>
  <c r="AP15" i="10"/>
  <c r="AQ15" i="10"/>
  <c r="AR15" i="10"/>
  <c r="Z19" i="8" s="1"/>
  <c r="AS15" i="10"/>
  <c r="AT15" i="10"/>
  <c r="AB19" i="8" s="1"/>
  <c r="AU15" i="10"/>
  <c r="AQ17" i="10"/>
  <c r="AR17" i="10"/>
  <c r="AS17" i="10"/>
  <c r="AT17" i="10"/>
  <c r="AU17" i="10"/>
  <c r="AV17" i="10"/>
  <c r="AR18" i="10"/>
  <c r="AS18" i="10"/>
  <c r="AT18" i="10"/>
  <c r="AU18" i="10"/>
  <c r="AV18" i="10"/>
  <c r="AP21" i="10"/>
  <c r="BB21" i="10" s="1"/>
  <c r="AS21" i="10"/>
  <c r="BE21" i="10" s="1"/>
  <c r="AT21" i="10"/>
  <c r="BF21" i="10" s="1"/>
  <c r="AU21" i="10"/>
  <c r="BG21" i="10" s="1"/>
  <c r="AV21" i="10"/>
  <c r="BH21" i="10" s="1"/>
  <c r="AP22" i="10"/>
  <c r="AQ22" i="10"/>
  <c r="AT22" i="10"/>
  <c r="AU22" i="10"/>
  <c r="AV22" i="10"/>
  <c r="AP23" i="10"/>
  <c r="AQ23" i="10"/>
  <c r="AR23" i="10"/>
  <c r="AU23" i="10"/>
  <c r="AV23" i="10"/>
  <c r="AP24" i="10"/>
  <c r="AQ24" i="10"/>
  <c r="AR24" i="10"/>
  <c r="AS24" i="10"/>
  <c r="AV24" i="10"/>
  <c r="AP25" i="10"/>
  <c r="AQ25" i="10"/>
  <c r="AR25" i="10"/>
  <c r="AS25" i="10"/>
  <c r="AT25" i="10"/>
  <c r="AP28" i="10"/>
  <c r="BB28" i="10" s="1"/>
  <c r="AQ28" i="10"/>
  <c r="BC28" i="10" s="1"/>
  <c r="AR28" i="10"/>
  <c r="BD28" i="10" s="1"/>
  <c r="AS28" i="10"/>
  <c r="BE28" i="10" s="1"/>
  <c r="AT28" i="10"/>
  <c r="BF28" i="10" s="1"/>
  <c r="AU28" i="10"/>
  <c r="BG28" i="10" s="1"/>
  <c r="AQ29" i="10"/>
  <c r="BC29" i="10" s="1"/>
  <c r="AR29" i="10"/>
  <c r="BD29" i="10" s="1"/>
  <c r="AS29" i="10"/>
  <c r="BE29" i="10" s="1"/>
  <c r="AT29" i="10"/>
  <c r="BF29" i="10" s="1"/>
  <c r="AU29" i="10"/>
  <c r="BG29" i="10" s="1"/>
  <c r="AV29" i="10"/>
  <c r="BH29" i="10" s="1"/>
  <c r="AR31" i="10"/>
  <c r="AS31" i="10"/>
  <c r="AT31" i="10"/>
  <c r="AU31" i="10"/>
  <c r="AV31" i="10"/>
  <c r="AP32" i="10"/>
  <c r="AS32" i="10"/>
  <c r="AT32" i="10"/>
  <c r="AU32" i="10"/>
  <c r="AV32" i="10"/>
  <c r="AP34" i="10"/>
  <c r="AQ34" i="10"/>
  <c r="AT34" i="10"/>
  <c r="AU34" i="10"/>
  <c r="AV34" i="10"/>
  <c r="AP35" i="10"/>
  <c r="BB35" i="10" s="1"/>
  <c r="AQ35" i="10"/>
  <c r="BC35" i="10" s="1"/>
  <c r="AR35" i="10"/>
  <c r="BD35" i="10" s="1"/>
  <c r="AU35" i="10"/>
  <c r="BG35" i="10" s="1"/>
  <c r="AV35" i="10"/>
  <c r="BH35" i="10" s="1"/>
  <c r="AP36" i="10"/>
  <c r="BB36" i="10" s="1"/>
  <c r="AQ36" i="10"/>
  <c r="BC36" i="10" s="1"/>
  <c r="AR36" i="10"/>
  <c r="BD36" i="10" s="1"/>
  <c r="AS36" i="10"/>
  <c r="BE36" i="10" s="1"/>
  <c r="AV36" i="10"/>
  <c r="BH36" i="10" s="1"/>
  <c r="AP39" i="10"/>
  <c r="AQ39" i="10"/>
  <c r="AR39" i="10"/>
  <c r="AS39" i="10"/>
  <c r="AT39" i="10"/>
  <c r="AP40" i="10"/>
  <c r="AQ40" i="10"/>
  <c r="AR40" i="10"/>
  <c r="AS40" i="10"/>
  <c r="AT40" i="10"/>
  <c r="AU40" i="10"/>
  <c r="AQ41" i="10"/>
  <c r="AR41" i="10"/>
  <c r="AS41" i="10"/>
  <c r="AT41" i="10"/>
  <c r="AU41" i="10"/>
  <c r="AV41" i="10"/>
  <c r="AR42" i="10"/>
  <c r="AS42" i="10"/>
  <c r="AT42" i="10"/>
  <c r="AU42" i="10"/>
  <c r="AV42" i="10"/>
  <c r="AP44" i="10"/>
  <c r="BB44" i="10" s="1"/>
  <c r="AS44" i="10"/>
  <c r="BE44" i="10" s="1"/>
  <c r="AT44" i="10"/>
  <c r="BF44" i="10" s="1"/>
  <c r="AU44" i="10"/>
  <c r="BG44" i="10" s="1"/>
  <c r="AV44" i="10"/>
  <c r="BH44" i="10" s="1"/>
  <c r="AP45" i="10"/>
  <c r="BB45" i="10" s="1"/>
  <c r="AQ45" i="10"/>
  <c r="BC45" i="10" s="1"/>
  <c r="AT45" i="10"/>
  <c r="BF45" i="10" s="1"/>
  <c r="AU45" i="10"/>
  <c r="BG45" i="10" s="1"/>
  <c r="AV45" i="10"/>
  <c r="BH45" i="10" s="1"/>
  <c r="AP47" i="10"/>
  <c r="AQ47" i="10"/>
  <c r="AR47" i="10"/>
  <c r="AU47" i="10"/>
  <c r="AV47" i="10"/>
  <c r="AP49" i="10"/>
  <c r="AQ49" i="10"/>
  <c r="AR49" i="10"/>
  <c r="AS49" i="10"/>
  <c r="AV49" i="10"/>
  <c r="AP50" i="10"/>
  <c r="AQ50" i="10"/>
  <c r="AR50" i="10"/>
  <c r="AS50" i="10"/>
  <c r="AT50" i="10"/>
  <c r="AP51" i="10"/>
  <c r="BB51" i="10" s="1"/>
  <c r="AQ51" i="10"/>
  <c r="BC51" i="10" s="1"/>
  <c r="AR51" i="10"/>
  <c r="BD51" i="10" s="1"/>
  <c r="AS51" i="10"/>
  <c r="BE51" i="10" s="1"/>
  <c r="AT51" i="10"/>
  <c r="BF51" i="10" s="1"/>
  <c r="AU51" i="10"/>
  <c r="BG51" i="10" s="1"/>
  <c r="AQ52" i="10"/>
  <c r="BC52" i="10" s="1"/>
  <c r="AR52" i="10"/>
  <c r="BD52" i="10" s="1"/>
  <c r="AS52" i="10"/>
  <c r="BE52" i="10" s="1"/>
  <c r="AT52" i="10"/>
  <c r="BF52" i="10" s="1"/>
  <c r="AU52" i="10"/>
  <c r="BG52" i="10" s="1"/>
  <c r="AV52" i="10"/>
  <c r="BH52" i="10" s="1"/>
  <c r="AR53" i="10"/>
  <c r="BD53" i="10" s="1"/>
  <c r="AS53" i="10"/>
  <c r="BE53" i="10" s="1"/>
  <c r="AT53" i="10"/>
  <c r="BF53" i="10" s="1"/>
  <c r="AU53" i="10"/>
  <c r="BG53" i="10" s="1"/>
  <c r="AV53" i="10"/>
  <c r="BH53" i="10" s="1"/>
  <c r="AP54" i="10"/>
  <c r="AS54" i="10"/>
  <c r="AT54" i="10"/>
  <c r="AU54" i="10"/>
  <c r="AV54" i="10"/>
  <c r="AP55" i="10"/>
  <c r="AQ55" i="10"/>
  <c r="AT55" i="10"/>
  <c r="AU55" i="10"/>
  <c r="AV55" i="10"/>
  <c r="AP56" i="10"/>
  <c r="AQ56" i="10"/>
  <c r="AR56" i="10"/>
  <c r="AU56" i="10"/>
  <c r="AV56" i="10"/>
  <c r="AP57" i="10"/>
  <c r="AQ57" i="10"/>
  <c r="AR57" i="10"/>
  <c r="AS57" i="10"/>
  <c r="AV57" i="10"/>
  <c r="AP58" i="10"/>
  <c r="AQ58" i="10"/>
  <c r="AR58" i="10"/>
  <c r="AS58" i="10"/>
  <c r="AT58" i="10"/>
  <c r="AP59" i="10"/>
  <c r="BB59" i="10" s="1"/>
  <c r="AQ59" i="10"/>
  <c r="BC59" i="10" s="1"/>
  <c r="AR59" i="10"/>
  <c r="BD59" i="10" s="1"/>
  <c r="AS59" i="10"/>
  <c r="BE59" i="10" s="1"/>
  <c r="AT59" i="10"/>
  <c r="BF59" i="10" s="1"/>
  <c r="AU59" i="10"/>
  <c r="BG59" i="10" s="1"/>
  <c r="AQ60" i="10"/>
  <c r="BC60" i="10" s="1"/>
  <c r="AR60" i="10"/>
  <c r="BD60" i="10" s="1"/>
  <c r="AS60" i="10"/>
  <c r="BE60" i="10" s="1"/>
  <c r="AT60" i="10"/>
  <c r="BF60" i="10" s="1"/>
  <c r="AU60" i="10"/>
  <c r="BG60" i="10" s="1"/>
  <c r="AV60" i="10"/>
  <c r="BH60" i="10" s="1"/>
  <c r="AR61" i="10"/>
  <c r="BD61" i="10" s="1"/>
  <c r="AS61" i="10"/>
  <c r="BE61" i="10" s="1"/>
  <c r="AT61" i="10"/>
  <c r="BF61" i="10" s="1"/>
  <c r="AU61" i="10"/>
  <c r="BG61" i="10" s="1"/>
  <c r="AV61" i="10"/>
  <c r="BH61" i="10" s="1"/>
  <c r="AP62" i="10"/>
  <c r="AS62" i="10"/>
  <c r="AT62" i="10"/>
  <c r="AU62" i="10"/>
  <c r="AV62" i="10"/>
  <c r="AP63" i="10"/>
  <c r="AQ63" i="10"/>
  <c r="AT63" i="10"/>
  <c r="AU63" i="10"/>
  <c r="AV63" i="10"/>
  <c r="AP64" i="10"/>
  <c r="AQ64" i="10"/>
  <c r="AR64" i="10"/>
  <c r="AU64" i="10"/>
  <c r="AV64" i="10"/>
  <c r="AP65" i="10"/>
  <c r="AQ65" i="10"/>
  <c r="AR65" i="10"/>
  <c r="AS65" i="10"/>
  <c r="AV65" i="10"/>
  <c r="AP66" i="10"/>
  <c r="AQ66" i="10"/>
  <c r="AR66" i="10"/>
  <c r="AS66" i="10"/>
  <c r="AT66" i="10"/>
  <c r="AP67" i="10"/>
  <c r="BB67" i="10" s="1"/>
  <c r="AQ67" i="10"/>
  <c r="BC67" i="10" s="1"/>
  <c r="AR67" i="10"/>
  <c r="BD67" i="10" s="1"/>
  <c r="AS67" i="10"/>
  <c r="BE67" i="10" s="1"/>
  <c r="AT67" i="10"/>
  <c r="BF67" i="10" s="1"/>
  <c r="AU67" i="10"/>
  <c r="BG67" i="10" s="1"/>
  <c r="AQ68" i="10"/>
  <c r="BC68" i="10" s="1"/>
  <c r="AR68" i="10"/>
  <c r="BD68" i="10" s="1"/>
  <c r="AS68" i="10"/>
  <c r="BE68" i="10" s="1"/>
  <c r="AT68" i="10"/>
  <c r="BF68" i="10" s="1"/>
  <c r="AU68" i="10"/>
  <c r="BG68" i="10" s="1"/>
  <c r="AV68" i="10"/>
  <c r="BH68" i="10" s="1"/>
  <c r="AO35" i="10"/>
  <c r="BA35" i="10" s="1"/>
  <c r="AO36" i="10"/>
  <c r="BA36" i="10" s="1"/>
  <c r="AO39" i="10"/>
  <c r="AO40" i="10"/>
  <c r="AO41" i="10"/>
  <c r="AO44" i="10"/>
  <c r="BA44" i="10" s="1"/>
  <c r="AO52" i="10"/>
  <c r="BA52" i="10" s="1"/>
  <c r="AO54" i="10"/>
  <c r="AO55" i="10"/>
  <c r="AO56" i="10"/>
  <c r="AO62" i="10"/>
  <c r="AO64" i="10"/>
  <c r="AN8" i="10"/>
  <c r="V12" i="8" s="1"/>
  <c r="AN9" i="10"/>
  <c r="AN10" i="10"/>
  <c r="AN11" i="10"/>
  <c r="AN12" i="10"/>
  <c r="AN13" i="10"/>
  <c r="AN16" i="10"/>
  <c r="AN17" i="10"/>
  <c r="AN18" i="10"/>
  <c r="AN19" i="10"/>
  <c r="AZ19" i="10" s="1"/>
  <c r="AN20" i="10"/>
  <c r="AZ20" i="10" s="1"/>
  <c r="AN21" i="10"/>
  <c r="AZ21" i="10" s="1"/>
  <c r="AN24" i="10"/>
  <c r="AN25" i="10"/>
  <c r="AN26" i="10"/>
  <c r="AN27" i="10"/>
  <c r="AZ27" i="10" s="1"/>
  <c r="AN28" i="10"/>
  <c r="AZ28" i="10" s="1"/>
  <c r="AN29" i="10"/>
  <c r="AZ29" i="10" s="1"/>
  <c r="AN32" i="10"/>
  <c r="AN33" i="10"/>
  <c r="AN34" i="10"/>
  <c r="AN35" i="10"/>
  <c r="AZ35" i="10" s="1"/>
  <c r="AN36" i="10"/>
  <c r="AZ36" i="10" s="1"/>
  <c r="AN37" i="10"/>
  <c r="AZ37" i="10" s="1"/>
  <c r="AN40" i="10"/>
  <c r="AN41" i="10"/>
  <c r="AN42" i="10"/>
  <c r="AN43" i="10"/>
  <c r="AZ43" i="10" s="1"/>
  <c r="AN44" i="10"/>
  <c r="AZ44" i="10" s="1"/>
  <c r="AN45" i="10"/>
  <c r="AZ45" i="10" s="1"/>
  <c r="AN48" i="10"/>
  <c r="AN49" i="10"/>
  <c r="AN50" i="10"/>
  <c r="AN51" i="10"/>
  <c r="AZ51" i="10" s="1"/>
  <c r="AN52" i="10"/>
  <c r="AZ52" i="10" s="1"/>
  <c r="AN53" i="10"/>
  <c r="AZ53" i="10" s="1"/>
  <c r="AN56" i="10"/>
  <c r="AN57" i="10"/>
  <c r="AN58" i="10"/>
  <c r="AN59" i="10"/>
  <c r="AZ59" i="10" s="1"/>
  <c r="AN60" i="10"/>
  <c r="AZ60" i="10" s="1"/>
  <c r="AN61" i="10"/>
  <c r="AZ61" i="10" s="1"/>
  <c r="AN64" i="10"/>
  <c r="AN65" i="10"/>
  <c r="AN66" i="10"/>
  <c r="AN67" i="10"/>
  <c r="AZ67" i="10" s="1"/>
  <c r="AN68" i="10"/>
  <c r="AZ68" i="10" s="1"/>
  <c r="AN6" i="10"/>
  <c r="AM6" i="10" a="1"/>
  <c r="AM6" i="10" s="1"/>
  <c r="AN4" i="10" a="1"/>
  <c r="AN4" i="10" s="1"/>
  <c r="Z409" i="10" a="1"/>
  <c r="Z409" i="10" s="1"/>
  <c r="AL6" i="9" a="1"/>
  <c r="AP9" i="9" s="1"/>
  <c r="Y27" i="8" s="1"/>
  <c r="AM4" i="9" a="1"/>
  <c r="AM4" i="9" s="1"/>
  <c r="AK4" i="10"/>
  <c r="AJ16" i="10" a="1"/>
  <c r="AJ16" i="10" s="1"/>
  <c r="E3" i="10"/>
  <c r="E4" i="10"/>
  <c r="E6" i="10"/>
  <c r="E7" i="10"/>
  <c r="E8" i="10"/>
  <c r="Z8" i="10" s="1" a="1"/>
  <c r="Z8" i="10" s="1"/>
  <c r="E9" i="10"/>
  <c r="Z9" i="10" s="1" a="1"/>
  <c r="Z9" i="10" s="1"/>
  <c r="E10" i="10"/>
  <c r="Z10" i="10" s="1" a="1"/>
  <c r="Z10" i="10" s="1"/>
  <c r="E11" i="10"/>
  <c r="E12" i="10"/>
  <c r="E13" i="10"/>
  <c r="Z13" i="10" s="1" a="1"/>
  <c r="E14" i="10"/>
  <c r="E15" i="10"/>
  <c r="E16" i="10"/>
  <c r="Z16" i="10" s="1" a="1"/>
  <c r="Z16" i="10" s="1"/>
  <c r="E17" i="10"/>
  <c r="E18" i="10"/>
  <c r="Z18" i="10" s="1" a="1"/>
  <c r="Z18" i="10" s="1"/>
  <c r="E19" i="10"/>
  <c r="E20" i="10"/>
  <c r="E21" i="10"/>
  <c r="E22" i="10"/>
  <c r="E23" i="10"/>
  <c r="E24" i="10"/>
  <c r="E25" i="10"/>
  <c r="Z25" i="10" s="1" a="1"/>
  <c r="E26" i="10"/>
  <c r="E27" i="10"/>
  <c r="E28" i="10"/>
  <c r="E29" i="10"/>
  <c r="E30" i="10"/>
  <c r="E31" i="10"/>
  <c r="Z31" i="10" s="1" a="1"/>
  <c r="Z31" i="10" s="1"/>
  <c r="E32" i="10"/>
  <c r="Z32" i="10" s="1" a="1"/>
  <c r="Z32" i="10" s="1"/>
  <c r="E33" i="10"/>
  <c r="E34" i="10"/>
  <c r="Z34" i="10" s="1" a="1"/>
  <c r="E35" i="10"/>
  <c r="E36" i="10"/>
  <c r="E37" i="10"/>
  <c r="E38" i="10"/>
  <c r="E39" i="10"/>
  <c r="Z39" i="10" s="1" a="1"/>
  <c r="Z39" i="10" s="1"/>
  <c r="E41" i="10"/>
  <c r="E42" i="10"/>
  <c r="E43" i="10"/>
  <c r="E44" i="10"/>
  <c r="Z44" i="10" s="1" a="1"/>
  <c r="Z44" i="10" s="1"/>
  <c r="E45" i="10"/>
  <c r="E47" i="10"/>
  <c r="E49" i="10"/>
  <c r="Z49" i="10" s="1" a="1"/>
  <c r="E50" i="10"/>
  <c r="Z50" i="10" s="1" a="1"/>
  <c r="Z50" i="10" s="1"/>
  <c r="E51" i="10"/>
  <c r="E52" i="10"/>
  <c r="E53" i="10"/>
  <c r="E54" i="10"/>
  <c r="E55" i="10"/>
  <c r="Z55" i="10" s="1" a="1"/>
  <c r="Z55" i="10" s="1"/>
  <c r="E57" i="10"/>
  <c r="Z57" i="10" s="1" a="1"/>
  <c r="E58" i="10"/>
  <c r="Z58" i="10" s="1" a="1"/>
  <c r="Z58" i="10" s="1"/>
  <c r="E59" i="10"/>
  <c r="E60" i="10"/>
  <c r="E61" i="10"/>
  <c r="E62" i="10"/>
  <c r="E63" i="10"/>
  <c r="Z63" i="10" s="1" a="1"/>
  <c r="Z63" i="10" s="1"/>
  <c r="E64" i="10"/>
  <c r="Z64" i="10" s="1" a="1"/>
  <c r="Z64" i="10" s="1"/>
  <c r="E65" i="10"/>
  <c r="E66" i="10"/>
  <c r="Z66" i="10" s="1" a="1"/>
  <c r="Z66" i="10" s="1"/>
  <c r="E67" i="10"/>
  <c r="E68" i="10"/>
  <c r="E70" i="10"/>
  <c r="E71" i="10"/>
  <c r="E72" i="10"/>
  <c r="E73" i="10"/>
  <c r="E74" i="10"/>
  <c r="Z74" i="10" s="1" a="1"/>
  <c r="E75" i="10"/>
  <c r="E76" i="10"/>
  <c r="Z76" i="10" s="1" a="1"/>
  <c r="Z76" i="10" s="1"/>
  <c r="E77" i="10"/>
  <c r="Z77" i="10" s="1" a="1"/>
  <c r="Z77" i="10" s="1"/>
  <c r="E78" i="10"/>
  <c r="Z78" i="10" s="1" a="1"/>
  <c r="Z78" i="10" s="1"/>
  <c r="AO34" i="10" s="1"/>
  <c r="E79" i="10"/>
  <c r="E81" i="10"/>
  <c r="E82" i="10"/>
  <c r="Z82" i="10" s="1" a="1"/>
  <c r="Z82" i="10" s="1"/>
  <c r="E83" i="10"/>
  <c r="E84" i="10"/>
  <c r="E85" i="10"/>
  <c r="E86" i="10"/>
  <c r="E87" i="10"/>
  <c r="E88" i="10"/>
  <c r="E89" i="10"/>
  <c r="E90" i="10"/>
  <c r="Z90" i="10" s="1" a="1"/>
  <c r="Z90" i="10" s="1"/>
  <c r="E91" i="10"/>
  <c r="E92" i="10"/>
  <c r="E93" i="10"/>
  <c r="E94" i="10"/>
  <c r="E95" i="10"/>
  <c r="Z95" i="10" s="1" a="1"/>
  <c r="Z95" i="10" s="1"/>
  <c r="E97" i="10"/>
  <c r="Z97" i="10" s="1" a="1"/>
  <c r="Z97" i="10" s="1"/>
  <c r="E98" i="10"/>
  <c r="Z98" i="10" s="1" a="1"/>
  <c r="Z98" i="10" s="1"/>
  <c r="E99" i="10"/>
  <c r="E100" i="10"/>
  <c r="E101" i="10"/>
  <c r="E102" i="10"/>
  <c r="E103" i="10"/>
  <c r="E104" i="10"/>
  <c r="E105" i="10"/>
  <c r="E106" i="10"/>
  <c r="Z106" i="10" s="1" a="1"/>
  <c r="Z106" i="10" s="1"/>
  <c r="E107" i="10"/>
  <c r="E108" i="10"/>
  <c r="E109" i="10"/>
  <c r="E110" i="10"/>
  <c r="E111" i="10"/>
  <c r="Z111" i="10" s="1" a="1"/>
  <c r="Z111" i="10" s="1"/>
  <c r="E113" i="10"/>
  <c r="Z113" i="10" s="1" a="1"/>
  <c r="Z113" i="10" s="1"/>
  <c r="E114" i="10"/>
  <c r="Z114" i="10" s="1" a="1"/>
  <c r="Z114" i="10" s="1"/>
  <c r="E115" i="10"/>
  <c r="Z115" i="10" s="1" a="1"/>
  <c r="Z115" i="10" s="1"/>
  <c r="E116" i="10"/>
  <c r="E117" i="10"/>
  <c r="Z117" i="10" s="1" a="1"/>
  <c r="Z117" i="10" s="1"/>
  <c r="E118" i="10"/>
  <c r="E119" i="10"/>
  <c r="E121" i="10"/>
  <c r="Z121" i="10" s="1" a="1"/>
  <c r="Z121" i="10" s="1"/>
  <c r="E122" i="10"/>
  <c r="Z122" i="10" s="1" a="1"/>
  <c r="Z122" i="10" s="1"/>
  <c r="E123" i="10"/>
  <c r="Z123" i="10" s="1" a="1"/>
  <c r="E124" i="10"/>
  <c r="E125" i="10"/>
  <c r="E126" i="10"/>
  <c r="E127" i="10"/>
  <c r="E128" i="10"/>
  <c r="Z128" i="10" s="1" a="1"/>
  <c r="Z128" i="10" s="1"/>
  <c r="E129" i="10"/>
  <c r="Z129" i="10" s="1" a="1"/>
  <c r="E130" i="10"/>
  <c r="Z130" i="10" s="1" a="1"/>
  <c r="Z130" i="10" s="1"/>
  <c r="E131" i="10"/>
  <c r="Z131" i="10" s="1" a="1"/>
  <c r="Z131" i="10" s="1"/>
  <c r="E132" i="10"/>
  <c r="E133" i="10"/>
  <c r="E134" i="10"/>
  <c r="E135" i="10"/>
  <c r="E136" i="10"/>
  <c r="E137" i="10"/>
  <c r="E138" i="10"/>
  <c r="E139" i="10"/>
  <c r="Z139" i="10" s="1" a="1"/>
  <c r="Z139" i="10" s="1"/>
  <c r="E140" i="10"/>
  <c r="E141" i="10"/>
  <c r="E142" i="10"/>
  <c r="E143" i="10"/>
  <c r="E144" i="10"/>
  <c r="Z144" i="10" s="1" a="1"/>
  <c r="Z144" i="10" s="1"/>
  <c r="E145" i="10"/>
  <c r="Z145" i="10" s="1" a="1"/>
  <c r="Z145" i="10" s="1"/>
  <c r="E146" i="10"/>
  <c r="Z146" i="10" s="1" a="1"/>
  <c r="Z146" i="10" s="1"/>
  <c r="E147" i="10"/>
  <c r="E148" i="10"/>
  <c r="E149" i="10"/>
  <c r="E150" i="10"/>
  <c r="E151" i="10"/>
  <c r="E152" i="10"/>
  <c r="Z152" i="10" s="1" a="1"/>
  <c r="Z152" i="10" s="1"/>
  <c r="AO42" i="10" s="1"/>
  <c r="E153" i="10"/>
  <c r="Z153" i="10" s="1" a="1"/>
  <c r="Z153" i="10" s="1"/>
  <c r="E154" i="10"/>
  <c r="Z154" i="10" s="1" a="1"/>
  <c r="Z154" i="10" s="1"/>
  <c r="E155" i="10"/>
  <c r="E156" i="10"/>
  <c r="E157" i="10"/>
  <c r="E158" i="10"/>
  <c r="E159" i="10"/>
  <c r="E160" i="10"/>
  <c r="E161" i="10"/>
  <c r="Z161" i="10" s="1" a="1"/>
  <c r="E162" i="10"/>
  <c r="E163" i="10"/>
  <c r="E164" i="10"/>
  <c r="E165" i="10"/>
  <c r="E166" i="10"/>
  <c r="E167" i="10"/>
  <c r="E168" i="10"/>
  <c r="Z168" i="10" s="1" a="1"/>
  <c r="Z168" i="10" s="1"/>
  <c r="E169" i="10"/>
  <c r="Z169" i="10" s="1" a="1"/>
  <c r="Z169" i="10" s="1"/>
  <c r="E170" i="10"/>
  <c r="E171" i="10"/>
  <c r="E172" i="10"/>
  <c r="E173" i="10"/>
  <c r="E174" i="10"/>
  <c r="E175" i="10"/>
  <c r="E176" i="10"/>
  <c r="E177" i="10"/>
  <c r="E178" i="10"/>
  <c r="Z178" i="10" s="1" a="1"/>
  <c r="Z178" i="10" s="1"/>
  <c r="E179" i="10"/>
  <c r="Z179" i="10" s="1" a="1"/>
  <c r="Z179" i="10" s="1"/>
  <c r="E180" i="10"/>
  <c r="E181" i="10"/>
  <c r="E182" i="10"/>
  <c r="Z182" i="10" s="1" a="1"/>
  <c r="Z182" i="10" s="1"/>
  <c r="E183" i="10"/>
  <c r="E184" i="10"/>
  <c r="Z184" i="10" s="1" a="1"/>
  <c r="E185" i="10"/>
  <c r="Z185" i="10" s="1" a="1"/>
  <c r="Z185" i="10" s="1"/>
  <c r="E186" i="10"/>
  <c r="E187" i="10"/>
  <c r="E188" i="10"/>
  <c r="E189" i="10"/>
  <c r="E190" i="10"/>
  <c r="E191" i="10"/>
  <c r="E192" i="10"/>
  <c r="Z192" i="10" s="1" a="1"/>
  <c r="Z192" i="10" s="1"/>
  <c r="E193" i="10"/>
  <c r="E194" i="10"/>
  <c r="Z194" i="10" s="1" a="1"/>
  <c r="Z194" i="10" s="1"/>
  <c r="AO45" i="10" s="1"/>
  <c r="BA45" i="10" s="1"/>
  <c r="E195" i="10"/>
  <c r="Z195" i="10" s="1" a="1"/>
  <c r="Z195" i="10" s="1"/>
  <c r="E196" i="10"/>
  <c r="E197" i="10"/>
  <c r="E198" i="10"/>
  <c r="E199" i="10"/>
  <c r="E200" i="10"/>
  <c r="Z200" i="10" s="1" a="1"/>
  <c r="E201" i="10"/>
  <c r="E202" i="10"/>
  <c r="Z202" i="10" s="1" a="1"/>
  <c r="E203" i="10"/>
  <c r="E204" i="10"/>
  <c r="Z204" i="10" s="1" a="1"/>
  <c r="Z204" i="10" s="1"/>
  <c r="E205" i="10"/>
  <c r="Z205" i="10" s="1" a="1"/>
  <c r="Z205" i="10" s="1"/>
  <c r="BM13" i="10" s="1"/>
  <c r="E206" i="10"/>
  <c r="E207" i="10"/>
  <c r="E208" i="10"/>
  <c r="E209" i="10"/>
  <c r="Z209" i="10" s="1" a="1"/>
  <c r="Z209" i="10" s="1"/>
  <c r="E210" i="10"/>
  <c r="Z210" i="10" s="1" a="1"/>
  <c r="Z210" i="10" s="1"/>
  <c r="E211" i="10"/>
  <c r="E212" i="10"/>
  <c r="E213" i="10"/>
  <c r="E214" i="10"/>
  <c r="E215" i="10"/>
  <c r="E216" i="10"/>
  <c r="Z216" i="10" s="1" a="1"/>
  <c r="Z216" i="10" s="1"/>
  <c r="AO49" i="10" s="1"/>
  <c r="E217" i="10"/>
  <c r="E218" i="10"/>
  <c r="Z218" i="10" s="1" a="1"/>
  <c r="Z218" i="10" s="1"/>
  <c r="E219" i="10"/>
  <c r="E220" i="10"/>
  <c r="E221" i="10"/>
  <c r="E222" i="10"/>
  <c r="E223" i="10"/>
  <c r="E224" i="10"/>
  <c r="Z224" i="10" s="1" a="1"/>
  <c r="Z224" i="10" s="1"/>
  <c r="E225" i="10"/>
  <c r="E226" i="10"/>
  <c r="E227" i="10"/>
  <c r="Z227" i="10" s="1" a="1"/>
  <c r="Z227" i="10" s="1"/>
  <c r="E228" i="10"/>
  <c r="E229" i="10"/>
  <c r="E230" i="10"/>
  <c r="E231" i="10"/>
  <c r="E232" i="10"/>
  <c r="E233" i="10"/>
  <c r="E234" i="10"/>
  <c r="Z234" i="10" s="1" a="1"/>
  <c r="Z234" i="10" s="1"/>
  <c r="AO51" i="10" s="1"/>
  <c r="BA51" i="10" s="1"/>
  <c r="E235" i="10"/>
  <c r="E236" i="10"/>
  <c r="E237" i="10"/>
  <c r="E238" i="10"/>
  <c r="E239" i="10"/>
  <c r="E240" i="10"/>
  <c r="E241" i="10"/>
  <c r="E242" i="10"/>
  <c r="Z242" i="10" s="1" a="1"/>
  <c r="Z242" i="10" s="1"/>
  <c r="E243" i="10"/>
  <c r="Z243" i="10" s="1" a="1"/>
  <c r="Z243" i="10" s="1"/>
  <c r="E244" i="10"/>
  <c r="E246" i="10"/>
  <c r="E247" i="10"/>
  <c r="AO53" i="10"/>
  <c r="BA53" i="10" s="1"/>
  <c r="E249" i="10"/>
  <c r="E250" i="10"/>
  <c r="Z250" i="10" s="1" a="1"/>
  <c r="Z250" i="10" s="1"/>
  <c r="E251" i="10"/>
  <c r="E252" i="10"/>
  <c r="E253" i="10"/>
  <c r="E254" i="10"/>
  <c r="E255" i="10"/>
  <c r="E256" i="10"/>
  <c r="Z256" i="10" s="1" a="1"/>
  <c r="Z256" i="10" s="1"/>
  <c r="E257" i="10"/>
  <c r="E258" i="10"/>
  <c r="E259" i="10"/>
  <c r="E260" i="10"/>
  <c r="Z260" i="10" s="1" a="1"/>
  <c r="E261" i="10"/>
  <c r="Z261" i="10" s="1" a="1"/>
  <c r="Z261" i="10" s="1"/>
  <c r="E263" i="10"/>
  <c r="E264" i="10"/>
  <c r="Z264" i="10" s="1" a="1"/>
  <c r="Z264" i="10" s="1"/>
  <c r="E265" i="10"/>
  <c r="Z265" i="10" s="1" a="1"/>
  <c r="Z265" i="10" s="1"/>
  <c r="E266" i="10"/>
  <c r="Z266" i="10" s="1" a="1"/>
  <c r="Z266" i="10" s="1"/>
  <c r="E267" i="10"/>
  <c r="Z267" i="10" s="1" a="1"/>
  <c r="Z267" i="10" s="1"/>
  <c r="E268" i="10"/>
  <c r="E269" i="10"/>
  <c r="E270" i="10"/>
  <c r="E271" i="10"/>
  <c r="E272" i="10"/>
  <c r="E273" i="10"/>
  <c r="Z273" i="10" s="1" a="1"/>
  <c r="E274" i="10"/>
  <c r="E275" i="10"/>
  <c r="E276" i="10"/>
  <c r="E277" i="10"/>
  <c r="Z277" i="10" s="1" a="1"/>
  <c r="Z277" i="10" s="1"/>
  <c r="E278" i="10"/>
  <c r="Z278" i="10" s="1" a="1"/>
  <c r="Z278" i="10" s="1"/>
  <c r="E279" i="10"/>
  <c r="E280" i="10"/>
  <c r="Z280" i="10" s="1" a="1"/>
  <c r="Z280" i="10" s="1"/>
  <c r="E281" i="10"/>
  <c r="Z281" i="10" s="1" a="1"/>
  <c r="E282" i="10"/>
  <c r="Z282" i="10" s="1" a="1"/>
  <c r="Z282" i="10" s="1"/>
  <c r="E283" i="10"/>
  <c r="Z283" i="10" s="1" a="1"/>
  <c r="Z283" i="10" s="1"/>
  <c r="E284" i="10"/>
  <c r="E285" i="10"/>
  <c r="E286" i="10"/>
  <c r="E287" i="10"/>
  <c r="E289" i="10"/>
  <c r="E291" i="10"/>
  <c r="E292" i="10"/>
  <c r="E293" i="10"/>
  <c r="E294" i="10"/>
  <c r="E295" i="10"/>
  <c r="E296" i="10"/>
  <c r="Z296" i="10" s="1" a="1"/>
  <c r="Z296" i="10" s="1"/>
  <c r="E297" i="10"/>
  <c r="Z297" i="10" s="1" a="1"/>
  <c r="Z297" i="10" s="1"/>
  <c r="E298" i="10"/>
  <c r="Z298" i="10" s="1" a="1"/>
  <c r="Z298" i="10" s="1"/>
  <c r="E299" i="10"/>
  <c r="Z299" i="10" s="1" a="1"/>
  <c r="Z299" i="10" s="1"/>
  <c r="E300" i="10"/>
  <c r="E301" i="10"/>
  <c r="E302" i="10"/>
  <c r="E303" i="10"/>
  <c r="E304" i="10"/>
  <c r="Z304" i="10" s="1" a="1"/>
  <c r="E305" i="10"/>
  <c r="Z305" i="10" s="1" a="1"/>
  <c r="Z305" i="10" s="1"/>
  <c r="AO57" i="10" s="1"/>
  <c r="E306" i="10"/>
  <c r="Z306" i="10" s="1" a="1"/>
  <c r="Z306" i="10" s="1"/>
  <c r="E307" i="10"/>
  <c r="Z307" i="10" s="1" a="1"/>
  <c r="Z307" i="10" s="1"/>
  <c r="AO58" i="10" s="1"/>
  <c r="E308" i="10"/>
  <c r="E309" i="10"/>
  <c r="Z309" i="10" s="1" a="1"/>
  <c r="Z309" i="10" s="1"/>
  <c r="E310" i="10"/>
  <c r="E311" i="10"/>
  <c r="E312" i="10"/>
  <c r="Z312" i="10" s="1" a="1"/>
  <c r="Z312" i="10" s="1"/>
  <c r="E313" i="10"/>
  <c r="Z313" i="10" s="1" a="1"/>
  <c r="Z313" i="10" s="1"/>
  <c r="E314" i="10"/>
  <c r="E315" i="10"/>
  <c r="E316" i="10"/>
  <c r="E317" i="10"/>
  <c r="E318" i="10"/>
  <c r="E319" i="10"/>
  <c r="E320" i="10"/>
  <c r="E321" i="10"/>
  <c r="Z321" i="10" s="1" a="1"/>
  <c r="Z321" i="10" s="1"/>
  <c r="E322" i="10"/>
  <c r="E323" i="10"/>
  <c r="E324" i="10"/>
  <c r="Z324" i="10" s="1" a="1"/>
  <c r="Z324" i="10" s="1"/>
  <c r="E325" i="10"/>
  <c r="E326" i="10"/>
  <c r="E327" i="10"/>
  <c r="E328" i="10"/>
  <c r="Z328" i="10" s="1" a="1"/>
  <c r="Z328" i="10" s="1"/>
  <c r="E330" i="10"/>
  <c r="E331" i="10"/>
  <c r="Z331" i="10" s="1" a="1"/>
  <c r="Z331" i="10" s="1"/>
  <c r="E332" i="10"/>
  <c r="E333" i="10"/>
  <c r="E334" i="10"/>
  <c r="E335" i="10"/>
  <c r="E336" i="10"/>
  <c r="Z336" i="10" s="1" a="1"/>
  <c r="Z336" i="10" s="1"/>
  <c r="E337" i="10"/>
  <c r="E338" i="10"/>
  <c r="E339" i="10"/>
  <c r="E340" i="10"/>
  <c r="E341" i="10"/>
  <c r="E342" i="10"/>
  <c r="Z342" i="10" s="1" a="1"/>
  <c r="Z342" i="10" s="1"/>
  <c r="E343" i="10"/>
  <c r="E344" i="10"/>
  <c r="Z344" i="10" s="1" a="1"/>
  <c r="Z344" i="10" s="1"/>
  <c r="E345" i="10"/>
  <c r="Z345" i="10" s="1" a="1"/>
  <c r="Z345" i="10" s="1"/>
  <c r="E346" i="10"/>
  <c r="Z346" i="10" s="1" a="1"/>
  <c r="Z346" i="10" s="1"/>
  <c r="E347" i="10"/>
  <c r="E348" i="10"/>
  <c r="E349" i="10"/>
  <c r="E350" i="10"/>
  <c r="E351" i="10"/>
  <c r="E352" i="10"/>
  <c r="E353" i="10"/>
  <c r="Z353" i="10" s="1" a="1"/>
  <c r="Z353" i="10" s="1"/>
  <c r="E354" i="10"/>
  <c r="Z354" i="10" s="1" a="1"/>
  <c r="Z354" i="10" s="1"/>
  <c r="E355" i="10"/>
  <c r="E356" i="10"/>
  <c r="E357" i="10"/>
  <c r="Z357" i="10" s="1" a="1"/>
  <c r="Z357" i="10" s="1"/>
  <c r="AO60" i="10" s="1"/>
  <c r="BA60" i="10" s="1"/>
  <c r="E359" i="10"/>
  <c r="E360" i="10"/>
  <c r="Z360" i="10" s="1" a="1"/>
  <c r="Z360" i="10" s="1"/>
  <c r="E361" i="10"/>
  <c r="E362" i="10"/>
  <c r="Z362" i="10" s="1" a="1"/>
  <c r="Z362" i="10" s="1"/>
  <c r="E363" i="10"/>
  <c r="E364" i="10"/>
  <c r="E365" i="10"/>
  <c r="E366" i="10"/>
  <c r="E367" i="10"/>
  <c r="E368" i="10"/>
  <c r="Z368" i="10" s="1" a="1"/>
  <c r="Z368" i="10" s="1"/>
  <c r="E369" i="10"/>
  <c r="E370" i="10"/>
  <c r="E371" i="10"/>
  <c r="E372" i="10"/>
  <c r="E373" i="10"/>
  <c r="E374" i="10"/>
  <c r="E375" i="10"/>
  <c r="E376" i="10"/>
  <c r="E377" i="10"/>
  <c r="E378" i="10"/>
  <c r="E379" i="10"/>
  <c r="E380" i="10"/>
  <c r="E381" i="10"/>
  <c r="E382" i="10"/>
  <c r="Z382" i="10" s="1" a="1"/>
  <c r="Z382" i="10" s="1"/>
  <c r="E383" i="10"/>
  <c r="E384" i="10"/>
  <c r="E385" i="10"/>
  <c r="Z385" i="10" s="1" a="1"/>
  <c r="Z385" i="10" s="1"/>
  <c r="AO63" i="10"/>
  <c r="E387" i="10"/>
  <c r="E388" i="10"/>
  <c r="E389" i="10"/>
  <c r="E390" i="10"/>
  <c r="E391" i="10"/>
  <c r="Z391" i="10" s="1" a="1"/>
  <c r="Z391" i="10" s="1"/>
  <c r="E392" i="10"/>
  <c r="E393" i="10"/>
  <c r="E394" i="10"/>
  <c r="Z394" i="10" s="1" a="1"/>
  <c r="Z394" i="10" s="1"/>
  <c r="E395" i="10"/>
  <c r="E396" i="10"/>
  <c r="E397" i="10"/>
  <c r="E398" i="10"/>
  <c r="E399" i="10"/>
  <c r="E400" i="10"/>
  <c r="E401" i="10"/>
  <c r="E402" i="10"/>
  <c r="E403" i="10"/>
  <c r="E404" i="10"/>
  <c r="E405" i="10"/>
  <c r="E406" i="10"/>
  <c r="E407" i="10"/>
  <c r="Z407" i="10" s="1" a="1"/>
  <c r="Z407" i="10" s="1"/>
  <c r="E408" i="10"/>
  <c r="E410" i="10"/>
  <c r="E411" i="10"/>
  <c r="E412" i="10"/>
  <c r="E413" i="10"/>
  <c r="E414" i="10"/>
  <c r="E415" i="10"/>
  <c r="E416" i="10"/>
  <c r="E417" i="10"/>
  <c r="Z417" i="10" s="1" a="1"/>
  <c r="Z417" i="10" s="1"/>
  <c r="E418" i="10"/>
  <c r="Z418" i="10" s="1" a="1"/>
  <c r="Z418" i="10" s="1"/>
  <c r="AO67" i="10" s="1"/>
  <c r="BA67" i="10" s="1"/>
  <c r="E419" i="10"/>
  <c r="E420" i="10"/>
  <c r="E421" i="10"/>
  <c r="E422" i="10"/>
  <c r="E423" i="10"/>
  <c r="E424" i="10"/>
  <c r="E425" i="10"/>
  <c r="Z425" i="10" s="1" a="1"/>
  <c r="Z425" i="10" s="1"/>
  <c r="E426" i="10"/>
  <c r="Z426" i="10" s="1" a="1"/>
  <c r="Z426" i="10" s="1"/>
  <c r="E427" i="10"/>
  <c r="E428" i="10"/>
  <c r="Z428" i="10" s="1" a="1"/>
  <c r="Z428" i="10" s="1"/>
  <c r="E429" i="10"/>
  <c r="Z429" i="10" s="1" a="1"/>
  <c r="Z429" i="10" s="1"/>
  <c r="E430" i="10"/>
  <c r="Z430" i="10" s="1" a="1"/>
  <c r="Z430" i="10" s="1"/>
  <c r="E431" i="10"/>
  <c r="E432" i="10"/>
  <c r="Z432" i="10" s="1" a="1"/>
  <c r="Z432" i="10" s="1"/>
  <c r="E433" i="10"/>
  <c r="Z433" i="10" s="1" a="1"/>
  <c r="Z433" i="10" s="1"/>
  <c r="Z41" i="10" a="1"/>
  <c r="Z41" i="10" s="1"/>
  <c r="Z105" i="10" a="1"/>
  <c r="Z105" i="10" s="1"/>
  <c r="AG433" i="12"/>
  <c r="AH433" i="12" s="1" a="1"/>
  <c r="AH433" i="12" s="1"/>
  <c r="AG432" i="12"/>
  <c r="AH432" i="12" s="1" a="1"/>
  <c r="AH432" i="12" s="1"/>
  <c r="AG431" i="12"/>
  <c r="AH431" i="12" s="1" a="1"/>
  <c r="AH431" i="12" s="1"/>
  <c r="AG430" i="12"/>
  <c r="AH430" i="12" s="1" a="1"/>
  <c r="AH430" i="12" s="1"/>
  <c r="AG429" i="12"/>
  <c r="AH429" i="12" s="1" a="1"/>
  <c r="AH429" i="12" s="1"/>
  <c r="AG428" i="12"/>
  <c r="AH428" i="12" s="1" a="1"/>
  <c r="AH428" i="12" s="1"/>
  <c r="AG427" i="12"/>
  <c r="AH427" i="12" s="1" a="1"/>
  <c r="AH427" i="12" s="1"/>
  <c r="AG426" i="12"/>
  <c r="AH426" i="12" s="1" a="1"/>
  <c r="AH426" i="12" s="1"/>
  <c r="AG425" i="12"/>
  <c r="AH425" i="12" s="1" a="1"/>
  <c r="AH425" i="12" s="1"/>
  <c r="AG424" i="12"/>
  <c r="AH424" i="12" s="1" a="1"/>
  <c r="AH424" i="12" s="1"/>
  <c r="AH423" i="12" a="1"/>
  <c r="AH423" i="12" s="1"/>
  <c r="AG423" i="12"/>
  <c r="AG422" i="12"/>
  <c r="AH422" i="12" s="1" a="1"/>
  <c r="AH422" i="12" s="1"/>
  <c r="AG421" i="12"/>
  <c r="AH421" i="12" s="1" a="1"/>
  <c r="AH421" i="12" s="1"/>
  <c r="AG420" i="12"/>
  <c r="AH420" i="12" s="1" a="1"/>
  <c r="AH420" i="12" s="1"/>
  <c r="AH419" i="12" a="1"/>
  <c r="AH419" i="12" s="1"/>
  <c r="AG419" i="12"/>
  <c r="AG418" i="12"/>
  <c r="AH418" i="12" s="1" a="1"/>
  <c r="AH418" i="12" s="1"/>
  <c r="AG417" i="12"/>
  <c r="AH417" i="12" s="1" a="1"/>
  <c r="AH417" i="12" s="1"/>
  <c r="AG416" i="12"/>
  <c r="AH416" i="12" s="1" a="1"/>
  <c r="AH416" i="12" s="1"/>
  <c r="AG415" i="12"/>
  <c r="AH415" i="12" s="1" a="1"/>
  <c r="AH415" i="12" s="1"/>
  <c r="AG414" i="12"/>
  <c r="AH414" i="12" s="1" a="1"/>
  <c r="AH414" i="12" s="1"/>
  <c r="AH413" i="12" a="1"/>
  <c r="AH413" i="12" s="1"/>
  <c r="AG413" i="12"/>
  <c r="AG412" i="12"/>
  <c r="AH412" i="12" s="1" a="1"/>
  <c r="AH412" i="12" s="1"/>
  <c r="AH411" i="12" a="1"/>
  <c r="AH411" i="12" s="1"/>
  <c r="AG411" i="12"/>
  <c r="AG410" i="12"/>
  <c r="AH410" i="12" s="1" a="1"/>
  <c r="AH410" i="12" s="1"/>
  <c r="AG409" i="12"/>
  <c r="AH409" i="12" s="1" a="1"/>
  <c r="AH409" i="12" s="1"/>
  <c r="AG408" i="12"/>
  <c r="AH408" i="12" s="1" a="1"/>
  <c r="AH408" i="12" s="1"/>
  <c r="AG407" i="12"/>
  <c r="AH407" i="12" s="1" a="1"/>
  <c r="AH407" i="12" s="1"/>
  <c r="AG406" i="12"/>
  <c r="AH406" i="12" s="1" a="1"/>
  <c r="AH406" i="12" s="1"/>
  <c r="AH405" i="12" a="1"/>
  <c r="AH405" i="12" s="1"/>
  <c r="AG405" i="12"/>
  <c r="AG404" i="12"/>
  <c r="AH404" i="12" s="1" a="1"/>
  <c r="AH404" i="12" s="1"/>
  <c r="AH403" i="12" a="1"/>
  <c r="AH403" i="12" s="1"/>
  <c r="AG403" i="12"/>
  <c r="AG402" i="12"/>
  <c r="AH402" i="12" s="1" a="1"/>
  <c r="AH402" i="12" s="1"/>
  <c r="AG401" i="12"/>
  <c r="AH401" i="12" s="1" a="1"/>
  <c r="AH401" i="12" s="1"/>
  <c r="AG400" i="12"/>
  <c r="AH400" i="12" s="1" a="1"/>
  <c r="AH400" i="12" s="1"/>
  <c r="AH399" i="12" a="1"/>
  <c r="AH399" i="12" s="1"/>
  <c r="AG399" i="12"/>
  <c r="AG398" i="12"/>
  <c r="AH398" i="12" s="1" a="1"/>
  <c r="AH398" i="12" s="1"/>
  <c r="AH397" i="12" a="1"/>
  <c r="AH397" i="12" s="1"/>
  <c r="AG397" i="12"/>
  <c r="AG396" i="12"/>
  <c r="AH396" i="12" s="1" a="1"/>
  <c r="AH396" i="12" s="1"/>
  <c r="AH395" i="12" a="1"/>
  <c r="AH395" i="12" s="1"/>
  <c r="AG395" i="12"/>
  <c r="AG394" i="12"/>
  <c r="AH394" i="12" s="1" a="1"/>
  <c r="AH394" i="12" s="1"/>
  <c r="AG393" i="12"/>
  <c r="AH393" i="12" s="1" a="1"/>
  <c r="AH393" i="12" s="1"/>
  <c r="AG392" i="12"/>
  <c r="AH392" i="12" s="1" a="1"/>
  <c r="AH392" i="12" s="1"/>
  <c r="AH391" i="12" a="1"/>
  <c r="AH391" i="12" s="1"/>
  <c r="AG391" i="12"/>
  <c r="AG390" i="12"/>
  <c r="AH390" i="12" s="1" a="1"/>
  <c r="AH390" i="12" s="1"/>
  <c r="AH389" i="12" a="1"/>
  <c r="AH389" i="12" s="1"/>
  <c r="AG389" i="12"/>
  <c r="AG388" i="12"/>
  <c r="AH388" i="12" s="1" a="1"/>
  <c r="AH388" i="12" s="1"/>
  <c r="AG387" i="12"/>
  <c r="AH387" i="12" s="1" a="1"/>
  <c r="AH387" i="12" s="1"/>
  <c r="AG386" i="12"/>
  <c r="AH386" i="12" s="1" a="1"/>
  <c r="AH386" i="12" s="1"/>
  <c r="AG385" i="12"/>
  <c r="AH385" i="12" s="1" a="1"/>
  <c r="AH385" i="12" s="1"/>
  <c r="AG384" i="12"/>
  <c r="AH384" i="12" s="1" a="1"/>
  <c r="AH384" i="12" s="1"/>
  <c r="AH383" i="12" a="1"/>
  <c r="AH383" i="12" s="1"/>
  <c r="AG383" i="12"/>
  <c r="AG382" i="12"/>
  <c r="AH382" i="12" s="1" a="1"/>
  <c r="AH382" i="12" s="1"/>
  <c r="AG381" i="12"/>
  <c r="AH381" i="12" s="1" a="1"/>
  <c r="AH381" i="12" s="1"/>
  <c r="AG380" i="12"/>
  <c r="AH380" i="12" s="1" a="1"/>
  <c r="AH380" i="12" s="1"/>
  <c r="AH379" i="12" a="1"/>
  <c r="AH379" i="12" s="1"/>
  <c r="AG379" i="12"/>
  <c r="AG378" i="12"/>
  <c r="AH378" i="12" s="1" a="1"/>
  <c r="AH378" i="12" s="1"/>
  <c r="AG377" i="12"/>
  <c r="AH377" i="12" s="1" a="1"/>
  <c r="AH377" i="12" s="1"/>
  <c r="AG376" i="12"/>
  <c r="AH376" i="12" s="1" a="1"/>
  <c r="AH376" i="12" s="1"/>
  <c r="AH375" i="12" a="1"/>
  <c r="AH375" i="12" s="1"/>
  <c r="AG375" i="12"/>
  <c r="AG374" i="12"/>
  <c r="AH374" i="12" s="1" a="1"/>
  <c r="AH374" i="12" s="1"/>
  <c r="AH373" i="12" a="1"/>
  <c r="AH373" i="12" s="1"/>
  <c r="AG373" i="12"/>
  <c r="AG372" i="12"/>
  <c r="AH372" i="12" s="1" a="1"/>
  <c r="AH372" i="12" s="1"/>
  <c r="AG371" i="12"/>
  <c r="AH371" i="12" s="1" a="1"/>
  <c r="AH371" i="12" s="1"/>
  <c r="AG370" i="12"/>
  <c r="AH370" i="12" s="1" a="1"/>
  <c r="AH370" i="12" s="1"/>
  <c r="AG369" i="12"/>
  <c r="AH369" i="12" s="1" a="1"/>
  <c r="AH369" i="12" s="1"/>
  <c r="AG368" i="12"/>
  <c r="AH368" i="12" s="1" a="1"/>
  <c r="AH368" i="12" s="1"/>
  <c r="AH367" i="12" a="1"/>
  <c r="AH367" i="12" s="1"/>
  <c r="AG367" i="12"/>
  <c r="AG366" i="12"/>
  <c r="AH366" i="12" s="1" a="1"/>
  <c r="AH366" i="12" s="1"/>
  <c r="AG365" i="12"/>
  <c r="AH365" i="12" s="1" a="1"/>
  <c r="AH365" i="12" s="1"/>
  <c r="AG364" i="12"/>
  <c r="AH364" i="12" s="1" a="1"/>
  <c r="AH364" i="12" s="1"/>
  <c r="AG363" i="12"/>
  <c r="AH363" i="12" s="1" a="1"/>
  <c r="AH363" i="12" s="1"/>
  <c r="AG362" i="12"/>
  <c r="AH362" i="12" s="1" a="1"/>
  <c r="AH362" i="12" s="1"/>
  <c r="AG361" i="12"/>
  <c r="AH361" i="12" s="1" a="1"/>
  <c r="AH361" i="12" s="1"/>
  <c r="AG360" i="12"/>
  <c r="AH360" i="12" s="1" a="1"/>
  <c r="AH360" i="12" s="1"/>
  <c r="AG359" i="12"/>
  <c r="AH359" i="12" s="1" a="1"/>
  <c r="AH359" i="12" s="1"/>
  <c r="AG358" i="12"/>
  <c r="AH358" i="12" s="1" a="1"/>
  <c r="AH358" i="12" s="1"/>
  <c r="AG357" i="12"/>
  <c r="AH357" i="12" s="1" a="1"/>
  <c r="AH357" i="12" s="1"/>
  <c r="AG356" i="12"/>
  <c r="AH356" i="12" s="1" a="1"/>
  <c r="AH356" i="12" s="1"/>
  <c r="AG355" i="12"/>
  <c r="AH355" i="12" s="1" a="1"/>
  <c r="AH355" i="12" s="1"/>
  <c r="AG354" i="12"/>
  <c r="AH354" i="12" s="1" a="1"/>
  <c r="AH354" i="12" s="1"/>
  <c r="AG353" i="12"/>
  <c r="AH353" i="12" s="1" a="1"/>
  <c r="AH353" i="12" s="1"/>
  <c r="AG352" i="12"/>
  <c r="AH352" i="12" s="1" a="1"/>
  <c r="AH352" i="12" s="1"/>
  <c r="AG351" i="12"/>
  <c r="AH351" i="12" s="1" a="1"/>
  <c r="AH351" i="12" s="1"/>
  <c r="AG350" i="12"/>
  <c r="AH350" i="12" s="1" a="1"/>
  <c r="AH350" i="12" s="1"/>
  <c r="AG349" i="12"/>
  <c r="AH349" i="12" s="1" a="1"/>
  <c r="AH349" i="12" s="1"/>
  <c r="AG348" i="12"/>
  <c r="AH348" i="12" s="1" a="1"/>
  <c r="AH348" i="12" s="1"/>
  <c r="AH347" i="12" a="1"/>
  <c r="AH347" i="12" s="1"/>
  <c r="AG347" i="12"/>
  <c r="AG346" i="12"/>
  <c r="AH346" i="12" s="1" a="1"/>
  <c r="AH346" i="12" s="1"/>
  <c r="AG345" i="12"/>
  <c r="AH345" i="12" s="1" a="1"/>
  <c r="AH345" i="12" s="1"/>
  <c r="AG344" i="12"/>
  <c r="AH344" i="12" s="1" a="1"/>
  <c r="AH344" i="12" s="1"/>
  <c r="AG343" i="12"/>
  <c r="AH343" i="12" s="1" a="1"/>
  <c r="AH343" i="12" s="1"/>
  <c r="AG342" i="12"/>
  <c r="AH342" i="12" s="1" a="1"/>
  <c r="AH342" i="12" s="1"/>
  <c r="AH341" i="12" a="1"/>
  <c r="AH341" i="12" s="1"/>
  <c r="AG341" i="12"/>
  <c r="AG340" i="12"/>
  <c r="AH340" i="12" s="1" a="1"/>
  <c r="AH340" i="12" s="1"/>
  <c r="AH339" i="12" a="1"/>
  <c r="AH339" i="12" s="1"/>
  <c r="AG339" i="12"/>
  <c r="AG338" i="12"/>
  <c r="AH338" i="12" s="1" a="1"/>
  <c r="AH338" i="12" s="1"/>
  <c r="AG337" i="12"/>
  <c r="AH337" i="12" s="1" a="1"/>
  <c r="AH337" i="12" s="1"/>
  <c r="AG336" i="12"/>
  <c r="AH336" i="12" s="1" a="1"/>
  <c r="AH336" i="12" s="1"/>
  <c r="AH335" i="12" a="1"/>
  <c r="AH335" i="12" s="1"/>
  <c r="AG335" i="12"/>
  <c r="AG334" i="12"/>
  <c r="AH334" i="12" s="1" a="1"/>
  <c r="AH334" i="12" s="1"/>
  <c r="AH333" i="12" a="1"/>
  <c r="AH333" i="12" s="1"/>
  <c r="AG333" i="12"/>
  <c r="AG332" i="12"/>
  <c r="AH332" i="12" s="1" a="1"/>
  <c r="AH332" i="12" s="1"/>
  <c r="AH331" i="12" a="1"/>
  <c r="AH331" i="12" s="1"/>
  <c r="AG331" i="12"/>
  <c r="AG330" i="12"/>
  <c r="AH330" i="12" s="1" a="1"/>
  <c r="AH330" i="12" s="1"/>
  <c r="AG329" i="12"/>
  <c r="AH329" i="12" s="1" a="1"/>
  <c r="AH329" i="12" s="1"/>
  <c r="AG328" i="12"/>
  <c r="AH328" i="12" s="1" a="1"/>
  <c r="AH328" i="12" s="1"/>
  <c r="AG327" i="12"/>
  <c r="AH327" i="12" s="1" a="1"/>
  <c r="AH327" i="12" s="1"/>
  <c r="AG326" i="12"/>
  <c r="AH326" i="12" s="1" a="1"/>
  <c r="AH326" i="12" s="1"/>
  <c r="AH325" i="12" a="1"/>
  <c r="AH325" i="12" s="1"/>
  <c r="AG325" i="12"/>
  <c r="AG324" i="12"/>
  <c r="AH324" i="12" s="1" a="1"/>
  <c r="AH324" i="12" s="1"/>
  <c r="AG323" i="12"/>
  <c r="AH323" i="12" s="1" a="1"/>
  <c r="AH323" i="12" s="1"/>
  <c r="AG322" i="12"/>
  <c r="AH322" i="12" s="1" a="1"/>
  <c r="AH322" i="12" s="1"/>
  <c r="AG321" i="12"/>
  <c r="AH321" i="12" s="1" a="1"/>
  <c r="AH321" i="12" s="1"/>
  <c r="AG320" i="12"/>
  <c r="AH320" i="12" s="1" a="1"/>
  <c r="AH320" i="12" s="1"/>
  <c r="AH319" i="12" a="1"/>
  <c r="AH319" i="12" s="1"/>
  <c r="AG319" i="12"/>
  <c r="AG318" i="12"/>
  <c r="AH318" i="12" s="1" a="1"/>
  <c r="AH318" i="12" s="1"/>
  <c r="AH317" i="12" a="1"/>
  <c r="AH317" i="12" s="1"/>
  <c r="AG317" i="12"/>
  <c r="AG316" i="12"/>
  <c r="AH316" i="12" s="1" a="1"/>
  <c r="AH316" i="12" s="1"/>
  <c r="AG315" i="12"/>
  <c r="AH315" i="12" s="1" a="1"/>
  <c r="AH315" i="12" s="1"/>
  <c r="AG314" i="12"/>
  <c r="AH314" i="12" s="1" a="1"/>
  <c r="AH314" i="12" s="1"/>
  <c r="AG313" i="12"/>
  <c r="AH313" i="12" s="1" a="1"/>
  <c r="AH313" i="12" s="1"/>
  <c r="AG312" i="12"/>
  <c r="AH312" i="12" s="1" a="1"/>
  <c r="AH312" i="12" s="1"/>
  <c r="AH311" i="12" a="1"/>
  <c r="AH311" i="12" s="1"/>
  <c r="AG311" i="12"/>
  <c r="AG310" i="12"/>
  <c r="AH310" i="12" s="1" a="1"/>
  <c r="AH310" i="12" s="1"/>
  <c r="AG309" i="12"/>
  <c r="AH309" i="12" s="1" a="1"/>
  <c r="AH309" i="12" s="1"/>
  <c r="AG308" i="12"/>
  <c r="AH308" i="12" s="1" a="1"/>
  <c r="AH308" i="12" s="1"/>
  <c r="AG307" i="12"/>
  <c r="AH307" i="12" s="1" a="1"/>
  <c r="AH307" i="12" s="1"/>
  <c r="AG306" i="12"/>
  <c r="AH306" i="12" s="1" a="1"/>
  <c r="AH306" i="12" s="1"/>
  <c r="AG305" i="12"/>
  <c r="AH305" i="12" s="1" a="1"/>
  <c r="AH305" i="12" s="1"/>
  <c r="AG304" i="12"/>
  <c r="AH304" i="12" s="1" a="1"/>
  <c r="AH304" i="12" s="1"/>
  <c r="AG303" i="12"/>
  <c r="AH303" i="12" s="1" a="1"/>
  <c r="AH303" i="12" s="1"/>
  <c r="AG302" i="12"/>
  <c r="AH302" i="12" s="1" a="1"/>
  <c r="AH302" i="12" s="1"/>
  <c r="AG301" i="12"/>
  <c r="AH301" i="12" s="1" a="1"/>
  <c r="AH301" i="12" s="1"/>
  <c r="AG300" i="12"/>
  <c r="AH300" i="12" s="1" a="1"/>
  <c r="AH300" i="12" s="1"/>
  <c r="AG299" i="12"/>
  <c r="AH299" i="12" s="1" a="1"/>
  <c r="AH299" i="12" s="1"/>
  <c r="AG298" i="12"/>
  <c r="AH298" i="12" s="1" a="1"/>
  <c r="AH298" i="12" s="1"/>
  <c r="AG297" i="12"/>
  <c r="AH297" i="12" s="1" a="1"/>
  <c r="AH297" i="12" s="1"/>
  <c r="AG296" i="12"/>
  <c r="AH296" i="12" s="1" a="1"/>
  <c r="AH296" i="12" s="1"/>
  <c r="AG295" i="12"/>
  <c r="AH295" i="12" s="1" a="1"/>
  <c r="AH295" i="12" s="1"/>
  <c r="AG294" i="12"/>
  <c r="AH294" i="12" s="1" a="1"/>
  <c r="AH294" i="12" s="1"/>
  <c r="AG293" i="12"/>
  <c r="AH293" i="12" s="1" a="1"/>
  <c r="AH293" i="12" s="1"/>
  <c r="AG292" i="12"/>
  <c r="AH292" i="12" s="1" a="1"/>
  <c r="AH292" i="12" s="1"/>
  <c r="AG291" i="12"/>
  <c r="AH291" i="12" s="1" a="1"/>
  <c r="AH291" i="12" s="1"/>
  <c r="AG290" i="12"/>
  <c r="AH290" i="12" s="1" a="1"/>
  <c r="AH290" i="12" s="1"/>
  <c r="AG289" i="12"/>
  <c r="AH289" i="12" s="1" a="1"/>
  <c r="AH289" i="12" s="1"/>
  <c r="AG288" i="12"/>
  <c r="AH288" i="12" s="1" a="1"/>
  <c r="AH288" i="12" s="1"/>
  <c r="AG287" i="12"/>
  <c r="AH287" i="12" s="1" a="1"/>
  <c r="AH287" i="12" s="1"/>
  <c r="AG286" i="12"/>
  <c r="AH286" i="12" s="1" a="1"/>
  <c r="AH286" i="12" s="1"/>
  <c r="AG285" i="12"/>
  <c r="AH285" i="12" s="1" a="1"/>
  <c r="AH285" i="12" s="1"/>
  <c r="AG284" i="12"/>
  <c r="AH284" i="12" s="1" a="1"/>
  <c r="AH284" i="12" s="1"/>
  <c r="AG283" i="12"/>
  <c r="AH283" i="12" s="1" a="1"/>
  <c r="AH283" i="12" s="1"/>
  <c r="AG282" i="12"/>
  <c r="AH282" i="12" s="1" a="1"/>
  <c r="AH282" i="12" s="1"/>
  <c r="AG281" i="12"/>
  <c r="AH281" i="12" s="1" a="1"/>
  <c r="AH281" i="12" s="1"/>
  <c r="AG280" i="12"/>
  <c r="AH280" i="12" s="1" a="1"/>
  <c r="AH280" i="12" s="1"/>
  <c r="AH279" i="12" a="1"/>
  <c r="AH279" i="12" s="1"/>
  <c r="AG279" i="12"/>
  <c r="AG278" i="12"/>
  <c r="AH278" i="12" s="1" a="1"/>
  <c r="AH278" i="12" s="1"/>
  <c r="AH277" i="12" a="1"/>
  <c r="AH277" i="12" s="1"/>
  <c r="AG277" i="12"/>
  <c r="AG276" i="12"/>
  <c r="AH276" i="12" s="1" a="1"/>
  <c r="AH276" i="12" s="1"/>
  <c r="AG275" i="12"/>
  <c r="AH275" i="12" s="1" a="1"/>
  <c r="AH275" i="12" s="1"/>
  <c r="AG274" i="12"/>
  <c r="AH274" i="12" s="1" a="1"/>
  <c r="AH274" i="12" s="1"/>
  <c r="AG273" i="12"/>
  <c r="AH273" i="12" s="1" a="1"/>
  <c r="AH273" i="12" s="1"/>
  <c r="AG272" i="12"/>
  <c r="AH272" i="12" s="1" a="1"/>
  <c r="AH272" i="12" s="1"/>
  <c r="AG271" i="12"/>
  <c r="AH271" i="12" s="1" a="1"/>
  <c r="AH271" i="12" s="1"/>
  <c r="AG270" i="12"/>
  <c r="AH270" i="12" s="1" a="1"/>
  <c r="AH270" i="12" s="1"/>
  <c r="AG269" i="12"/>
  <c r="AH269" i="12" s="1" a="1"/>
  <c r="AH269" i="12" s="1"/>
  <c r="AG268" i="12"/>
  <c r="AH268" i="12" s="1" a="1"/>
  <c r="AH268" i="12" s="1"/>
  <c r="AH267" i="12" a="1"/>
  <c r="AH267" i="12" s="1"/>
  <c r="AG267" i="12"/>
  <c r="AG266" i="12"/>
  <c r="AH266" i="12" s="1" a="1"/>
  <c r="AH266" i="12" s="1"/>
  <c r="AG265" i="12"/>
  <c r="AH265" i="12" s="1" a="1"/>
  <c r="AH265" i="12" s="1"/>
  <c r="AG264" i="12"/>
  <c r="AH264" i="12" s="1" a="1"/>
  <c r="AH264" i="12" s="1"/>
  <c r="AH263" i="12" a="1"/>
  <c r="AH263" i="12" s="1"/>
  <c r="AG263" i="12"/>
  <c r="AG262" i="12"/>
  <c r="AH262" i="12" s="1" a="1"/>
  <c r="AH262" i="12" s="1"/>
  <c r="AH261" i="12" a="1"/>
  <c r="AH261" i="12" s="1"/>
  <c r="AG261" i="12"/>
  <c r="AG260" i="12"/>
  <c r="AH260" i="12" s="1" a="1"/>
  <c r="AH260" i="12" s="1"/>
  <c r="AG259" i="12"/>
  <c r="AH259" i="12" s="1" a="1"/>
  <c r="AH259" i="12" s="1"/>
  <c r="AG258" i="12"/>
  <c r="AH258" i="12" s="1" a="1"/>
  <c r="AH258" i="12" s="1"/>
  <c r="AG257" i="12"/>
  <c r="AH257" i="12" s="1" a="1"/>
  <c r="AH257" i="12" s="1"/>
  <c r="AG256" i="12"/>
  <c r="AH256" i="12" s="1" a="1"/>
  <c r="AH256" i="12" s="1"/>
  <c r="AH255" i="12" a="1"/>
  <c r="AH255" i="12" s="1"/>
  <c r="AG255" i="12"/>
  <c r="AG254" i="12"/>
  <c r="AH254" i="12" s="1" a="1"/>
  <c r="AH254" i="12" s="1"/>
  <c r="AG253" i="12"/>
  <c r="AH253" i="12" s="1" a="1"/>
  <c r="AH253" i="12" s="1"/>
  <c r="AG252" i="12"/>
  <c r="AH252" i="12" s="1" a="1"/>
  <c r="AH252" i="12" s="1"/>
  <c r="AG251" i="12"/>
  <c r="AH251" i="12" s="1" a="1"/>
  <c r="AH251" i="12" s="1"/>
  <c r="AG250" i="12"/>
  <c r="AH250" i="12" s="1" a="1"/>
  <c r="AH250" i="12" s="1"/>
  <c r="AG249" i="12"/>
  <c r="AH249" i="12" s="1" a="1"/>
  <c r="AH249" i="12" s="1"/>
  <c r="AG248" i="12"/>
  <c r="AH248" i="12" s="1" a="1"/>
  <c r="AH248" i="12" s="1"/>
  <c r="AG247" i="12"/>
  <c r="AH247" i="12" s="1" a="1"/>
  <c r="AH247" i="12" s="1"/>
  <c r="AG246" i="12"/>
  <c r="AH246" i="12" s="1" a="1"/>
  <c r="AH246" i="12" s="1"/>
  <c r="AG245" i="12"/>
  <c r="AH245" i="12" s="1" a="1"/>
  <c r="AH245" i="12" s="1"/>
  <c r="AG244" i="12"/>
  <c r="AH244" i="12" s="1" a="1"/>
  <c r="AH244" i="12" s="1"/>
  <c r="AG243" i="12"/>
  <c r="AH243" i="12" s="1" a="1"/>
  <c r="AH243" i="12" s="1"/>
  <c r="AG242" i="12"/>
  <c r="AH242" i="12" s="1" a="1"/>
  <c r="AH242" i="12" s="1"/>
  <c r="AG241" i="12"/>
  <c r="AH241" i="12" s="1" a="1"/>
  <c r="AH241" i="12" s="1"/>
  <c r="AG240" i="12"/>
  <c r="AH240" i="12" s="1" a="1"/>
  <c r="AH240" i="12" s="1"/>
  <c r="AG239" i="12"/>
  <c r="AH239" i="12" s="1" a="1"/>
  <c r="AH239" i="12" s="1"/>
  <c r="AG238" i="12"/>
  <c r="AH238" i="12" s="1" a="1"/>
  <c r="AH238" i="12" s="1"/>
  <c r="AG237" i="12"/>
  <c r="AH237" i="12" s="1" a="1"/>
  <c r="AH237" i="12" s="1"/>
  <c r="AG236" i="12"/>
  <c r="AH236" i="12" s="1" a="1"/>
  <c r="AH236" i="12" s="1"/>
  <c r="AG235" i="12"/>
  <c r="AH235" i="12" s="1" a="1"/>
  <c r="AH235" i="12" s="1"/>
  <c r="AG234" i="12"/>
  <c r="AH234" i="12" s="1" a="1"/>
  <c r="AH234" i="12" s="1"/>
  <c r="AG233" i="12"/>
  <c r="AH233" i="12" s="1" a="1"/>
  <c r="AH233" i="12" s="1"/>
  <c r="AG232" i="12"/>
  <c r="AH232" i="12" s="1" a="1"/>
  <c r="AH232" i="12" s="1"/>
  <c r="AG231" i="12"/>
  <c r="AH231" i="12" s="1" a="1"/>
  <c r="AH231" i="12" s="1"/>
  <c r="AG230" i="12"/>
  <c r="AH230" i="12" s="1" a="1"/>
  <c r="AH230" i="12" s="1"/>
  <c r="AG229" i="12"/>
  <c r="AH229" i="12" s="1" a="1"/>
  <c r="AH229" i="12" s="1"/>
  <c r="AG228" i="12"/>
  <c r="AH228" i="12" s="1" a="1"/>
  <c r="AH228" i="12" s="1"/>
  <c r="AG227" i="12"/>
  <c r="AH227" i="12" s="1" a="1"/>
  <c r="AH227" i="12" s="1"/>
  <c r="AG226" i="12"/>
  <c r="AH226" i="12" s="1" a="1"/>
  <c r="AH226" i="12" s="1"/>
  <c r="AG225" i="12"/>
  <c r="AH225" i="12" s="1" a="1"/>
  <c r="AH225" i="12" s="1"/>
  <c r="AG224" i="12"/>
  <c r="AH224" i="12" s="1" a="1"/>
  <c r="AH224" i="12" s="1"/>
  <c r="AG223" i="12"/>
  <c r="AH223" i="12" s="1" a="1"/>
  <c r="AH223" i="12" s="1"/>
  <c r="AG222" i="12"/>
  <c r="AH222" i="12" s="1" a="1"/>
  <c r="AH222" i="12" s="1"/>
  <c r="AG221" i="12"/>
  <c r="AH221" i="12" s="1" a="1"/>
  <c r="AH221" i="12" s="1"/>
  <c r="AG220" i="12"/>
  <c r="AH220" i="12" s="1" a="1"/>
  <c r="AH220" i="12" s="1"/>
  <c r="AG219" i="12"/>
  <c r="AH219" i="12" s="1" a="1"/>
  <c r="AH219" i="12" s="1"/>
  <c r="AG218" i="12"/>
  <c r="AH218" i="12" s="1" a="1"/>
  <c r="AH218" i="12" s="1"/>
  <c r="AG217" i="12"/>
  <c r="AH217" i="12" s="1" a="1"/>
  <c r="AH217" i="12" s="1"/>
  <c r="AG216" i="12"/>
  <c r="AH216" i="12" s="1" a="1"/>
  <c r="AH216" i="12" s="1"/>
  <c r="AG215" i="12"/>
  <c r="AH215" i="12" s="1" a="1"/>
  <c r="AH215" i="12" s="1"/>
  <c r="AG214" i="12"/>
  <c r="AH214" i="12" s="1" a="1"/>
  <c r="AH214" i="12" s="1"/>
  <c r="AG213" i="12"/>
  <c r="AH213" i="12" s="1" a="1"/>
  <c r="AH213" i="12" s="1"/>
  <c r="AG212" i="12"/>
  <c r="AH212" i="12" s="1" a="1"/>
  <c r="AH212" i="12" s="1"/>
  <c r="AG211" i="12"/>
  <c r="AH211" i="12" s="1" a="1"/>
  <c r="AH211" i="12" s="1"/>
  <c r="AG210" i="12"/>
  <c r="AH210" i="12" s="1" a="1"/>
  <c r="AH210" i="12" s="1"/>
  <c r="AG209" i="12"/>
  <c r="AH209" i="12" s="1" a="1"/>
  <c r="AH209" i="12" s="1"/>
  <c r="AG208" i="12"/>
  <c r="AH208" i="12" s="1" a="1"/>
  <c r="AH208" i="12" s="1"/>
  <c r="AH207" i="12" a="1"/>
  <c r="AH207" i="12" s="1"/>
  <c r="AG207" i="12"/>
  <c r="AG206" i="12"/>
  <c r="AH206" i="12" s="1" a="1"/>
  <c r="AH206" i="12" s="1"/>
  <c r="AG205" i="12"/>
  <c r="AH205" i="12" s="1" a="1"/>
  <c r="AH205" i="12" s="1"/>
  <c r="AG204" i="12"/>
  <c r="AH204" i="12" s="1" a="1"/>
  <c r="AH204" i="12" s="1"/>
  <c r="AG203" i="12"/>
  <c r="AH203" i="12" s="1" a="1"/>
  <c r="AH203" i="12" s="1"/>
  <c r="AG202" i="12"/>
  <c r="AH202" i="12" s="1" a="1"/>
  <c r="AH202" i="12" s="1"/>
  <c r="AG201" i="12"/>
  <c r="AH201" i="12" s="1" a="1"/>
  <c r="AH201" i="12" s="1"/>
  <c r="AG200" i="12"/>
  <c r="AH200" i="12" s="1" a="1"/>
  <c r="AH200" i="12" s="1"/>
  <c r="AH199" i="12" a="1"/>
  <c r="AH199" i="12" s="1"/>
  <c r="AG199" i="12"/>
  <c r="AG198" i="12"/>
  <c r="AH198" i="12" s="1" a="1"/>
  <c r="AH198" i="12" s="1"/>
  <c r="AG197" i="12"/>
  <c r="AH197" i="12" s="1" a="1"/>
  <c r="AH197" i="12" s="1"/>
  <c r="AG196" i="12"/>
  <c r="AH196" i="12" s="1" a="1"/>
  <c r="AH196" i="12" s="1"/>
  <c r="AH195" i="12" a="1"/>
  <c r="AH195" i="12" s="1"/>
  <c r="AG195" i="12"/>
  <c r="AG194" i="12"/>
  <c r="AH194" i="12" s="1" a="1"/>
  <c r="AH194" i="12" s="1"/>
  <c r="AG193" i="12"/>
  <c r="AH193" i="12" s="1" a="1"/>
  <c r="AH193" i="12" s="1"/>
  <c r="AG192" i="12"/>
  <c r="AH192" i="12" s="1" a="1"/>
  <c r="AH192" i="12" s="1"/>
  <c r="AG191" i="12"/>
  <c r="AH191" i="12" s="1" a="1"/>
  <c r="AH191" i="12" s="1"/>
  <c r="AG190" i="12"/>
  <c r="AH190" i="12" s="1" a="1"/>
  <c r="AH190" i="12" s="1"/>
  <c r="AG189" i="12"/>
  <c r="AH189" i="12" s="1" a="1"/>
  <c r="AH189" i="12" s="1"/>
  <c r="AG188" i="12"/>
  <c r="AH188" i="12" s="1" a="1"/>
  <c r="AH188" i="12" s="1"/>
  <c r="AH187" i="12" a="1"/>
  <c r="AH187" i="12" s="1"/>
  <c r="AG187" i="12"/>
  <c r="AG186" i="12"/>
  <c r="AH186" i="12" s="1" a="1"/>
  <c r="AH186" i="12" s="1"/>
  <c r="AG185" i="12"/>
  <c r="AH185" i="12" s="1" a="1"/>
  <c r="AH185" i="12" s="1"/>
  <c r="AG184" i="12"/>
  <c r="AH184" i="12" s="1" a="1"/>
  <c r="AH184" i="12" s="1"/>
  <c r="AG183" i="12"/>
  <c r="AH183" i="12" s="1" a="1"/>
  <c r="AH183" i="12" s="1"/>
  <c r="AG182" i="12"/>
  <c r="AH182" i="12" s="1" a="1"/>
  <c r="AH182" i="12" s="1"/>
  <c r="AG181" i="12"/>
  <c r="AH181" i="12" s="1" a="1"/>
  <c r="AH181" i="12" s="1"/>
  <c r="AG180" i="12"/>
  <c r="AH180" i="12" s="1" a="1"/>
  <c r="AH180" i="12" s="1"/>
  <c r="AG179" i="12"/>
  <c r="AH179" i="12" s="1" a="1"/>
  <c r="AH179" i="12" s="1"/>
  <c r="AH178" i="12" a="1"/>
  <c r="AH178" i="12" s="1"/>
  <c r="AG178" i="12"/>
  <c r="AG177" i="12"/>
  <c r="AH177" i="12" s="1" a="1"/>
  <c r="AH177" i="12" s="1"/>
  <c r="AG176" i="12"/>
  <c r="AH176" i="12" s="1" a="1"/>
  <c r="AH176" i="12" s="1"/>
  <c r="AG175" i="12"/>
  <c r="AH175" i="12" s="1" a="1"/>
  <c r="AH175" i="12" s="1"/>
  <c r="AG174" i="12"/>
  <c r="AH174" i="12" s="1" a="1"/>
  <c r="AH174" i="12" s="1"/>
  <c r="AG173" i="12"/>
  <c r="AH173" i="12" s="1" a="1"/>
  <c r="AH173" i="12" s="1"/>
  <c r="AG172" i="12"/>
  <c r="AH172" i="12" s="1" a="1"/>
  <c r="AH172" i="12" s="1"/>
  <c r="AG171" i="12"/>
  <c r="AH171" i="12" s="1" a="1"/>
  <c r="AH171" i="12" s="1"/>
  <c r="AH170" i="12" a="1"/>
  <c r="AH170" i="12" s="1"/>
  <c r="AG170" i="12"/>
  <c r="AG169" i="12"/>
  <c r="AH169" i="12" s="1" a="1"/>
  <c r="AH169" i="12" s="1"/>
  <c r="AG168" i="12"/>
  <c r="AH168" i="12" s="1" a="1"/>
  <c r="AH168" i="12" s="1"/>
  <c r="AH167" i="12" a="1"/>
  <c r="AH167" i="12" s="1"/>
  <c r="AG167" i="12"/>
  <c r="AG166" i="12"/>
  <c r="AH166" i="12" s="1" a="1"/>
  <c r="AH166" i="12" s="1"/>
  <c r="AG165" i="12"/>
  <c r="AH165" i="12" s="1" a="1"/>
  <c r="AH165" i="12" s="1"/>
  <c r="AG164" i="12"/>
  <c r="AH164" i="12" s="1" a="1"/>
  <c r="AH164" i="12" s="1"/>
  <c r="AG163" i="12"/>
  <c r="AH163" i="12" s="1" a="1"/>
  <c r="AH163" i="12" s="1"/>
  <c r="AG162" i="12"/>
  <c r="AH162" i="12" s="1" a="1"/>
  <c r="AH162" i="12" s="1"/>
  <c r="AG161" i="12"/>
  <c r="AH161" i="12" s="1" a="1"/>
  <c r="AH161" i="12" s="1"/>
  <c r="AG160" i="12"/>
  <c r="AH160" i="12" s="1" a="1"/>
  <c r="AH160" i="12" s="1"/>
  <c r="AG159" i="12"/>
  <c r="AH159" i="12" s="1" a="1"/>
  <c r="AH159" i="12" s="1"/>
  <c r="AG158" i="12"/>
  <c r="AH158" i="12" s="1" a="1"/>
  <c r="AH158" i="12" s="1"/>
  <c r="AG157" i="12"/>
  <c r="AH157" i="12" s="1" a="1"/>
  <c r="AH157" i="12" s="1"/>
  <c r="AG156" i="12"/>
  <c r="AH156" i="12" s="1" a="1"/>
  <c r="AH156" i="12" s="1"/>
  <c r="AG155" i="12"/>
  <c r="AH155" i="12" s="1" a="1"/>
  <c r="AH155" i="12" s="1"/>
  <c r="AG154" i="12"/>
  <c r="AH154" i="12" s="1" a="1"/>
  <c r="AH154" i="12" s="1"/>
  <c r="AG153" i="12"/>
  <c r="AH153" i="12" s="1" a="1"/>
  <c r="AH153" i="12" s="1"/>
  <c r="AG152" i="12"/>
  <c r="AH152" i="12" s="1" a="1"/>
  <c r="AH152" i="12" s="1"/>
  <c r="AG151" i="12"/>
  <c r="AH151" i="12" s="1" a="1"/>
  <c r="AH151" i="12" s="1"/>
  <c r="AG150" i="12"/>
  <c r="AH150" i="12" s="1" a="1"/>
  <c r="AH150" i="12" s="1"/>
  <c r="AG149" i="12"/>
  <c r="AH149" i="12" s="1" a="1"/>
  <c r="AH149" i="12" s="1"/>
  <c r="AG148" i="12"/>
  <c r="AH148" i="12" s="1" a="1"/>
  <c r="AH148" i="12" s="1"/>
  <c r="AG147" i="12"/>
  <c r="AH147" i="12" s="1" a="1"/>
  <c r="AH147" i="12" s="1"/>
  <c r="AG146" i="12"/>
  <c r="AH146" i="12" s="1" a="1"/>
  <c r="AH146" i="12" s="1"/>
  <c r="AG145" i="12"/>
  <c r="AH145" i="12" s="1" a="1"/>
  <c r="AH145" i="12" s="1"/>
  <c r="AG144" i="12"/>
  <c r="AH144" i="12" s="1" a="1"/>
  <c r="AH144" i="12" s="1"/>
  <c r="AG143" i="12"/>
  <c r="AH143" i="12" s="1" a="1"/>
  <c r="AH143" i="12" s="1"/>
  <c r="AG142" i="12"/>
  <c r="AH142" i="12" s="1" a="1"/>
  <c r="AH142" i="12" s="1"/>
  <c r="AG141" i="12"/>
  <c r="AH141" i="12" s="1" a="1"/>
  <c r="AH141" i="12" s="1"/>
  <c r="AG140" i="12"/>
  <c r="AH140" i="12" s="1" a="1"/>
  <c r="AH140" i="12" s="1"/>
  <c r="AG139" i="12"/>
  <c r="AH139" i="12" s="1" a="1"/>
  <c r="AH139" i="12" s="1"/>
  <c r="AG138" i="12"/>
  <c r="AH138" i="12" s="1" a="1"/>
  <c r="AH138" i="12" s="1"/>
  <c r="AH137" i="12" a="1"/>
  <c r="AH137" i="12" s="1"/>
  <c r="AG137" i="12"/>
  <c r="AG136" i="12"/>
  <c r="AH136" i="12" s="1" a="1"/>
  <c r="AH136" i="12" s="1"/>
  <c r="AG135" i="12"/>
  <c r="AH135" i="12" s="1" a="1"/>
  <c r="AH135" i="12" s="1"/>
  <c r="AG134" i="12"/>
  <c r="AH134" i="12" s="1" a="1"/>
  <c r="AH134" i="12" s="1"/>
  <c r="AG133" i="12"/>
  <c r="AH133" i="12" s="1" a="1"/>
  <c r="AH133" i="12" s="1"/>
  <c r="AG132" i="12"/>
  <c r="AH132" i="12" s="1" a="1"/>
  <c r="AH132" i="12" s="1"/>
  <c r="AG131" i="12"/>
  <c r="AH131" i="12" s="1" a="1"/>
  <c r="AH131" i="12" s="1"/>
  <c r="AG130" i="12"/>
  <c r="AH130" i="12" s="1" a="1"/>
  <c r="AH130" i="12" s="1"/>
  <c r="AH129" i="12" a="1"/>
  <c r="AH129" i="12" s="1"/>
  <c r="AG129" i="12"/>
  <c r="AG128" i="12"/>
  <c r="AH128" i="12" s="1" a="1"/>
  <c r="AH128" i="12" s="1"/>
  <c r="AH127" i="12" a="1"/>
  <c r="AH127" i="12" s="1"/>
  <c r="AG127" i="12"/>
  <c r="AG126" i="12"/>
  <c r="AH126" i="12" s="1" a="1"/>
  <c r="AH126" i="12" s="1"/>
  <c r="AG125" i="12"/>
  <c r="AH125" i="12" s="1" a="1"/>
  <c r="AH125" i="12" s="1"/>
  <c r="AG124" i="12"/>
  <c r="AH124" i="12" s="1" a="1"/>
  <c r="AH124" i="12" s="1"/>
  <c r="AG123" i="12"/>
  <c r="AH123" i="12" s="1" a="1"/>
  <c r="AH123" i="12" s="1"/>
  <c r="AG122" i="12"/>
  <c r="AH122" i="12" s="1" a="1"/>
  <c r="AH122" i="12" s="1"/>
  <c r="AH121" i="12" a="1"/>
  <c r="AH121" i="12" s="1"/>
  <c r="AG121" i="12"/>
  <c r="AG120" i="12"/>
  <c r="AH120" i="12" s="1" a="1"/>
  <c r="AH120" i="12" s="1"/>
  <c r="AG119" i="12"/>
  <c r="AH119" i="12" s="1" a="1"/>
  <c r="AH119" i="12" s="1"/>
  <c r="AG118" i="12"/>
  <c r="AH118" i="12" s="1" a="1"/>
  <c r="AH118" i="12" s="1"/>
  <c r="AG117" i="12"/>
  <c r="AH117" i="12" s="1" a="1"/>
  <c r="AH117" i="12" s="1"/>
  <c r="AG116" i="12"/>
  <c r="AH116" i="12" s="1" a="1"/>
  <c r="AH116" i="12" s="1"/>
  <c r="AG115" i="12"/>
  <c r="AH115" i="12" s="1" a="1"/>
  <c r="AH115" i="12" s="1"/>
  <c r="AG114" i="12"/>
  <c r="AH114" i="12" s="1" a="1"/>
  <c r="AH114" i="12" s="1"/>
  <c r="AG113" i="12"/>
  <c r="AH113" i="12" s="1" a="1"/>
  <c r="AH113" i="12" s="1"/>
  <c r="AG112" i="12"/>
  <c r="AH112" i="12" s="1" a="1"/>
  <c r="AH112" i="12" s="1"/>
  <c r="AH111" i="12" a="1"/>
  <c r="AH111" i="12" s="1"/>
  <c r="AG111" i="12"/>
  <c r="AG110" i="12"/>
  <c r="AH110" i="12" s="1" a="1"/>
  <c r="AH110" i="12" s="1"/>
  <c r="AH109" i="12" a="1"/>
  <c r="AH109" i="12" s="1"/>
  <c r="AG109" i="12"/>
  <c r="AG108" i="12"/>
  <c r="AH108" i="12" s="1" a="1"/>
  <c r="AH108" i="12" s="1"/>
  <c r="AG107" i="12"/>
  <c r="AH107" i="12" s="1" a="1"/>
  <c r="AH107" i="12" s="1"/>
  <c r="AG106" i="12"/>
  <c r="AH106" i="12" s="1" a="1"/>
  <c r="AH106" i="12" s="1"/>
  <c r="AG105" i="12"/>
  <c r="AH105" i="12" s="1" a="1"/>
  <c r="AH105" i="12" s="1"/>
  <c r="AG104" i="12"/>
  <c r="AH104" i="12" s="1" a="1"/>
  <c r="AH104" i="12" s="1"/>
  <c r="AG103" i="12"/>
  <c r="AH103" i="12" s="1" a="1"/>
  <c r="AH103" i="12" s="1"/>
  <c r="AG102" i="12"/>
  <c r="AH102" i="12" s="1" a="1"/>
  <c r="AH102" i="12" s="1"/>
  <c r="AG101" i="12"/>
  <c r="AH101" i="12" s="1" a="1"/>
  <c r="AH101" i="12" s="1"/>
  <c r="AG100" i="12"/>
  <c r="AH100" i="12" s="1" a="1"/>
  <c r="AH100" i="12" s="1"/>
  <c r="AH99" i="12" a="1"/>
  <c r="AH99" i="12" s="1"/>
  <c r="AG99" i="12"/>
  <c r="AG98" i="12"/>
  <c r="AH98" i="12" s="1" a="1"/>
  <c r="AH98" i="12" s="1"/>
  <c r="AG97" i="12"/>
  <c r="AH97" i="12" s="1" a="1"/>
  <c r="AH97" i="12" s="1"/>
  <c r="AG96" i="12"/>
  <c r="AH96" i="12" s="1" a="1"/>
  <c r="AH96" i="12" s="1"/>
  <c r="AG95" i="12"/>
  <c r="AH95" i="12" s="1" a="1"/>
  <c r="AH95" i="12" s="1"/>
  <c r="AG94" i="12"/>
  <c r="AH94" i="12" s="1" a="1"/>
  <c r="AH94" i="12" s="1"/>
  <c r="AG93" i="12"/>
  <c r="AH93" i="12" s="1" a="1"/>
  <c r="AH93" i="12" s="1"/>
  <c r="AG92" i="12"/>
  <c r="AH92" i="12" s="1" a="1"/>
  <c r="AH92" i="12" s="1"/>
  <c r="AG91" i="12"/>
  <c r="AH91" i="12" s="1" a="1"/>
  <c r="AH91" i="12" s="1"/>
  <c r="AH90" i="12" a="1"/>
  <c r="AH90" i="12" s="1"/>
  <c r="AG90" i="12"/>
  <c r="AG89" i="12"/>
  <c r="AH89" i="12" s="1" a="1"/>
  <c r="AH89" i="12" s="1"/>
  <c r="AG88" i="12"/>
  <c r="AH88" i="12" s="1" a="1"/>
  <c r="AH88" i="12" s="1"/>
  <c r="AG87" i="12"/>
  <c r="AH87" i="12" s="1" a="1"/>
  <c r="AH87" i="12" s="1"/>
  <c r="AG86" i="12"/>
  <c r="AH86" i="12" s="1" a="1"/>
  <c r="AH86" i="12" s="1"/>
  <c r="AH85" i="12" a="1"/>
  <c r="AH85" i="12" s="1"/>
  <c r="AG85" i="12"/>
  <c r="AG84" i="12"/>
  <c r="AH84" i="12" s="1" a="1"/>
  <c r="AH84" i="12" s="1"/>
  <c r="AG83" i="12"/>
  <c r="AH83" i="12" s="1" a="1"/>
  <c r="AH83" i="12" s="1"/>
  <c r="AG82" i="12"/>
  <c r="AH82" i="12" s="1" a="1"/>
  <c r="AH82" i="12" s="1"/>
  <c r="AG81" i="12"/>
  <c r="AH81" i="12" s="1" a="1"/>
  <c r="AH81" i="12" s="1"/>
  <c r="AG80" i="12"/>
  <c r="AH80" i="12" s="1" a="1"/>
  <c r="AH80" i="12" s="1"/>
  <c r="AG79" i="12"/>
  <c r="AH79" i="12" s="1" a="1"/>
  <c r="AH79" i="12" s="1"/>
  <c r="AG78" i="12"/>
  <c r="AH78" i="12" s="1" a="1"/>
  <c r="AH78" i="12" s="1"/>
  <c r="AG77" i="12"/>
  <c r="AH77" i="12" s="1" a="1"/>
  <c r="AH77" i="12" s="1"/>
  <c r="AG76" i="12"/>
  <c r="AH76" i="12" s="1" a="1"/>
  <c r="AH76" i="12" s="1"/>
  <c r="AG75" i="12"/>
  <c r="AH75" i="12" s="1" a="1"/>
  <c r="AH75" i="12" s="1"/>
  <c r="AG74" i="12"/>
  <c r="AH74" i="12" s="1" a="1"/>
  <c r="AH74" i="12" s="1"/>
  <c r="AG73" i="12"/>
  <c r="AH73" i="12" s="1" a="1"/>
  <c r="AH73" i="12" s="1"/>
  <c r="AG72" i="12"/>
  <c r="AH72" i="12" s="1" a="1"/>
  <c r="AH72" i="12" s="1"/>
  <c r="AG71" i="12"/>
  <c r="AH71" i="12" s="1" a="1"/>
  <c r="AH71" i="12" s="1"/>
  <c r="AG70" i="12"/>
  <c r="AH70" i="12" s="1" a="1"/>
  <c r="AH70" i="12" s="1"/>
  <c r="AH69" i="12" a="1"/>
  <c r="AH69" i="12" s="1"/>
  <c r="AG69" i="12"/>
  <c r="AG68" i="12"/>
  <c r="AH68" i="12" s="1" a="1"/>
  <c r="AH68" i="12" s="1"/>
  <c r="AG67" i="12"/>
  <c r="AH67" i="12" s="1" a="1"/>
  <c r="AH67" i="12" s="1"/>
  <c r="AG66" i="12"/>
  <c r="AH66" i="12" s="1" a="1"/>
  <c r="AH66" i="12" s="1"/>
  <c r="AG65" i="12"/>
  <c r="AH65" i="12" s="1" a="1"/>
  <c r="AH65" i="12" s="1"/>
  <c r="AH64" i="12" a="1"/>
  <c r="AH64" i="12" s="1"/>
  <c r="AG64" i="12"/>
  <c r="AG63" i="12"/>
  <c r="AH63" i="12" s="1" a="1"/>
  <c r="AH63" i="12" s="1"/>
  <c r="AG62" i="12"/>
  <c r="AH62" i="12" s="1" a="1"/>
  <c r="AH62" i="12" s="1"/>
  <c r="AG61" i="12"/>
  <c r="AH61" i="12" s="1" a="1"/>
  <c r="AH61" i="12" s="1"/>
  <c r="AG60" i="12"/>
  <c r="AH60" i="12" s="1" a="1"/>
  <c r="AH60" i="12" s="1"/>
  <c r="AG59" i="12"/>
  <c r="AH59" i="12" s="1" a="1"/>
  <c r="AH59" i="12" s="1"/>
  <c r="AG58" i="12"/>
  <c r="AH58" i="12" s="1" a="1"/>
  <c r="AH58" i="12" s="1"/>
  <c r="AG57" i="12"/>
  <c r="AH57" i="12" s="1" a="1"/>
  <c r="AH57" i="12" s="1"/>
  <c r="AG56" i="12"/>
  <c r="AH56" i="12" s="1" a="1"/>
  <c r="AH56" i="12" s="1"/>
  <c r="AG55" i="12"/>
  <c r="AH55" i="12" s="1" a="1"/>
  <c r="AH55" i="12" s="1"/>
  <c r="AG54" i="12"/>
  <c r="AH54" i="12" s="1" a="1"/>
  <c r="AH54" i="12" s="1"/>
  <c r="AG53" i="12"/>
  <c r="AH53" i="12" s="1" a="1"/>
  <c r="AH53" i="12" s="1"/>
  <c r="AG52" i="12"/>
  <c r="AH52" i="12" s="1" a="1"/>
  <c r="AH52" i="12" s="1"/>
  <c r="AG51" i="12"/>
  <c r="AH51" i="12" s="1" a="1"/>
  <c r="AH51" i="12" s="1"/>
  <c r="AG50" i="12"/>
  <c r="AH50" i="12" s="1" a="1"/>
  <c r="AH50" i="12" s="1"/>
  <c r="AG49" i="12"/>
  <c r="AH49" i="12" s="1" a="1"/>
  <c r="AH49" i="12" s="1"/>
  <c r="AH48" i="12" a="1"/>
  <c r="AH48" i="12" s="1"/>
  <c r="AG48" i="12"/>
  <c r="AG47" i="12"/>
  <c r="AH47" i="12" s="1" a="1"/>
  <c r="AH47" i="12" s="1"/>
  <c r="AG46" i="12"/>
  <c r="AH46" i="12" s="1" a="1"/>
  <c r="AH46" i="12" s="1"/>
  <c r="AG45" i="12"/>
  <c r="AH45" i="12" s="1" a="1"/>
  <c r="AH45" i="12" s="1"/>
  <c r="AG44" i="12"/>
  <c r="AH44" i="12" s="1" a="1"/>
  <c r="AH44" i="12" s="1"/>
  <c r="AH43" i="12" a="1"/>
  <c r="AH43" i="12" s="1"/>
  <c r="AG43" i="12"/>
  <c r="AG42" i="12"/>
  <c r="AH42" i="12" s="1" a="1"/>
  <c r="AH42" i="12" s="1"/>
  <c r="AG41" i="12"/>
  <c r="AH41" i="12" s="1" a="1"/>
  <c r="AH41" i="12" s="1"/>
  <c r="AG40" i="12"/>
  <c r="AH40" i="12" s="1" a="1"/>
  <c r="AH40" i="12" s="1"/>
  <c r="AH39" i="12" a="1"/>
  <c r="AH39" i="12" s="1"/>
  <c r="AG39" i="12"/>
  <c r="AG38" i="12"/>
  <c r="AH38" i="12" s="1" a="1"/>
  <c r="AH38" i="12" s="1"/>
  <c r="AG37" i="12"/>
  <c r="AH37" i="12" s="1" a="1"/>
  <c r="AH37" i="12" s="1"/>
  <c r="AG36" i="12"/>
  <c r="AH36" i="12" s="1" a="1"/>
  <c r="AH36" i="12" s="1"/>
  <c r="AG35" i="12"/>
  <c r="AH35" i="12" s="1" a="1"/>
  <c r="AH35" i="12" s="1"/>
  <c r="AG34" i="12"/>
  <c r="AH34" i="12" s="1" a="1"/>
  <c r="AH34" i="12" s="1"/>
  <c r="AG33" i="12"/>
  <c r="AH33" i="12" s="1" a="1"/>
  <c r="AH33" i="12" s="1"/>
  <c r="AG32" i="12"/>
  <c r="AH32" i="12" s="1" a="1"/>
  <c r="AH32" i="12" s="1"/>
  <c r="AG31" i="12"/>
  <c r="AH31" i="12" s="1" a="1"/>
  <c r="AH31" i="12" s="1"/>
  <c r="AG30" i="12"/>
  <c r="AH30" i="12" s="1" a="1"/>
  <c r="AH30" i="12" s="1"/>
  <c r="AG29" i="12"/>
  <c r="AH29" i="12" s="1" a="1"/>
  <c r="AH29" i="12" s="1"/>
  <c r="AG28" i="12"/>
  <c r="AH28" i="12" s="1" a="1"/>
  <c r="AH28" i="12" s="1"/>
  <c r="AH27" i="12" a="1"/>
  <c r="AH27" i="12" s="1"/>
  <c r="AG27" i="12"/>
  <c r="AG26" i="12"/>
  <c r="AH26" i="12" s="1" a="1"/>
  <c r="AH26" i="12" s="1"/>
  <c r="AG25" i="12"/>
  <c r="AH25" i="12" s="1" a="1"/>
  <c r="AH25" i="12" s="1"/>
  <c r="AG24" i="12"/>
  <c r="AH24" i="12" s="1" a="1"/>
  <c r="AH24" i="12" s="1"/>
  <c r="AG23" i="12"/>
  <c r="AH23" i="12" s="1" a="1"/>
  <c r="AH23" i="12" s="1"/>
  <c r="AG22" i="12"/>
  <c r="AH22" i="12" s="1" a="1"/>
  <c r="AH22" i="12" s="1"/>
  <c r="AG21" i="12"/>
  <c r="AH21" i="12" s="1" a="1"/>
  <c r="AH21" i="12" s="1"/>
  <c r="AG20" i="12"/>
  <c r="AH20" i="12" s="1" a="1"/>
  <c r="AH20" i="12" s="1"/>
  <c r="AG19" i="12"/>
  <c r="AH19" i="12" s="1" a="1"/>
  <c r="AH19" i="12" s="1"/>
  <c r="AW18" i="12"/>
  <c r="AG18" i="12"/>
  <c r="AH18" i="12" s="1" a="1"/>
  <c r="AH18" i="12" s="1"/>
  <c r="AG17" i="12"/>
  <c r="AH17" i="12" s="1" a="1"/>
  <c r="AH17" i="12" s="1"/>
  <c r="AR16" i="12" a="1"/>
  <c r="AR16" i="12" s="1"/>
  <c r="AG16" i="12"/>
  <c r="AH16" i="12" s="1" a="1"/>
  <c r="AH16" i="12" s="1"/>
  <c r="AG15" i="12"/>
  <c r="AH15" i="12" s="1" a="1"/>
  <c r="AH15" i="12" s="1"/>
  <c r="AG14" i="12"/>
  <c r="AH14" i="12" s="1" a="1"/>
  <c r="AH14" i="12" s="1"/>
  <c r="BD13" i="12"/>
  <c r="BB13" i="12"/>
  <c r="AG13" i="12"/>
  <c r="AH13" i="12" s="1" a="1"/>
  <c r="AH13" i="12" s="1"/>
  <c r="AS12" i="12"/>
  <c r="AS24" i="12" s="1"/>
  <c r="AG12" i="12"/>
  <c r="AH12" i="12" s="1" a="1"/>
  <c r="AH12" i="12" s="1"/>
  <c r="AV11" i="12"/>
  <c r="AS11" i="12"/>
  <c r="AS23" i="12" s="1"/>
  <c r="AG11" i="12"/>
  <c r="AH11" i="12" s="1" a="1"/>
  <c r="AH11" i="12" s="1"/>
  <c r="AW10" i="12"/>
  <c r="AS10" i="12"/>
  <c r="AS22" i="12" s="1"/>
  <c r="AG10" i="12"/>
  <c r="AH10" i="12" s="1" a="1"/>
  <c r="AH10" i="12" s="1"/>
  <c r="BB9" i="12"/>
  <c r="AY9" i="12"/>
  <c r="AS9" i="12"/>
  <c r="AS21" i="12" s="1"/>
  <c r="AG9" i="12"/>
  <c r="AH9" i="12" s="1" a="1"/>
  <c r="AH9" i="12" s="1"/>
  <c r="BD8" i="12"/>
  <c r="BC8" i="12"/>
  <c r="AS8" i="12"/>
  <c r="AS20" i="12" s="1"/>
  <c r="AH8" i="12" a="1"/>
  <c r="AH8" i="12" s="1"/>
  <c r="AG8" i="12"/>
  <c r="BD7" i="12"/>
  <c r="AS7" i="12"/>
  <c r="AS19" i="12" s="1"/>
  <c r="AG7" i="12"/>
  <c r="AH7" i="12" s="1" a="1"/>
  <c r="AH7" i="12" s="1"/>
  <c r="AU6" i="12" a="1"/>
  <c r="BA68" i="12" s="1"/>
  <c r="AS6" i="12"/>
  <c r="AS18" i="12" s="1"/>
  <c r="AG6" i="12"/>
  <c r="AH6" i="12" s="1" a="1"/>
  <c r="AH6" i="12" s="1"/>
  <c r="AS5" i="12"/>
  <c r="AS17" i="12" s="1"/>
  <c r="AG5" i="12"/>
  <c r="AH5" i="12" s="1" a="1"/>
  <c r="AH5" i="12" s="1"/>
  <c r="AS4" i="12"/>
  <c r="AS16" i="12" s="1"/>
  <c r="AG4" i="12"/>
  <c r="AH4" i="12" s="1" a="1"/>
  <c r="AH4" i="12" s="1"/>
  <c r="AH3" i="12" a="1"/>
  <c r="AH3" i="12" s="1"/>
  <c r="AG3" i="12"/>
  <c r="AG2" i="12"/>
  <c r="AH2" i="12" s="1" a="1"/>
  <c r="AH2" i="12" s="1"/>
  <c r="AJ4" i="9"/>
  <c r="AJ16" i="9" s="1"/>
  <c r="AI16" i="9" a="1"/>
  <c r="AI16" i="9" s="1"/>
  <c r="Z2" i="9" a="1"/>
  <c r="Z2" i="9" s="1"/>
  <c r="E3" i="9"/>
  <c r="E4" i="9"/>
  <c r="Z4" i="9" s="1" a="1"/>
  <c r="Z4" i="9" s="1"/>
  <c r="E5" i="9"/>
  <c r="Z5" i="9" s="1" a="1"/>
  <c r="Z5" i="9" s="1"/>
  <c r="E6" i="9"/>
  <c r="E7" i="9"/>
  <c r="Z7" i="9" s="1" a="1"/>
  <c r="E8" i="9"/>
  <c r="Z8" i="9" s="1" a="1"/>
  <c r="Z8" i="9" s="1"/>
  <c r="E9" i="9"/>
  <c r="Z9" i="9" s="1" a="1"/>
  <c r="Z9" i="9" s="1"/>
  <c r="E10" i="9"/>
  <c r="Z10" i="9" s="1" a="1"/>
  <c r="Z10" i="9" s="1"/>
  <c r="E11" i="9"/>
  <c r="Z11" i="9" s="1" a="1"/>
  <c r="Z11" i="9" s="1"/>
  <c r="E12" i="9"/>
  <c r="E13" i="9"/>
  <c r="E14" i="9"/>
  <c r="Z14" i="9" s="1" a="1"/>
  <c r="Z14" i="9" s="1"/>
  <c r="E15" i="9"/>
  <c r="E16" i="9"/>
  <c r="Z16" i="9" s="1" a="1"/>
  <c r="Z16" i="9" s="1"/>
  <c r="E17" i="9"/>
  <c r="Z17" i="9" s="1" a="1"/>
  <c r="Z17" i="9" s="1"/>
  <c r="E18" i="9"/>
  <c r="Z18" i="9" s="1" a="1"/>
  <c r="Z18" i="9" s="1"/>
  <c r="E19" i="9"/>
  <c r="Z19" i="9" s="1" a="1"/>
  <c r="Z19" i="9" s="1"/>
  <c r="E20" i="9"/>
  <c r="Z20" i="9" s="1" a="1"/>
  <c r="Z20" i="9" s="1"/>
  <c r="E21" i="9"/>
  <c r="Z21" i="9" s="1" a="1"/>
  <c r="Z21" i="9" s="1"/>
  <c r="E22" i="9"/>
  <c r="Z22" i="9" s="1" a="1"/>
  <c r="Z22" i="9" s="1"/>
  <c r="E23" i="9"/>
  <c r="Z23" i="9" s="1" a="1"/>
  <c r="Z23" i="9" s="1"/>
  <c r="E24" i="9"/>
  <c r="Z24" i="9" s="1" a="1"/>
  <c r="Z24" i="9" s="1"/>
  <c r="E25" i="9"/>
  <c r="Z25" i="9" s="1" a="1"/>
  <c r="Z25" i="9" s="1"/>
  <c r="E26" i="9"/>
  <c r="Z26" i="9" s="1" a="1"/>
  <c r="Z26" i="9" s="1"/>
  <c r="E27" i="9"/>
  <c r="Z27" i="9" s="1" a="1"/>
  <c r="Z27" i="9" s="1"/>
  <c r="E28" i="9"/>
  <c r="Z28" i="9" s="1" a="1"/>
  <c r="Z28" i="9" s="1"/>
  <c r="E29" i="9"/>
  <c r="E30" i="9"/>
  <c r="E31" i="9"/>
  <c r="Z31" i="9" s="1" a="1"/>
  <c r="Z31" i="9" s="1"/>
  <c r="E32" i="9"/>
  <c r="Z32" i="9" s="1" a="1"/>
  <c r="Z32" i="9" s="1"/>
  <c r="E33" i="9"/>
  <c r="Z33" i="9" s="1" a="1"/>
  <c r="Z33" i="9" s="1"/>
  <c r="E34" i="9"/>
  <c r="Z34" i="9" s="1" a="1"/>
  <c r="Z34" i="9" s="1"/>
  <c r="E35" i="9"/>
  <c r="E36" i="9"/>
  <c r="Z36" i="9" s="1" a="1"/>
  <c r="Z36" i="9" s="1"/>
  <c r="E37" i="9"/>
  <c r="Z37" i="9" s="1" a="1"/>
  <c r="Z37" i="9" s="1"/>
  <c r="E38" i="9"/>
  <c r="E39" i="9"/>
  <c r="Z39" i="9" s="1" a="1"/>
  <c r="Z39" i="9" s="1"/>
  <c r="E40" i="9"/>
  <c r="Z40" i="9" s="1" a="1"/>
  <c r="Z40" i="9" s="1"/>
  <c r="E41" i="9"/>
  <c r="Z41" i="9" s="1" a="1"/>
  <c r="Z41" i="9" s="1"/>
  <c r="E42" i="9"/>
  <c r="Z42" i="9" s="1" a="1"/>
  <c r="Z42" i="9" s="1"/>
  <c r="E43" i="9"/>
  <c r="E44" i="9"/>
  <c r="Z44" i="9" s="1" a="1"/>
  <c r="Z44" i="9" s="1"/>
  <c r="E45" i="9"/>
  <c r="E46" i="9"/>
  <c r="Z46" i="9" s="1" a="1"/>
  <c r="Z46" i="9" s="1"/>
  <c r="E47" i="9"/>
  <c r="Z47" i="9" s="1" a="1"/>
  <c r="Z47" i="9" s="1"/>
  <c r="E48" i="9"/>
  <c r="Z48" i="9" s="1" a="1"/>
  <c r="Z48" i="9" s="1"/>
  <c r="E49" i="9"/>
  <c r="Z49" i="9" s="1" a="1"/>
  <c r="Z49" i="9" s="1"/>
  <c r="E50" i="9"/>
  <c r="Z50" i="9" s="1" a="1"/>
  <c r="Z50" i="9" s="1"/>
  <c r="E51" i="9"/>
  <c r="Z51" i="9" s="1" a="1"/>
  <c r="Z51" i="9" s="1"/>
  <c r="E52" i="9"/>
  <c r="Z52" i="9" s="1" a="1"/>
  <c r="Z52" i="9" s="1"/>
  <c r="E53" i="9"/>
  <c r="Z53" i="9" s="1" a="1"/>
  <c r="Z53" i="9" s="1"/>
  <c r="E54" i="9"/>
  <c r="E55" i="9"/>
  <c r="Z55" i="9" s="1" a="1"/>
  <c r="Z55" i="9" s="1"/>
  <c r="E56" i="9"/>
  <c r="Z56" i="9" s="1" a="1"/>
  <c r="Z56" i="9" s="1"/>
  <c r="E57" i="9"/>
  <c r="Z57" i="9" s="1" a="1"/>
  <c r="Z57" i="9" s="1"/>
  <c r="E58" i="9"/>
  <c r="Z58" i="9" s="1" a="1"/>
  <c r="Z58" i="9" s="1"/>
  <c r="E59" i="9"/>
  <c r="Z59" i="9" s="1" a="1"/>
  <c r="Z59" i="9" s="1"/>
  <c r="E60" i="9"/>
  <c r="Z60" i="9" s="1" a="1"/>
  <c r="Z60" i="9" s="1"/>
  <c r="E61" i="9"/>
  <c r="Z61" i="9" s="1" a="1"/>
  <c r="Z61" i="9" s="1"/>
  <c r="E62" i="9"/>
  <c r="Z62" i="9" s="1" a="1"/>
  <c r="Z62" i="9" s="1"/>
  <c r="E63" i="9"/>
  <c r="Z63" i="9" s="1" a="1"/>
  <c r="Z63" i="9" s="1"/>
  <c r="E64" i="9"/>
  <c r="Z64" i="9" s="1" a="1"/>
  <c r="Z64" i="9" s="1"/>
  <c r="E65" i="9"/>
  <c r="Z65" i="9" s="1" a="1"/>
  <c r="Z65" i="9" s="1"/>
  <c r="E66" i="9"/>
  <c r="Z66" i="9" s="1" a="1"/>
  <c r="Z66" i="9" s="1"/>
  <c r="E67" i="9"/>
  <c r="Z67" i="9" s="1" a="1"/>
  <c r="Z67" i="9" s="1"/>
  <c r="E68" i="9"/>
  <c r="Z68" i="9" s="1" a="1"/>
  <c r="Z68" i="9" s="1"/>
  <c r="E69" i="9"/>
  <c r="Z69" i="9" s="1" a="1"/>
  <c r="Z69" i="9" s="1"/>
  <c r="E70" i="9"/>
  <c r="Z70" i="9" s="1" a="1"/>
  <c r="Z70" i="9" s="1"/>
  <c r="E71" i="9"/>
  <c r="E72" i="9"/>
  <c r="E73" i="9"/>
  <c r="E74" i="9"/>
  <c r="Z74" i="9" s="1" a="1"/>
  <c r="Z74" i="9" s="1"/>
  <c r="E75" i="9"/>
  <c r="E76" i="9"/>
  <c r="E77" i="9"/>
  <c r="Z77" i="9" s="1" a="1"/>
  <c r="Z77" i="9" s="1"/>
  <c r="E78" i="9"/>
  <c r="Z78" i="9" s="1" a="1"/>
  <c r="Z78" i="9" s="1"/>
  <c r="E79" i="9"/>
  <c r="Z79" i="9" s="1" a="1"/>
  <c r="Z79" i="9" s="1"/>
  <c r="E80" i="9"/>
  <c r="Z80" i="9" s="1" a="1"/>
  <c r="Z80" i="9" s="1"/>
  <c r="E81" i="9"/>
  <c r="Z81" i="9" s="1" a="1"/>
  <c r="Z81" i="9" s="1"/>
  <c r="E82" i="9"/>
  <c r="Z82" i="9" s="1" a="1"/>
  <c r="Z82" i="9" s="1"/>
  <c r="E83" i="9"/>
  <c r="Z83" i="9" s="1" a="1"/>
  <c r="Z83" i="9" s="1"/>
  <c r="E84" i="9"/>
  <c r="Z84" i="9" s="1" a="1"/>
  <c r="Z84" i="9" s="1"/>
  <c r="E85" i="9"/>
  <c r="Z85" i="9" s="1" a="1"/>
  <c r="Z85" i="9" s="1"/>
  <c r="E86" i="9"/>
  <c r="Z86" i="9" s="1" a="1"/>
  <c r="Z86" i="9" s="1"/>
  <c r="E87" i="9"/>
  <c r="E88" i="9"/>
  <c r="E89" i="9"/>
  <c r="E90" i="9"/>
  <c r="Z90" i="9" s="1" a="1"/>
  <c r="Z90" i="9" s="1"/>
  <c r="E91" i="9"/>
  <c r="Z91" i="9" s="1" a="1"/>
  <c r="Z91" i="9" s="1"/>
  <c r="E92" i="9"/>
  <c r="Z92" i="9" s="1" a="1"/>
  <c r="Z92" i="9" s="1"/>
  <c r="E93" i="9"/>
  <c r="E94" i="9"/>
  <c r="E95" i="9"/>
  <c r="Z95" i="9" s="1" a="1"/>
  <c r="Z95" i="9" s="1"/>
  <c r="E96" i="9"/>
  <c r="E97" i="9"/>
  <c r="Z97" i="9" s="1" a="1"/>
  <c r="Z97" i="9" s="1"/>
  <c r="E98" i="9"/>
  <c r="Z98" i="9" s="1" a="1"/>
  <c r="Z98" i="9" s="1"/>
  <c r="E99" i="9"/>
  <c r="Z99" i="9" s="1" a="1"/>
  <c r="Z99" i="9" s="1"/>
  <c r="E100" i="9"/>
  <c r="Z100" i="9" s="1" a="1"/>
  <c r="Z100" i="9" s="1"/>
  <c r="E101" i="9"/>
  <c r="Z101" i="9" s="1" a="1"/>
  <c r="Z101" i="9" s="1"/>
  <c r="E102" i="9"/>
  <c r="Z102" i="9" s="1" a="1"/>
  <c r="Z102" i="9" s="1"/>
  <c r="E103" i="9"/>
  <c r="Z103" i="9" s="1" a="1"/>
  <c r="Z103" i="9" s="1"/>
  <c r="E104" i="9"/>
  <c r="E105" i="9"/>
  <c r="Z105" i="9" s="1" a="1"/>
  <c r="Z105" i="9" s="1"/>
  <c r="E106" i="9"/>
  <c r="Z106" i="9" s="1" a="1"/>
  <c r="Z106" i="9" s="1"/>
  <c r="E107" i="9"/>
  <c r="E108" i="9"/>
  <c r="Z108" i="9" s="1" a="1"/>
  <c r="Z108" i="9" s="1"/>
  <c r="E109" i="9"/>
  <c r="Z109" i="9" s="1" a="1"/>
  <c r="Z109" i="9" s="1"/>
  <c r="E110" i="9"/>
  <c r="E111" i="9"/>
  <c r="Z111" i="9" s="1" a="1"/>
  <c r="Z111" i="9" s="1"/>
  <c r="E112" i="9"/>
  <c r="Z112" i="9" s="1" a="1"/>
  <c r="Z112" i="9" s="1"/>
  <c r="E113" i="9"/>
  <c r="Z113" i="9" s="1" a="1"/>
  <c r="Z113" i="9" s="1"/>
  <c r="E114" i="9"/>
  <c r="Z114" i="9" s="1" a="1"/>
  <c r="Z114" i="9" s="1"/>
  <c r="E115" i="9"/>
  <c r="Z115" i="9" s="1" a="1"/>
  <c r="Z115" i="9" s="1"/>
  <c r="E116" i="9"/>
  <c r="E117" i="9"/>
  <c r="Z117" i="9" s="1" a="1"/>
  <c r="Z117" i="9" s="1"/>
  <c r="E118" i="9"/>
  <c r="E119" i="9"/>
  <c r="Z119" i="9" s="1" a="1"/>
  <c r="Z119" i="9" s="1"/>
  <c r="E121" i="9"/>
  <c r="Z121" i="9" s="1" a="1"/>
  <c r="Z121" i="9" s="1"/>
  <c r="E122" i="9"/>
  <c r="Z122" i="9" s="1" a="1"/>
  <c r="Z122" i="9" s="1"/>
  <c r="E123" i="9"/>
  <c r="Z123" i="9" s="1" a="1"/>
  <c r="Z123" i="9" s="1"/>
  <c r="E124" i="9"/>
  <c r="Z124" i="9" s="1" a="1"/>
  <c r="Z124" i="9" s="1"/>
  <c r="E125" i="9"/>
  <c r="Z125" i="9" s="1" a="1"/>
  <c r="Z125" i="9" s="1"/>
  <c r="E126" i="9"/>
  <c r="E127" i="9"/>
  <c r="Z127" i="9" s="1" a="1"/>
  <c r="Z127" i="9" s="1"/>
  <c r="E128" i="9"/>
  <c r="Z128" i="9" s="1" a="1"/>
  <c r="Z128" i="9" s="1"/>
  <c r="E129" i="9"/>
  <c r="E130" i="9"/>
  <c r="Z130" i="9" s="1" a="1"/>
  <c r="Z130" i="9" s="1"/>
  <c r="E131" i="9"/>
  <c r="Z131" i="9" s="1" a="1"/>
  <c r="Z131" i="9" s="1"/>
  <c r="E132" i="9"/>
  <c r="Z132" i="9" s="1" a="1"/>
  <c r="Z132" i="9" s="1"/>
  <c r="E133" i="9"/>
  <c r="Z133" i="9" s="1" a="1"/>
  <c r="Z133" i="9" s="1"/>
  <c r="E134" i="9"/>
  <c r="Z134" i="9" s="1" a="1"/>
  <c r="Z134" i="9" s="1"/>
  <c r="E135" i="9"/>
  <c r="Z135" i="9" s="1" a="1"/>
  <c r="Z135" i="9" s="1"/>
  <c r="E136" i="9"/>
  <c r="Z136" i="9" s="1" a="1"/>
  <c r="Z136" i="9" s="1"/>
  <c r="E137" i="9"/>
  <c r="E138" i="9"/>
  <c r="E139" i="9"/>
  <c r="Z139" i="9" s="1" a="1"/>
  <c r="Z139" i="9" s="1"/>
  <c r="E140" i="9"/>
  <c r="Z140" i="9" s="1" a="1"/>
  <c r="Z140" i="9" s="1"/>
  <c r="E141" i="9"/>
  <c r="Z141" i="9" s="1" a="1"/>
  <c r="Z141" i="9" s="1"/>
  <c r="E142" i="9"/>
  <c r="Z142" i="9" s="1" a="1"/>
  <c r="Z142" i="9" s="1"/>
  <c r="E143" i="9"/>
  <c r="Z143" i="9" s="1" a="1"/>
  <c r="Z143" i="9" s="1"/>
  <c r="E144" i="9"/>
  <c r="Z144" i="9" s="1" a="1"/>
  <c r="Z144" i="9" s="1"/>
  <c r="E145" i="9"/>
  <c r="Z145" i="9" s="1" a="1"/>
  <c r="Z145" i="9" s="1"/>
  <c r="E146" i="9"/>
  <c r="Z146" i="9" s="1" a="1"/>
  <c r="Z146" i="9" s="1"/>
  <c r="E147" i="9"/>
  <c r="E148" i="9"/>
  <c r="Z148" i="9" s="1" a="1"/>
  <c r="Z148" i="9" s="1"/>
  <c r="E149" i="9"/>
  <c r="Z149" i="9" s="1" a="1"/>
  <c r="Z149" i="9" s="1"/>
  <c r="E150" i="9"/>
  <c r="Z150" i="9" s="1" a="1"/>
  <c r="Z150" i="9" s="1"/>
  <c r="E151" i="9"/>
  <c r="Z151" i="9" s="1" a="1"/>
  <c r="Z151" i="9" s="1"/>
  <c r="E152" i="9"/>
  <c r="Z152" i="9" s="1" a="1"/>
  <c r="Z152" i="9" s="1"/>
  <c r="E153" i="9"/>
  <c r="Z153" i="9" s="1" a="1"/>
  <c r="Z153" i="9" s="1"/>
  <c r="E154" i="9"/>
  <c r="Z154" i="9" s="1" a="1"/>
  <c r="Z154" i="9" s="1"/>
  <c r="E155" i="9"/>
  <c r="Z155" i="9" s="1" a="1"/>
  <c r="Z155" i="9" s="1"/>
  <c r="E156" i="9"/>
  <c r="Z156" i="9" s="1" a="1"/>
  <c r="Z156" i="9" s="1"/>
  <c r="E157" i="9"/>
  <c r="Z157" i="9" s="1" a="1"/>
  <c r="Z157" i="9" s="1"/>
  <c r="E158" i="9"/>
  <c r="E159" i="9"/>
  <c r="Z159" i="9" s="1" a="1"/>
  <c r="Z159" i="9" s="1"/>
  <c r="E160" i="9"/>
  <c r="E161" i="9"/>
  <c r="Z161" i="9" s="1" a="1"/>
  <c r="Z161" i="9" s="1"/>
  <c r="E162" i="9"/>
  <c r="Z162" i="9" s="1" a="1"/>
  <c r="Z162" i="9" s="1"/>
  <c r="E163" i="9"/>
  <c r="E164" i="9"/>
  <c r="Z164" i="9" s="1" a="1"/>
  <c r="Z164" i="9" s="1"/>
  <c r="E165" i="9"/>
  <c r="E166" i="9"/>
  <c r="Z166" i="9" s="1" a="1"/>
  <c r="Z166" i="9" s="1"/>
  <c r="E167" i="9"/>
  <c r="Z167" i="9" s="1" a="1"/>
  <c r="Z167" i="9" s="1"/>
  <c r="E168" i="9"/>
  <c r="Z168" i="9" s="1" a="1"/>
  <c r="Z168" i="9" s="1"/>
  <c r="E169" i="9"/>
  <c r="Z169" i="9" s="1" a="1"/>
  <c r="Z169" i="9" s="1"/>
  <c r="E170" i="9"/>
  <c r="Z170" i="9" s="1" a="1"/>
  <c r="Z170" i="9" s="1"/>
  <c r="E171" i="9"/>
  <c r="E172" i="9"/>
  <c r="Z172" i="9" s="1" a="1"/>
  <c r="Z172" i="9" s="1"/>
  <c r="E173" i="9"/>
  <c r="Z173" i="9" s="1" a="1"/>
  <c r="Z173" i="9" s="1"/>
  <c r="E174" i="9"/>
  <c r="Z174" i="9" s="1" a="1"/>
  <c r="Z174" i="9" s="1"/>
  <c r="E175" i="9"/>
  <c r="Z175" i="9" s="1" a="1"/>
  <c r="Z175" i="9" s="1"/>
  <c r="E176" i="9"/>
  <c r="Z176" i="9" s="1" a="1"/>
  <c r="Z176" i="9" s="1"/>
  <c r="E177" i="9"/>
  <c r="E178" i="9"/>
  <c r="Z178" i="9" s="1" a="1"/>
  <c r="Z178" i="9" s="1"/>
  <c r="E179" i="9"/>
  <c r="Z179" i="9" s="1" a="1"/>
  <c r="Z179" i="9" s="1"/>
  <c r="E180" i="9"/>
  <c r="Z180" i="9" s="1" a="1"/>
  <c r="Z180" i="9" s="1"/>
  <c r="E181" i="9"/>
  <c r="E182" i="9"/>
  <c r="Z182" i="9" s="1" a="1"/>
  <c r="Z182" i="9" s="1"/>
  <c r="E183" i="9"/>
  <c r="E184" i="9"/>
  <c r="Z184" i="9" s="1" a="1"/>
  <c r="Z184" i="9" s="1"/>
  <c r="E185" i="9"/>
  <c r="Z185" i="9" s="1" a="1"/>
  <c r="Z185" i="9" s="1"/>
  <c r="E186" i="9"/>
  <c r="E187" i="9"/>
  <c r="E188" i="9"/>
  <c r="Z188" i="9" s="1" a="1"/>
  <c r="Z188" i="9" s="1"/>
  <c r="E189" i="9"/>
  <c r="Z189" i="9" s="1" a="1"/>
  <c r="Z189" i="9" s="1"/>
  <c r="E190" i="9"/>
  <c r="E191" i="9"/>
  <c r="Z191" i="9" s="1" a="1"/>
  <c r="Z191" i="9" s="1"/>
  <c r="E192" i="9"/>
  <c r="Z192" i="9" s="1" a="1"/>
  <c r="Z192" i="9" s="1"/>
  <c r="E193" i="9"/>
  <c r="E194" i="9"/>
  <c r="Z194" i="9" s="1" a="1"/>
  <c r="Z194" i="9" s="1"/>
  <c r="E195" i="9"/>
  <c r="E196" i="9"/>
  <c r="Z196" i="9" s="1" a="1"/>
  <c r="Z196" i="9" s="1"/>
  <c r="E197" i="9"/>
  <c r="Z197" i="9" s="1" a="1"/>
  <c r="Z197" i="9" s="1"/>
  <c r="E198" i="9"/>
  <c r="Z198" i="9" s="1" a="1"/>
  <c r="Z198" i="9" s="1"/>
  <c r="E199" i="9"/>
  <c r="Z199" i="9" s="1" a="1"/>
  <c r="Z199" i="9" s="1"/>
  <c r="E200" i="9"/>
  <c r="Z200" i="9" s="1" a="1"/>
  <c r="Z200" i="9" s="1"/>
  <c r="E201" i="9"/>
  <c r="E202" i="9"/>
  <c r="Z202" i="9" s="1" a="1"/>
  <c r="Z202" i="9" s="1"/>
  <c r="E203" i="9"/>
  <c r="Z203" i="9" s="1" a="1"/>
  <c r="Z203" i="9" s="1"/>
  <c r="E204" i="9"/>
  <c r="E205" i="9"/>
  <c r="Z205" i="9" s="1" a="1"/>
  <c r="Z205" i="9" s="1"/>
  <c r="E206" i="9"/>
  <c r="E207" i="9"/>
  <c r="Z207" i="9" s="1" a="1"/>
  <c r="Z207" i="9" s="1"/>
  <c r="E208" i="9"/>
  <c r="Z208" i="9" s="1" a="1"/>
  <c r="Z208" i="9" s="1"/>
  <c r="E209" i="9"/>
  <c r="Z209" i="9" s="1" a="1"/>
  <c r="Z209" i="9" s="1"/>
  <c r="E210" i="9"/>
  <c r="Z210" i="9" s="1" a="1"/>
  <c r="Z210" i="9" s="1"/>
  <c r="E211" i="9"/>
  <c r="Z211" i="9" s="1" a="1"/>
  <c r="Z211" i="9" s="1"/>
  <c r="E212" i="9"/>
  <c r="Z212" i="9" s="1" a="1"/>
  <c r="Z212" i="9" s="1"/>
  <c r="E213" i="9"/>
  <c r="Z213" i="9" s="1" a="1"/>
  <c r="Z213" i="9" s="1"/>
  <c r="E214" i="9"/>
  <c r="E215" i="9"/>
  <c r="Z215" i="9" s="1" a="1"/>
  <c r="Z215" i="9" s="1"/>
  <c r="E216" i="9"/>
  <c r="Z216" i="9" s="1" a="1"/>
  <c r="Z216" i="9" s="1"/>
  <c r="E217" i="9"/>
  <c r="Z217" i="9" s="1" a="1"/>
  <c r="Z217" i="9" s="1"/>
  <c r="E218" i="9"/>
  <c r="Z218" i="9" s="1" a="1"/>
  <c r="Z218" i="9" s="1"/>
  <c r="E219" i="9"/>
  <c r="E220" i="9"/>
  <c r="E221" i="9"/>
  <c r="Z221" i="9" s="1" a="1"/>
  <c r="Z221" i="9" s="1"/>
  <c r="E222" i="9"/>
  <c r="E223" i="9"/>
  <c r="E224" i="9"/>
  <c r="Z224" i="9" s="1" a="1"/>
  <c r="Z224" i="9" s="1"/>
  <c r="E225" i="9"/>
  <c r="E226" i="9"/>
  <c r="E227" i="9"/>
  <c r="Z227" i="9" s="1" a="1"/>
  <c r="Z227" i="9" s="1"/>
  <c r="E228" i="9"/>
  <c r="Z228" i="9" s="1" a="1"/>
  <c r="Z228" i="9" s="1"/>
  <c r="E229" i="9"/>
  <c r="Z229" i="9" s="1" a="1"/>
  <c r="Z229" i="9" s="1"/>
  <c r="E230" i="9"/>
  <c r="E231" i="9"/>
  <c r="E232" i="9"/>
  <c r="Z232" i="9" s="1" a="1"/>
  <c r="Z232" i="9" s="1"/>
  <c r="E233" i="9"/>
  <c r="E234" i="9"/>
  <c r="Z234" i="9" s="1" a="1"/>
  <c r="Z234" i="9" s="1"/>
  <c r="E235" i="9"/>
  <c r="Z235" i="9" s="1" a="1"/>
  <c r="Z235" i="9" s="1"/>
  <c r="E236" i="9"/>
  <c r="Z236" i="9" s="1" a="1"/>
  <c r="Z236" i="9" s="1"/>
  <c r="E237" i="9"/>
  <c r="Z237" i="9" s="1" a="1"/>
  <c r="Z237" i="9" s="1"/>
  <c r="E238" i="9"/>
  <c r="Z238" i="9" s="1" a="1"/>
  <c r="Z238" i="9" s="1"/>
  <c r="E239" i="9"/>
  <c r="Z239" i="9" s="1" a="1"/>
  <c r="Z239" i="9" s="1"/>
  <c r="E240" i="9"/>
  <c r="Z240" i="9" s="1" a="1"/>
  <c r="Z240" i="9" s="1"/>
  <c r="E241" i="9"/>
  <c r="E242" i="9"/>
  <c r="Z242" i="9" s="1" a="1"/>
  <c r="Z242" i="9" s="1"/>
  <c r="E243" i="9"/>
  <c r="Z243" i="9" s="1" a="1"/>
  <c r="Z243" i="9" s="1"/>
  <c r="E244" i="9"/>
  <c r="Z244" i="9" s="1" a="1"/>
  <c r="Z244" i="9" s="1"/>
  <c r="E245" i="9"/>
  <c r="Z245" i="9" s="1" a="1"/>
  <c r="Z245" i="9" s="1"/>
  <c r="E246" i="9"/>
  <c r="E247" i="9"/>
  <c r="Z247" i="9" s="1" a="1"/>
  <c r="Z247" i="9" s="1"/>
  <c r="E248" i="9"/>
  <c r="Z248" i="9" s="1" a="1"/>
  <c r="Z248" i="9" s="1"/>
  <c r="E249" i="9"/>
  <c r="E250" i="9"/>
  <c r="Z250" i="9" s="1" a="1"/>
  <c r="Z250" i="9" s="1"/>
  <c r="E251" i="9"/>
  <c r="E252" i="9"/>
  <c r="Z252" i="9" s="1" a="1"/>
  <c r="Z252" i="9" s="1"/>
  <c r="E253" i="9"/>
  <c r="E254" i="9"/>
  <c r="Z254" i="9" s="1" a="1"/>
  <c r="Z254" i="9" s="1"/>
  <c r="E255" i="9"/>
  <c r="Z255" i="9" s="1" a="1"/>
  <c r="Z255" i="9" s="1"/>
  <c r="E256" i="9"/>
  <c r="Z256" i="9" s="1" a="1"/>
  <c r="Z256" i="9" s="1"/>
  <c r="E257" i="9"/>
  <c r="E258" i="9"/>
  <c r="Z258" i="9" s="1" a="1"/>
  <c r="Z258" i="9" s="1"/>
  <c r="E259" i="9"/>
  <c r="Z259" i="9" s="1" a="1"/>
  <c r="Z259" i="9" s="1"/>
  <c r="E260" i="9"/>
  <c r="Z260" i="9" s="1" a="1"/>
  <c r="Z260" i="9" s="1"/>
  <c r="E261" i="9"/>
  <c r="Z261" i="9" s="1" a="1"/>
  <c r="Z261" i="9" s="1"/>
  <c r="E262" i="9"/>
  <c r="Z262" i="9" s="1" a="1"/>
  <c r="Z262" i="9" s="1"/>
  <c r="E263" i="9"/>
  <c r="Z263" i="9" s="1" a="1"/>
  <c r="Z263" i="9" s="1"/>
  <c r="E264" i="9"/>
  <c r="Z264" i="9" s="1" a="1"/>
  <c r="Z264" i="9" s="1"/>
  <c r="E265" i="9"/>
  <c r="Z265" i="9" s="1" a="1"/>
  <c r="Z265" i="9" s="1"/>
  <c r="E266" i="9"/>
  <c r="Z266" i="9" s="1" a="1"/>
  <c r="Z266" i="9" s="1"/>
  <c r="E267" i="9"/>
  <c r="Z267" i="9" s="1" a="1"/>
  <c r="Z267" i="9" s="1"/>
  <c r="E268" i="9"/>
  <c r="Z268" i="9" s="1" a="1"/>
  <c r="Z268" i="9" s="1"/>
  <c r="E269" i="9"/>
  <c r="E270" i="9"/>
  <c r="Z270" i="9" s="1" a="1"/>
  <c r="Z270" i="9" s="1"/>
  <c r="E271" i="9"/>
  <c r="Z271" i="9" s="1" a="1"/>
  <c r="Z271" i="9" s="1"/>
  <c r="E272" i="9"/>
  <c r="E273" i="9"/>
  <c r="Z273" i="9" s="1" a="1"/>
  <c r="Z273" i="9" s="1"/>
  <c r="E274" i="9"/>
  <c r="E275" i="9"/>
  <c r="E276" i="9"/>
  <c r="Z276" i="9" s="1" a="1"/>
  <c r="Z276" i="9" s="1"/>
  <c r="E277" i="9"/>
  <c r="Z277" i="9" s="1" a="1"/>
  <c r="Z277" i="9" s="1"/>
  <c r="E278" i="9"/>
  <c r="Z278" i="9" s="1" a="1"/>
  <c r="Z278" i="9" s="1"/>
  <c r="E279" i="9"/>
  <c r="Z279" i="9" s="1" a="1"/>
  <c r="Z279" i="9" s="1"/>
  <c r="E280" i="9"/>
  <c r="E281" i="9"/>
  <c r="Z281" i="9" s="1" a="1"/>
  <c r="Z281" i="9" s="1"/>
  <c r="E282" i="9"/>
  <c r="Z282" i="9" s="1" a="1"/>
  <c r="Z282" i="9" s="1"/>
  <c r="E283" i="9"/>
  <c r="Z283" i="9" s="1" a="1"/>
  <c r="Z283" i="9" s="1"/>
  <c r="E284" i="9"/>
  <c r="Z284" i="9" s="1" a="1"/>
  <c r="Z284" i="9" s="1"/>
  <c r="E285" i="9"/>
  <c r="Z285" i="9" s="1" a="1"/>
  <c r="Z285" i="9" s="1"/>
  <c r="E286" i="9"/>
  <c r="Z286" i="9" s="1" a="1"/>
  <c r="Z286" i="9" s="1"/>
  <c r="E287" i="9"/>
  <c r="E288" i="9"/>
  <c r="Z288" i="9" s="1" a="1"/>
  <c r="Z288" i="9" s="1"/>
  <c r="E289" i="9"/>
  <c r="E290" i="9"/>
  <c r="E291" i="9"/>
  <c r="Z291" i="9" s="1" a="1"/>
  <c r="Z291" i="9" s="1"/>
  <c r="E292" i="9"/>
  <c r="Z292" i="9" s="1" a="1"/>
  <c r="Z292" i="9" s="1"/>
  <c r="E293" i="9"/>
  <c r="Z293" i="9" s="1" a="1"/>
  <c r="Z293" i="9" s="1"/>
  <c r="E294" i="9"/>
  <c r="Z294" i="9" s="1" a="1"/>
  <c r="Z294" i="9" s="1"/>
  <c r="E295" i="9"/>
  <c r="Z295" i="9" s="1" a="1"/>
  <c r="Z295" i="9" s="1"/>
  <c r="E296" i="9"/>
  <c r="Z296" i="9" s="1" a="1"/>
  <c r="Z296" i="9" s="1"/>
  <c r="E297" i="9"/>
  <c r="Z297" i="9" s="1" a="1"/>
  <c r="Z297" i="9" s="1"/>
  <c r="E298" i="9"/>
  <c r="Z298" i="9" s="1" a="1"/>
  <c r="Z298" i="9" s="1"/>
  <c r="E299" i="9"/>
  <c r="Z299" i="9" s="1" a="1"/>
  <c r="Z299" i="9" s="1"/>
  <c r="E300" i="9"/>
  <c r="Z300" i="9" s="1" a="1"/>
  <c r="Z300" i="9" s="1"/>
  <c r="E301" i="9"/>
  <c r="Z301" i="9" s="1" a="1"/>
  <c r="Z301" i="9" s="1"/>
  <c r="E302" i="9"/>
  <c r="Z302" i="9" s="1" a="1"/>
  <c r="Z302" i="9" s="1"/>
  <c r="E303" i="9"/>
  <c r="Z303" i="9" s="1" a="1"/>
  <c r="Z303" i="9" s="1"/>
  <c r="E304" i="9"/>
  <c r="Z304" i="9" s="1" a="1"/>
  <c r="Z304" i="9" s="1"/>
  <c r="E305" i="9"/>
  <c r="Z305" i="9" s="1" a="1"/>
  <c r="Z305" i="9" s="1"/>
  <c r="E306" i="9"/>
  <c r="E307" i="9"/>
  <c r="Z307" i="9" s="1" a="1"/>
  <c r="Z307" i="9" s="1"/>
  <c r="E308" i="9"/>
  <c r="Z308" i="9" s="1" a="1"/>
  <c r="Z308" i="9" s="1"/>
  <c r="E309" i="9"/>
  <c r="Z309" i="9" s="1" a="1"/>
  <c r="Z309" i="9" s="1"/>
  <c r="E310" i="9"/>
  <c r="E311" i="9"/>
  <c r="Z311" i="9" s="1" a="1"/>
  <c r="Z311" i="9" s="1"/>
  <c r="E312" i="9"/>
  <c r="Z312" i="9" s="1" a="1"/>
  <c r="Z312" i="9" s="1"/>
  <c r="E313" i="9"/>
  <c r="Z313" i="9" s="1" a="1"/>
  <c r="Z313" i="9" s="1"/>
  <c r="E314" i="9"/>
  <c r="Z314" i="9" s="1" a="1"/>
  <c r="Z314" i="9" s="1"/>
  <c r="E315" i="9"/>
  <c r="Z315" i="9" s="1" a="1"/>
  <c r="Z315" i="9" s="1"/>
  <c r="E316" i="9"/>
  <c r="Z316" i="9" s="1" a="1"/>
  <c r="Z316" i="9" s="1"/>
  <c r="E317" i="9"/>
  <c r="Z317" i="9" s="1" a="1"/>
  <c r="Z317" i="9" s="1"/>
  <c r="E318" i="9"/>
  <c r="Z318" i="9" s="1" a="1"/>
  <c r="Z318" i="9" s="1"/>
  <c r="E319" i="9"/>
  <c r="Z319" i="9" s="1" a="1"/>
  <c r="Z319" i="9" s="1"/>
  <c r="E320" i="9"/>
  <c r="E321" i="9"/>
  <c r="Z321" i="9" s="1" a="1"/>
  <c r="Z321" i="9" s="1"/>
  <c r="E322" i="9"/>
  <c r="E323" i="9"/>
  <c r="E324" i="9"/>
  <c r="Z324" i="9" s="1" a="1"/>
  <c r="Z324" i="9" s="1"/>
  <c r="E325" i="9"/>
  <c r="E326" i="9"/>
  <c r="Z326" i="9" s="1" a="1"/>
  <c r="Z326" i="9" s="1"/>
  <c r="E327" i="9"/>
  <c r="Z327" i="9" s="1" a="1"/>
  <c r="Z327" i="9" s="1"/>
  <c r="E328" i="9"/>
  <c r="Z328" i="9" s="1" a="1"/>
  <c r="Z328" i="9" s="1"/>
  <c r="E329" i="9"/>
  <c r="Z329" i="9" s="1" a="1"/>
  <c r="Z329" i="9" s="1"/>
  <c r="E330" i="9"/>
  <c r="E331" i="9"/>
  <c r="Z331" i="9" s="1" a="1"/>
  <c r="Z331" i="9" s="1"/>
  <c r="E332" i="9"/>
  <c r="Z332" i="9" s="1" a="1"/>
  <c r="Z332" i="9" s="1"/>
  <c r="E333" i="9"/>
  <c r="Z333" i="9" s="1" a="1"/>
  <c r="Z333" i="9" s="1"/>
  <c r="E334" i="9"/>
  <c r="Z334" i="9" s="1" a="1"/>
  <c r="Z334" i="9" s="1"/>
  <c r="E335" i="9"/>
  <c r="Z335" i="9" s="1" a="1"/>
  <c r="Z335" i="9" s="1"/>
  <c r="E336" i="9"/>
  <c r="Z336" i="9" s="1" a="1"/>
  <c r="Z336" i="9" s="1"/>
  <c r="E337" i="9"/>
  <c r="E338" i="9"/>
  <c r="Z338" i="9" s="1" a="1"/>
  <c r="Z338" i="9" s="1"/>
  <c r="E339" i="9"/>
  <c r="Z339" i="9" s="1" a="1"/>
  <c r="Z339" i="9" s="1"/>
  <c r="E340" i="9"/>
  <c r="Z340" i="9" s="1" a="1"/>
  <c r="Z340" i="9" s="1"/>
  <c r="E341" i="9"/>
  <c r="Z341" i="9" s="1" a="1"/>
  <c r="Z341" i="9" s="1"/>
  <c r="E342" i="9"/>
  <c r="Z342" i="9" s="1" a="1"/>
  <c r="Z342" i="9" s="1"/>
  <c r="E343" i="9"/>
  <c r="Z343" i="9" s="1" a="1"/>
  <c r="Z343" i="9" s="1"/>
  <c r="E344" i="9"/>
  <c r="Z344" i="9" s="1" a="1"/>
  <c r="Z344" i="9" s="1"/>
  <c r="E345" i="9"/>
  <c r="Z345" i="9" s="1" a="1"/>
  <c r="Z345" i="9" s="1"/>
  <c r="E346" i="9"/>
  <c r="Z346" i="9" s="1" a="1"/>
  <c r="Z346" i="9" s="1"/>
  <c r="E347" i="9"/>
  <c r="Z347" i="9" s="1" a="1"/>
  <c r="Z347" i="9" s="1"/>
  <c r="E348" i="9"/>
  <c r="Z348" i="9" s="1" a="1"/>
  <c r="Z348" i="9" s="1"/>
  <c r="E349" i="9"/>
  <c r="E350" i="9"/>
  <c r="Z350" i="9" s="1" a="1"/>
  <c r="Z350" i="9" s="1"/>
  <c r="E351" i="9"/>
  <c r="E352" i="9"/>
  <c r="E353" i="9"/>
  <c r="Z353" i="9" s="1" a="1"/>
  <c r="Z353" i="9" s="1"/>
  <c r="E354" i="9"/>
  <c r="Z354" i="9" s="1" a="1"/>
  <c r="Z354" i="9" s="1"/>
  <c r="E355" i="9"/>
  <c r="E356" i="9"/>
  <c r="Z356" i="9" s="1" a="1"/>
  <c r="Z356" i="9" s="1"/>
  <c r="E357" i="9"/>
  <c r="Z357" i="9" s="1" a="1"/>
  <c r="Z357" i="9" s="1"/>
  <c r="E358" i="9"/>
  <c r="Z358" i="9" s="1" a="1"/>
  <c r="Z358" i="9" s="1"/>
  <c r="E359" i="9"/>
  <c r="Z359" i="9" s="1" a="1"/>
  <c r="Z359" i="9" s="1"/>
  <c r="E360" i="9"/>
  <c r="Z360" i="9" s="1" a="1"/>
  <c r="Z360" i="9" s="1"/>
  <c r="E361" i="9"/>
  <c r="E362" i="9"/>
  <c r="Z362" i="9" s="1" a="1"/>
  <c r="Z362" i="9" s="1"/>
  <c r="E363" i="9"/>
  <c r="Z363" i="9" s="1" a="1"/>
  <c r="Z363" i="9" s="1"/>
  <c r="E364" i="9"/>
  <c r="Z364" i="9" s="1" a="1"/>
  <c r="Z364" i="9" s="1"/>
  <c r="E365" i="9"/>
  <c r="E366" i="9"/>
  <c r="Z366" i="9" s="1" a="1"/>
  <c r="Z366" i="9" s="1"/>
  <c r="E367" i="9"/>
  <c r="Z367" i="9" s="1" a="1"/>
  <c r="Z367" i="9" s="1"/>
  <c r="E368" i="9"/>
  <c r="Z368" i="9" s="1" a="1"/>
  <c r="Z368" i="9" s="1"/>
  <c r="E369" i="9"/>
  <c r="E370" i="9"/>
  <c r="E371" i="9"/>
  <c r="E372" i="9"/>
  <c r="E373" i="9"/>
  <c r="Z373" i="9" s="1" a="1"/>
  <c r="Z373" i="9" s="1"/>
  <c r="E374" i="9"/>
  <c r="Z374" i="9" s="1" a="1"/>
  <c r="Z374" i="9" s="1"/>
  <c r="E375" i="9"/>
  <c r="Z375" i="9" s="1" a="1"/>
  <c r="Z375" i="9" s="1"/>
  <c r="E376" i="9"/>
  <c r="Z376" i="9" s="1" a="1"/>
  <c r="Z376" i="9" s="1"/>
  <c r="E377" i="9"/>
  <c r="Z377" i="9" s="1" a="1"/>
  <c r="Z377" i="9" s="1"/>
  <c r="E378" i="9"/>
  <c r="Z378" i="9" s="1" a="1"/>
  <c r="Z378" i="9" s="1"/>
  <c r="E379" i="9"/>
  <c r="Z379" i="9" s="1" a="1"/>
  <c r="Z379" i="9" s="1"/>
  <c r="E380" i="9"/>
  <c r="Z380" i="9" s="1" a="1"/>
  <c r="Z380" i="9" s="1"/>
  <c r="E381" i="9"/>
  <c r="Z381" i="9" s="1" a="1"/>
  <c r="Z381" i="9" s="1"/>
  <c r="E382" i="9"/>
  <c r="Z382" i="9" s="1" a="1"/>
  <c r="Z382" i="9" s="1"/>
  <c r="E383" i="9"/>
  <c r="Z383" i="9" s="1" a="1"/>
  <c r="Z383" i="9" s="1"/>
  <c r="E384" i="9"/>
  <c r="Z384" i="9" s="1" a="1"/>
  <c r="Z384" i="9" s="1"/>
  <c r="E385" i="9"/>
  <c r="E386" i="9"/>
  <c r="Z386" i="9" s="1" a="1"/>
  <c r="Z386" i="9" s="1"/>
  <c r="E387" i="9"/>
  <c r="Z387" i="9" s="1" a="1"/>
  <c r="Z387" i="9" s="1"/>
  <c r="E388" i="9"/>
  <c r="Z388" i="9" s="1" a="1"/>
  <c r="Z388" i="9" s="1"/>
  <c r="E389" i="9"/>
  <c r="Z389" i="9" s="1" a="1"/>
  <c r="Z389" i="9" s="1"/>
  <c r="E390" i="9"/>
  <c r="Z390" i="9" s="1" a="1"/>
  <c r="Z390" i="9" s="1"/>
  <c r="E391" i="9"/>
  <c r="Z391" i="9" s="1" a="1"/>
  <c r="Z391" i="9" s="1"/>
  <c r="E392" i="9"/>
  <c r="Z392" i="9" s="1" a="1"/>
  <c r="Z392" i="9" s="1"/>
  <c r="E393" i="9"/>
  <c r="E394" i="9"/>
  <c r="Z394" i="9" s="1" a="1"/>
  <c r="Z394" i="9" s="1"/>
  <c r="E395" i="9"/>
  <c r="Z395" i="9" s="1" a="1"/>
  <c r="Z395" i="9" s="1"/>
  <c r="E396" i="9"/>
  <c r="Z396" i="9" s="1" a="1"/>
  <c r="Z396" i="9" s="1"/>
  <c r="E397" i="9"/>
  <c r="Z397" i="9" s="1" a="1"/>
  <c r="Z397" i="9" s="1"/>
  <c r="E398" i="9"/>
  <c r="Z398" i="9" s="1" a="1"/>
  <c r="Z398" i="9" s="1"/>
  <c r="E399" i="9"/>
  <c r="E400" i="9"/>
  <c r="E401" i="9"/>
  <c r="Z401" i="9" s="1" a="1"/>
  <c r="Z401" i="9" s="1"/>
  <c r="E402" i="9"/>
  <c r="Z402" i="9" s="1" a="1"/>
  <c r="Z402" i="9" s="1"/>
  <c r="E403" i="9"/>
  <c r="Z403" i="9" s="1" a="1"/>
  <c r="Z403" i="9" s="1"/>
  <c r="E404" i="9"/>
  <c r="Z404" i="9" s="1" a="1"/>
  <c r="Z404" i="9" s="1"/>
  <c r="E405" i="9"/>
  <c r="Z405" i="9" s="1" a="1"/>
  <c r="Z405" i="9" s="1"/>
  <c r="E406" i="9"/>
  <c r="Z406" i="9" s="1" a="1"/>
  <c r="Z406" i="9" s="1"/>
  <c r="E407" i="9"/>
  <c r="Z407" i="9" s="1" a="1"/>
  <c r="Z407" i="9" s="1"/>
  <c r="E408" i="9"/>
  <c r="Z408" i="9" s="1" a="1"/>
  <c r="Z408" i="9" s="1"/>
  <c r="E409" i="9"/>
  <c r="E410" i="9"/>
  <c r="E411" i="9"/>
  <c r="Z411" i="9" s="1" a="1"/>
  <c r="Z411" i="9" s="1"/>
  <c r="E412" i="9"/>
  <c r="Z412" i="9" s="1" a="1"/>
  <c r="Z412" i="9" s="1"/>
  <c r="E413" i="9"/>
  <c r="E414" i="9"/>
  <c r="Z414" i="9" s="1" a="1"/>
  <c r="Z414" i="9" s="1"/>
  <c r="E415" i="9"/>
  <c r="Z415" i="9" s="1" a="1"/>
  <c r="Z415" i="9" s="1"/>
  <c r="E416" i="9"/>
  <c r="Z416" i="9" s="1" a="1"/>
  <c r="Z416" i="9" s="1"/>
  <c r="E417" i="9"/>
  <c r="Z417" i="9" s="1" a="1"/>
  <c r="Z417" i="9" s="1"/>
  <c r="E418" i="9"/>
  <c r="Z418" i="9" s="1" a="1"/>
  <c r="Z418" i="9" s="1"/>
  <c r="E419" i="9"/>
  <c r="Z419" i="9" s="1" a="1"/>
  <c r="Z419" i="9" s="1"/>
  <c r="E420" i="9"/>
  <c r="Z420" i="9" s="1" a="1"/>
  <c r="Z420" i="9" s="1"/>
  <c r="E421" i="9"/>
  <c r="Z421" i="9" s="1" a="1"/>
  <c r="Z421" i="9" s="1"/>
  <c r="E422" i="9"/>
  <c r="Z422" i="9" s="1" a="1"/>
  <c r="Z422" i="9" s="1"/>
  <c r="E423" i="9"/>
  <c r="E424" i="9"/>
  <c r="Z424" i="9" s="1" a="1"/>
  <c r="Z424" i="9" s="1"/>
  <c r="E425" i="9"/>
  <c r="Z425" i="9" s="1" a="1"/>
  <c r="Z425" i="9" s="1"/>
  <c r="E426" i="9"/>
  <c r="Z426" i="9" s="1" a="1"/>
  <c r="Z426" i="9" s="1"/>
  <c r="E427" i="9"/>
  <c r="Z427" i="9" s="1" a="1"/>
  <c r="Z427" i="9" s="1"/>
  <c r="E428" i="9"/>
  <c r="Z428" i="9" s="1" a="1"/>
  <c r="Z428" i="9" s="1"/>
  <c r="E429" i="9"/>
  <c r="Z429" i="9" s="1" a="1"/>
  <c r="Z429" i="9" s="1"/>
  <c r="E430" i="9"/>
  <c r="Z430" i="9" s="1" a="1"/>
  <c r="Z430" i="9" s="1"/>
  <c r="E431" i="9"/>
  <c r="E432" i="9"/>
  <c r="Z432" i="9" s="1" a="1"/>
  <c r="Z432" i="9" s="1"/>
  <c r="E433" i="9"/>
  <c r="Z433" i="9" s="1" a="1"/>
  <c r="Z433" i="9" s="1"/>
  <c r="AK16" i="11" a="1"/>
  <c r="AK16" i="11" s="1"/>
  <c r="AL12" i="11"/>
  <c r="AL24" i="11" s="1"/>
  <c r="AL11" i="11"/>
  <c r="AL23" i="11" s="1"/>
  <c r="AL10" i="11"/>
  <c r="AL22" i="11" s="1"/>
  <c r="AL9" i="11"/>
  <c r="AL21" i="11" s="1"/>
  <c r="AL8" i="11"/>
  <c r="AL20" i="11" s="1"/>
  <c r="AL7" i="11"/>
  <c r="AL19" i="11" s="1"/>
  <c r="AN6" i="11" a="1"/>
  <c r="AP67" i="11" s="1"/>
  <c r="AL6" i="11"/>
  <c r="AL18" i="11" s="1"/>
  <c r="AL5" i="11"/>
  <c r="AL17" i="11" s="1"/>
  <c r="AO4" i="11" a="1"/>
  <c r="AO4" i="11" s="1"/>
  <c r="AL4" i="11"/>
  <c r="AL16" i="11" s="1"/>
  <c r="AZ6" i="4"/>
  <c r="BA6" i="4"/>
  <c r="BB6" i="4"/>
  <c r="BC6" i="4"/>
  <c r="BD6" i="4"/>
  <c r="BE6" i="4"/>
  <c r="BF6" i="4"/>
  <c r="BG6" i="4"/>
  <c r="AZ7" i="4"/>
  <c r="BA7" i="4"/>
  <c r="BB7" i="4"/>
  <c r="BC7" i="4"/>
  <c r="BD7" i="4"/>
  <c r="BE7" i="4"/>
  <c r="BF7" i="4"/>
  <c r="BG7" i="4"/>
  <c r="AZ8" i="4"/>
  <c r="BA8" i="4"/>
  <c r="BB8" i="4"/>
  <c r="BC8" i="4"/>
  <c r="BD8" i="4"/>
  <c r="BE8" i="4"/>
  <c r="BF8" i="4"/>
  <c r="BG8" i="4"/>
  <c r="AZ9" i="4"/>
  <c r="BA9" i="4"/>
  <c r="BB9" i="4"/>
  <c r="BC9" i="4"/>
  <c r="BD9" i="4"/>
  <c r="BE9" i="4"/>
  <c r="BF9" i="4"/>
  <c r="BG9" i="4"/>
  <c r="AZ10" i="4"/>
  <c r="BA10" i="4"/>
  <c r="BB10" i="4"/>
  <c r="BC10" i="4"/>
  <c r="BD10" i="4"/>
  <c r="BE10" i="4"/>
  <c r="BF10" i="4"/>
  <c r="BG10" i="4"/>
  <c r="AZ11" i="4"/>
  <c r="BA11" i="4"/>
  <c r="BB11" i="4"/>
  <c r="BC11" i="4"/>
  <c r="BD11" i="4"/>
  <c r="BE11" i="4"/>
  <c r="BF11" i="4"/>
  <c r="BG11" i="4"/>
  <c r="AZ12" i="4"/>
  <c r="BA12" i="4"/>
  <c r="BB12" i="4"/>
  <c r="BC12" i="4"/>
  <c r="BD12" i="4"/>
  <c r="BE12" i="4"/>
  <c r="BF12" i="4"/>
  <c r="BG12" i="4"/>
  <c r="AZ13" i="4"/>
  <c r="BA13" i="4"/>
  <c r="BB13" i="4"/>
  <c r="BC13" i="4"/>
  <c r="BD13" i="4"/>
  <c r="BE13" i="4"/>
  <c r="BF13" i="4"/>
  <c r="BG13" i="4"/>
  <c r="AZ14" i="4"/>
  <c r="BA14" i="4"/>
  <c r="BB14" i="4"/>
  <c r="BC14" i="4"/>
  <c r="BD14" i="4"/>
  <c r="BE14" i="4"/>
  <c r="BF14" i="4"/>
  <c r="BG14" i="4"/>
  <c r="AZ15" i="4"/>
  <c r="BA15" i="4"/>
  <c r="BB15" i="4"/>
  <c r="BC15" i="4"/>
  <c r="BD15" i="4"/>
  <c r="BE15" i="4"/>
  <c r="BF15" i="4"/>
  <c r="BG15" i="4"/>
  <c r="AZ16" i="4"/>
  <c r="BA16" i="4"/>
  <c r="BB16" i="4"/>
  <c r="BC16" i="4"/>
  <c r="BD16" i="4"/>
  <c r="BE16" i="4"/>
  <c r="BF16" i="4"/>
  <c r="BG16" i="4"/>
  <c r="AZ17" i="4"/>
  <c r="BA17" i="4"/>
  <c r="BB17" i="4"/>
  <c r="BC17" i="4"/>
  <c r="BD17" i="4"/>
  <c r="BE17" i="4"/>
  <c r="BF17" i="4"/>
  <c r="BG17" i="4"/>
  <c r="AZ18" i="4"/>
  <c r="BA18" i="4"/>
  <c r="BB18" i="4"/>
  <c r="BC18" i="4"/>
  <c r="BD18" i="4"/>
  <c r="BE18" i="4"/>
  <c r="BF18" i="4"/>
  <c r="BG18" i="4"/>
  <c r="AZ19" i="4"/>
  <c r="BA19" i="4"/>
  <c r="BB19" i="4"/>
  <c r="BC19" i="4"/>
  <c r="BD19" i="4"/>
  <c r="BE19" i="4"/>
  <c r="BF19" i="4"/>
  <c r="BG19" i="4"/>
  <c r="AZ20" i="4"/>
  <c r="BA20" i="4"/>
  <c r="BB20" i="4"/>
  <c r="BC20" i="4"/>
  <c r="BD20" i="4"/>
  <c r="BE20" i="4"/>
  <c r="BF20" i="4"/>
  <c r="BG20" i="4"/>
  <c r="AZ21" i="4"/>
  <c r="BA21" i="4"/>
  <c r="BB21" i="4"/>
  <c r="BC21" i="4"/>
  <c r="BD21" i="4"/>
  <c r="BE21" i="4"/>
  <c r="BF21" i="4"/>
  <c r="BG21" i="4"/>
  <c r="AZ22" i="4"/>
  <c r="BA22" i="4"/>
  <c r="BB22" i="4"/>
  <c r="BC22" i="4"/>
  <c r="BD22" i="4"/>
  <c r="BE22" i="4"/>
  <c r="BF22" i="4"/>
  <c r="BG22" i="4"/>
  <c r="AZ23" i="4"/>
  <c r="BA23" i="4"/>
  <c r="BB23" i="4"/>
  <c r="BC23" i="4"/>
  <c r="BD23" i="4"/>
  <c r="BE23" i="4"/>
  <c r="BF23" i="4"/>
  <c r="BG23" i="4"/>
  <c r="AZ24" i="4"/>
  <c r="BA24" i="4"/>
  <c r="BB24" i="4"/>
  <c r="BC24" i="4"/>
  <c r="BD24" i="4"/>
  <c r="BE24" i="4"/>
  <c r="BF24" i="4"/>
  <c r="BG24" i="4"/>
  <c r="AZ25" i="4"/>
  <c r="BA25" i="4"/>
  <c r="BB25" i="4"/>
  <c r="BC25" i="4"/>
  <c r="BD25" i="4"/>
  <c r="BE25" i="4"/>
  <c r="BF25" i="4"/>
  <c r="BG25" i="4"/>
  <c r="AZ26" i="4"/>
  <c r="BA26" i="4"/>
  <c r="BB26" i="4"/>
  <c r="BC26" i="4"/>
  <c r="BD26" i="4"/>
  <c r="BE26" i="4"/>
  <c r="BF26" i="4"/>
  <c r="BG26" i="4"/>
  <c r="AZ27" i="4"/>
  <c r="BA27" i="4"/>
  <c r="BB27" i="4"/>
  <c r="BC27" i="4"/>
  <c r="BD27" i="4"/>
  <c r="BE27" i="4"/>
  <c r="BF27" i="4"/>
  <c r="BG27" i="4"/>
  <c r="AZ28" i="4"/>
  <c r="BA28" i="4"/>
  <c r="BB28" i="4"/>
  <c r="BC28" i="4"/>
  <c r="BD28" i="4"/>
  <c r="BE28" i="4"/>
  <c r="BF28" i="4"/>
  <c r="BG28" i="4"/>
  <c r="AZ29" i="4"/>
  <c r="BA29" i="4"/>
  <c r="BB29" i="4"/>
  <c r="BC29" i="4"/>
  <c r="BD29" i="4"/>
  <c r="BE29" i="4"/>
  <c r="BF29" i="4"/>
  <c r="BG29" i="4"/>
  <c r="AZ30" i="4"/>
  <c r="BA30" i="4"/>
  <c r="BB30" i="4"/>
  <c r="BC30" i="4"/>
  <c r="BD30" i="4"/>
  <c r="BE30" i="4"/>
  <c r="BF30" i="4"/>
  <c r="BG30" i="4"/>
  <c r="AZ31" i="4"/>
  <c r="BA31" i="4"/>
  <c r="BB31" i="4"/>
  <c r="BC31" i="4"/>
  <c r="BD31" i="4"/>
  <c r="BE31" i="4"/>
  <c r="BF31" i="4"/>
  <c r="BG31" i="4"/>
  <c r="AZ32" i="4"/>
  <c r="BA32" i="4"/>
  <c r="BB32" i="4"/>
  <c r="BC32" i="4"/>
  <c r="BD32" i="4"/>
  <c r="BE32" i="4"/>
  <c r="BF32" i="4"/>
  <c r="BG32" i="4"/>
  <c r="AZ33" i="4"/>
  <c r="BA33" i="4"/>
  <c r="BB33" i="4"/>
  <c r="BC33" i="4"/>
  <c r="BD33" i="4"/>
  <c r="BE33" i="4"/>
  <c r="BF33" i="4"/>
  <c r="BG33" i="4"/>
  <c r="AZ34" i="4"/>
  <c r="BA34" i="4"/>
  <c r="BB34" i="4"/>
  <c r="BC34" i="4"/>
  <c r="BD34" i="4"/>
  <c r="BE34" i="4"/>
  <c r="BF34" i="4"/>
  <c r="BG34" i="4"/>
  <c r="AZ35" i="4"/>
  <c r="BA35" i="4"/>
  <c r="BB35" i="4"/>
  <c r="BC35" i="4"/>
  <c r="BD35" i="4"/>
  <c r="BE35" i="4"/>
  <c r="BF35" i="4"/>
  <c r="BG35" i="4"/>
  <c r="AZ36" i="4"/>
  <c r="BA36" i="4"/>
  <c r="BB36" i="4"/>
  <c r="BC36" i="4"/>
  <c r="BD36" i="4"/>
  <c r="BE36" i="4"/>
  <c r="BF36" i="4"/>
  <c r="BG36" i="4"/>
  <c r="AZ37" i="4"/>
  <c r="BA37" i="4"/>
  <c r="BB37" i="4"/>
  <c r="BC37" i="4"/>
  <c r="BD37" i="4"/>
  <c r="BE37" i="4"/>
  <c r="BF37" i="4"/>
  <c r="BG37" i="4"/>
  <c r="AZ38" i="4"/>
  <c r="BA38" i="4"/>
  <c r="BB38" i="4"/>
  <c r="BC38" i="4"/>
  <c r="BD38" i="4"/>
  <c r="BE38" i="4"/>
  <c r="BF38" i="4"/>
  <c r="BG38" i="4"/>
  <c r="AZ39" i="4"/>
  <c r="BA39" i="4"/>
  <c r="BB39" i="4"/>
  <c r="BC39" i="4"/>
  <c r="BD39" i="4"/>
  <c r="BE39" i="4"/>
  <c r="BF39" i="4"/>
  <c r="BG39" i="4"/>
  <c r="AZ40" i="4"/>
  <c r="BA40" i="4"/>
  <c r="BB40" i="4"/>
  <c r="BC40" i="4"/>
  <c r="BD40" i="4"/>
  <c r="BE40" i="4"/>
  <c r="BF40" i="4"/>
  <c r="BG40" i="4"/>
  <c r="AZ41" i="4"/>
  <c r="BA41" i="4"/>
  <c r="BB41" i="4"/>
  <c r="BC41" i="4"/>
  <c r="BD41" i="4"/>
  <c r="BE41" i="4"/>
  <c r="BF41" i="4"/>
  <c r="BG41" i="4"/>
  <c r="AZ42" i="4"/>
  <c r="BA42" i="4"/>
  <c r="BB42" i="4"/>
  <c r="BC42" i="4"/>
  <c r="BD42" i="4"/>
  <c r="BE42" i="4"/>
  <c r="BF42" i="4"/>
  <c r="BG42" i="4"/>
  <c r="AZ43" i="4"/>
  <c r="BA43" i="4"/>
  <c r="BB43" i="4"/>
  <c r="BC43" i="4"/>
  <c r="BD43" i="4"/>
  <c r="BE43" i="4"/>
  <c r="BF43" i="4"/>
  <c r="BG43" i="4"/>
  <c r="AZ44" i="4"/>
  <c r="BA44" i="4"/>
  <c r="BB44" i="4"/>
  <c r="BC44" i="4"/>
  <c r="BD44" i="4"/>
  <c r="BE44" i="4"/>
  <c r="BF44" i="4"/>
  <c r="BG44" i="4"/>
  <c r="AZ45" i="4"/>
  <c r="BA45" i="4"/>
  <c r="BB45" i="4"/>
  <c r="BC45" i="4"/>
  <c r="BD45" i="4"/>
  <c r="BE45" i="4"/>
  <c r="BF45" i="4"/>
  <c r="BG45" i="4"/>
  <c r="AZ46" i="4"/>
  <c r="BA46" i="4"/>
  <c r="BB46" i="4"/>
  <c r="BC46" i="4"/>
  <c r="BD46" i="4"/>
  <c r="BE46" i="4"/>
  <c r="BF46" i="4"/>
  <c r="BG46" i="4"/>
  <c r="AZ47" i="4"/>
  <c r="BA47" i="4"/>
  <c r="BB47" i="4"/>
  <c r="BC47" i="4"/>
  <c r="BD47" i="4"/>
  <c r="BE47" i="4"/>
  <c r="BF47" i="4"/>
  <c r="BG47" i="4"/>
  <c r="AZ48" i="4"/>
  <c r="BA48" i="4"/>
  <c r="BB48" i="4"/>
  <c r="BC48" i="4"/>
  <c r="BD48" i="4"/>
  <c r="BE48" i="4"/>
  <c r="BF48" i="4"/>
  <c r="BG48" i="4"/>
  <c r="AZ49" i="4"/>
  <c r="BA49" i="4"/>
  <c r="BB49" i="4"/>
  <c r="BC49" i="4"/>
  <c r="BD49" i="4"/>
  <c r="BE49" i="4"/>
  <c r="BF49" i="4"/>
  <c r="BG49" i="4"/>
  <c r="AZ50" i="4"/>
  <c r="BA50" i="4"/>
  <c r="BB50" i="4"/>
  <c r="BC50" i="4"/>
  <c r="BD50" i="4"/>
  <c r="BE50" i="4"/>
  <c r="BF50" i="4"/>
  <c r="BG50" i="4"/>
  <c r="AZ51" i="4"/>
  <c r="BA51" i="4"/>
  <c r="BB51" i="4"/>
  <c r="BC51" i="4"/>
  <c r="BD51" i="4"/>
  <c r="BE51" i="4"/>
  <c r="BF51" i="4"/>
  <c r="BG51" i="4"/>
  <c r="AZ52" i="4"/>
  <c r="BA52" i="4"/>
  <c r="BB52" i="4"/>
  <c r="BC52" i="4"/>
  <c r="BD52" i="4"/>
  <c r="BE52" i="4"/>
  <c r="BF52" i="4"/>
  <c r="BG52" i="4"/>
  <c r="AZ53" i="4"/>
  <c r="BA53" i="4"/>
  <c r="BB53" i="4"/>
  <c r="BC53" i="4"/>
  <c r="BD53" i="4"/>
  <c r="BE53" i="4"/>
  <c r="BF53" i="4"/>
  <c r="BG53" i="4"/>
  <c r="AZ54" i="4"/>
  <c r="BA54" i="4"/>
  <c r="BB54" i="4"/>
  <c r="BC54" i="4"/>
  <c r="BD54" i="4"/>
  <c r="BE54" i="4"/>
  <c r="BF54" i="4"/>
  <c r="BG54" i="4"/>
  <c r="AZ55" i="4"/>
  <c r="BA55" i="4"/>
  <c r="BB55" i="4"/>
  <c r="BC55" i="4"/>
  <c r="BD55" i="4"/>
  <c r="BE55" i="4"/>
  <c r="BF55" i="4"/>
  <c r="BG55" i="4"/>
  <c r="AZ56" i="4"/>
  <c r="BA56" i="4"/>
  <c r="BB56" i="4"/>
  <c r="BC56" i="4"/>
  <c r="BD56" i="4"/>
  <c r="BE56" i="4"/>
  <c r="BF56" i="4"/>
  <c r="BG56" i="4"/>
  <c r="AZ57" i="4"/>
  <c r="BA57" i="4"/>
  <c r="BB57" i="4"/>
  <c r="BC57" i="4"/>
  <c r="BD57" i="4"/>
  <c r="BE57" i="4"/>
  <c r="BF57" i="4"/>
  <c r="BG57" i="4"/>
  <c r="AZ58" i="4"/>
  <c r="BA58" i="4"/>
  <c r="BB58" i="4"/>
  <c r="BC58" i="4"/>
  <c r="BD58" i="4"/>
  <c r="BE58" i="4"/>
  <c r="BF58" i="4"/>
  <c r="BG58" i="4"/>
  <c r="AZ59" i="4"/>
  <c r="BA59" i="4"/>
  <c r="BB59" i="4"/>
  <c r="BC59" i="4"/>
  <c r="BD59" i="4"/>
  <c r="BE59" i="4"/>
  <c r="BF59" i="4"/>
  <c r="BG59" i="4"/>
  <c r="AZ60" i="4"/>
  <c r="BA60" i="4"/>
  <c r="BB60" i="4"/>
  <c r="BC60" i="4"/>
  <c r="BD60" i="4"/>
  <c r="BE60" i="4"/>
  <c r="BF60" i="4"/>
  <c r="BG60" i="4"/>
  <c r="AZ61" i="4"/>
  <c r="BA61" i="4"/>
  <c r="BB61" i="4"/>
  <c r="BC61" i="4"/>
  <c r="BD61" i="4"/>
  <c r="BE61" i="4"/>
  <c r="BF61" i="4"/>
  <c r="BG61" i="4"/>
  <c r="AZ62" i="4"/>
  <c r="BA62" i="4"/>
  <c r="BB62" i="4"/>
  <c r="BC62" i="4"/>
  <c r="BD62" i="4"/>
  <c r="BE62" i="4"/>
  <c r="BF62" i="4"/>
  <c r="BG62" i="4"/>
  <c r="AZ63" i="4"/>
  <c r="BA63" i="4"/>
  <c r="BB63" i="4"/>
  <c r="BC63" i="4"/>
  <c r="BD63" i="4"/>
  <c r="BE63" i="4"/>
  <c r="BF63" i="4"/>
  <c r="BG63" i="4"/>
  <c r="AZ64" i="4"/>
  <c r="BA64" i="4"/>
  <c r="BB64" i="4"/>
  <c r="BC64" i="4"/>
  <c r="BD64" i="4"/>
  <c r="BE64" i="4"/>
  <c r="BF64" i="4"/>
  <c r="BG64" i="4"/>
  <c r="AZ65" i="4"/>
  <c r="BA65" i="4"/>
  <c r="BB65" i="4"/>
  <c r="BC65" i="4"/>
  <c r="BD65" i="4"/>
  <c r="BE65" i="4"/>
  <c r="BF65" i="4"/>
  <c r="BG65" i="4"/>
  <c r="AZ66" i="4"/>
  <c r="BA66" i="4"/>
  <c r="BB66" i="4"/>
  <c r="BC66" i="4"/>
  <c r="BD66" i="4"/>
  <c r="BE66" i="4"/>
  <c r="BF66" i="4"/>
  <c r="BG66" i="4"/>
  <c r="AZ67" i="4"/>
  <c r="BA67" i="4"/>
  <c r="BB67" i="4"/>
  <c r="BC67" i="4"/>
  <c r="BD67" i="4"/>
  <c r="BE67" i="4"/>
  <c r="BF67" i="4"/>
  <c r="BG67" i="4"/>
  <c r="AZ68" i="4"/>
  <c r="BA68" i="4"/>
  <c r="BB68" i="4"/>
  <c r="BC68" i="4"/>
  <c r="BD68" i="4"/>
  <c r="BE68" i="4"/>
  <c r="BF68" i="4"/>
  <c r="BG68" i="4"/>
  <c r="AY7" i="4"/>
  <c r="AY8" i="4"/>
  <c r="AY9" i="4"/>
  <c r="AY10" i="4"/>
  <c r="AY11" i="4"/>
  <c r="AY12" i="4"/>
  <c r="AY13" i="4"/>
  <c r="AY14" i="4"/>
  <c r="AY15" i="4"/>
  <c r="AY16" i="4"/>
  <c r="AY17" i="4"/>
  <c r="AY18" i="4"/>
  <c r="AY19" i="4"/>
  <c r="AY20" i="4"/>
  <c r="AY21" i="4"/>
  <c r="AY22" i="4"/>
  <c r="AY23" i="4"/>
  <c r="AY24" i="4"/>
  <c r="AY25" i="4"/>
  <c r="AY26" i="4"/>
  <c r="AY27" i="4"/>
  <c r="AY28" i="4"/>
  <c r="AY29" i="4"/>
  <c r="AY30" i="4"/>
  <c r="AY31" i="4"/>
  <c r="AY32" i="4"/>
  <c r="AY33" i="4"/>
  <c r="AY34" i="4"/>
  <c r="AY35" i="4"/>
  <c r="AY36" i="4"/>
  <c r="AY37" i="4"/>
  <c r="AY38" i="4"/>
  <c r="AY39" i="4"/>
  <c r="AY40" i="4"/>
  <c r="AY41" i="4"/>
  <c r="AY42" i="4"/>
  <c r="AY43" i="4"/>
  <c r="AY44" i="4"/>
  <c r="AY45" i="4"/>
  <c r="AY46" i="4"/>
  <c r="AY47" i="4"/>
  <c r="AY48" i="4"/>
  <c r="AY49" i="4"/>
  <c r="AY50" i="4"/>
  <c r="AY51" i="4"/>
  <c r="AY52" i="4"/>
  <c r="AY53" i="4"/>
  <c r="AY54" i="4"/>
  <c r="AY55" i="4"/>
  <c r="AY56" i="4"/>
  <c r="AY57" i="4"/>
  <c r="AY58" i="4"/>
  <c r="AY59" i="4"/>
  <c r="AY60" i="4"/>
  <c r="AY61" i="4"/>
  <c r="AY62" i="4"/>
  <c r="AY63" i="4"/>
  <c r="AY64" i="4"/>
  <c r="AY65" i="4"/>
  <c r="AY66" i="4"/>
  <c r="AY67" i="4"/>
  <c r="AY68" i="4"/>
  <c r="AY6" i="4"/>
  <c r="AW7" i="4"/>
  <c r="AW8" i="4"/>
  <c r="AW9" i="4"/>
  <c r="AW10" i="4"/>
  <c r="AW11" i="4"/>
  <c r="AW12" i="4"/>
  <c r="AW13" i="4"/>
  <c r="AW14" i="4"/>
  <c r="AW15" i="4"/>
  <c r="AW16" i="4"/>
  <c r="AW17" i="4"/>
  <c r="AW18" i="4"/>
  <c r="AW19" i="4"/>
  <c r="AW20" i="4"/>
  <c r="AW21" i="4"/>
  <c r="AW22" i="4"/>
  <c r="AW23" i="4"/>
  <c r="AW24" i="4"/>
  <c r="AW25" i="4"/>
  <c r="AW26" i="4"/>
  <c r="AW27" i="4"/>
  <c r="AW28" i="4"/>
  <c r="AW29" i="4"/>
  <c r="AW30" i="4"/>
  <c r="AW31" i="4"/>
  <c r="AW32" i="4"/>
  <c r="AW33" i="4"/>
  <c r="AW34" i="4"/>
  <c r="AW35" i="4"/>
  <c r="AW36" i="4"/>
  <c r="AW37" i="4"/>
  <c r="AW38" i="4"/>
  <c r="AW39" i="4"/>
  <c r="AW40" i="4"/>
  <c r="AW41" i="4"/>
  <c r="AW42" i="4"/>
  <c r="AW43" i="4"/>
  <c r="AW44" i="4"/>
  <c r="AW45" i="4"/>
  <c r="AW46" i="4"/>
  <c r="AW47" i="4"/>
  <c r="AW48" i="4"/>
  <c r="AW49" i="4"/>
  <c r="AW50" i="4"/>
  <c r="AW51" i="4"/>
  <c r="AW52" i="4"/>
  <c r="AW53" i="4"/>
  <c r="AW54" i="4"/>
  <c r="AW55" i="4"/>
  <c r="AW56" i="4"/>
  <c r="AW57" i="4"/>
  <c r="AW58" i="4"/>
  <c r="AW59" i="4"/>
  <c r="AW60" i="4"/>
  <c r="AW61" i="4"/>
  <c r="AW62" i="4"/>
  <c r="AW63" i="4"/>
  <c r="AW64" i="4"/>
  <c r="AW65" i="4"/>
  <c r="AW66" i="4"/>
  <c r="AW67" i="4"/>
  <c r="AW68" i="4"/>
  <c r="AW6" i="4"/>
  <c r="AX6" i="4" a="1"/>
  <c r="AX6" i="4" s="1"/>
  <c r="AY4" i="4" a="1"/>
  <c r="AY4" i="4" s="1"/>
  <c r="BA6" i="3"/>
  <c r="BB6" i="3"/>
  <c r="BC6" i="3"/>
  <c r="BD6" i="3"/>
  <c r="BE6" i="3"/>
  <c r="BF6" i="3"/>
  <c r="BG6" i="3"/>
  <c r="BH6" i="3"/>
  <c r="BA7" i="3"/>
  <c r="BB7" i="3"/>
  <c r="BC7" i="3"/>
  <c r="BD7" i="3"/>
  <c r="BE7" i="3"/>
  <c r="BF7" i="3"/>
  <c r="BG7" i="3"/>
  <c r="BH7" i="3"/>
  <c r="BA8" i="3"/>
  <c r="BB8" i="3"/>
  <c r="BC8" i="3"/>
  <c r="BD8" i="3"/>
  <c r="BE8" i="3"/>
  <c r="BF8" i="3"/>
  <c r="BG8" i="3"/>
  <c r="BH8" i="3"/>
  <c r="BA9" i="3"/>
  <c r="BB9" i="3"/>
  <c r="BC9" i="3"/>
  <c r="BD9" i="3"/>
  <c r="BE9" i="3"/>
  <c r="BF9" i="3"/>
  <c r="BG9" i="3"/>
  <c r="BH9" i="3"/>
  <c r="BA10" i="3"/>
  <c r="BB10" i="3"/>
  <c r="BC10" i="3"/>
  <c r="BD10" i="3"/>
  <c r="BE10" i="3"/>
  <c r="BF10" i="3"/>
  <c r="BG10" i="3"/>
  <c r="BH10" i="3"/>
  <c r="BA11" i="3"/>
  <c r="BB11" i="3"/>
  <c r="BC11" i="3"/>
  <c r="BD11" i="3"/>
  <c r="BE11" i="3"/>
  <c r="BF11" i="3"/>
  <c r="BG11" i="3"/>
  <c r="BH11" i="3"/>
  <c r="BA12" i="3"/>
  <c r="BB12" i="3"/>
  <c r="BC12" i="3"/>
  <c r="BD12" i="3"/>
  <c r="BE12" i="3"/>
  <c r="BF12" i="3"/>
  <c r="BG12" i="3"/>
  <c r="BH12" i="3"/>
  <c r="BA13" i="3"/>
  <c r="BB13" i="3"/>
  <c r="BC13" i="3"/>
  <c r="BD13" i="3"/>
  <c r="BE13" i="3"/>
  <c r="BF13" i="3"/>
  <c r="BG13" i="3"/>
  <c r="BH13" i="3"/>
  <c r="BA14" i="3"/>
  <c r="BB14" i="3"/>
  <c r="BC14" i="3"/>
  <c r="BD14" i="3"/>
  <c r="BE14" i="3"/>
  <c r="BF14" i="3"/>
  <c r="BG14" i="3"/>
  <c r="BH14" i="3"/>
  <c r="BA15" i="3"/>
  <c r="BB15" i="3"/>
  <c r="BC15" i="3"/>
  <c r="BD15" i="3"/>
  <c r="BE15" i="3"/>
  <c r="BF15" i="3"/>
  <c r="BG15" i="3"/>
  <c r="BH15" i="3"/>
  <c r="BA16" i="3"/>
  <c r="BB16" i="3"/>
  <c r="BC16" i="3"/>
  <c r="BD16" i="3"/>
  <c r="BE16" i="3"/>
  <c r="BF16" i="3"/>
  <c r="BG16" i="3"/>
  <c r="BH16" i="3"/>
  <c r="BA17" i="3"/>
  <c r="BB17" i="3"/>
  <c r="BC17" i="3"/>
  <c r="BD17" i="3"/>
  <c r="BE17" i="3"/>
  <c r="BF17" i="3"/>
  <c r="BG17" i="3"/>
  <c r="BH17" i="3"/>
  <c r="BA18" i="3"/>
  <c r="BB18" i="3"/>
  <c r="BC18" i="3"/>
  <c r="BD18" i="3"/>
  <c r="BE18" i="3"/>
  <c r="BF18" i="3"/>
  <c r="BG18" i="3"/>
  <c r="BH18" i="3"/>
  <c r="BA19" i="3"/>
  <c r="BB19" i="3"/>
  <c r="BC19" i="3"/>
  <c r="BD19" i="3"/>
  <c r="BE19" i="3"/>
  <c r="BF19" i="3"/>
  <c r="BG19" i="3"/>
  <c r="BH19" i="3"/>
  <c r="BA20" i="3"/>
  <c r="BB20" i="3"/>
  <c r="BC20" i="3"/>
  <c r="BD20" i="3"/>
  <c r="BE20" i="3"/>
  <c r="BF20" i="3"/>
  <c r="BG20" i="3"/>
  <c r="BH20" i="3"/>
  <c r="BA21" i="3"/>
  <c r="BB21" i="3"/>
  <c r="BC21" i="3"/>
  <c r="BD21" i="3"/>
  <c r="BE21" i="3"/>
  <c r="BF21" i="3"/>
  <c r="BG21" i="3"/>
  <c r="BH21" i="3"/>
  <c r="BA22" i="3"/>
  <c r="BB22" i="3"/>
  <c r="BC22" i="3"/>
  <c r="BD22" i="3"/>
  <c r="BE22" i="3"/>
  <c r="BF22" i="3"/>
  <c r="BG22" i="3"/>
  <c r="BH22" i="3"/>
  <c r="BA23" i="3"/>
  <c r="BB23" i="3"/>
  <c r="BC23" i="3"/>
  <c r="BD23" i="3"/>
  <c r="BE23" i="3"/>
  <c r="BF23" i="3"/>
  <c r="BG23" i="3"/>
  <c r="BH23" i="3"/>
  <c r="BA24" i="3"/>
  <c r="BB24" i="3"/>
  <c r="BC24" i="3"/>
  <c r="BD24" i="3"/>
  <c r="BE24" i="3"/>
  <c r="BF24" i="3"/>
  <c r="BG24" i="3"/>
  <c r="BH24" i="3"/>
  <c r="BA25" i="3"/>
  <c r="BB25" i="3"/>
  <c r="BC25" i="3"/>
  <c r="BD25" i="3"/>
  <c r="BE25" i="3"/>
  <c r="BF25" i="3"/>
  <c r="BG25" i="3"/>
  <c r="BH25" i="3"/>
  <c r="BA26" i="3"/>
  <c r="BB26" i="3"/>
  <c r="BC26" i="3"/>
  <c r="BD26" i="3"/>
  <c r="BE26" i="3"/>
  <c r="BF26" i="3"/>
  <c r="BG26" i="3"/>
  <c r="BH26" i="3"/>
  <c r="BA27" i="3"/>
  <c r="BB27" i="3"/>
  <c r="BC27" i="3"/>
  <c r="BD27" i="3"/>
  <c r="BE27" i="3"/>
  <c r="BF27" i="3"/>
  <c r="BG27" i="3"/>
  <c r="BH27" i="3"/>
  <c r="BA28" i="3"/>
  <c r="BB28" i="3"/>
  <c r="BC28" i="3"/>
  <c r="BD28" i="3"/>
  <c r="BE28" i="3"/>
  <c r="BF28" i="3"/>
  <c r="BG28" i="3"/>
  <c r="BH28" i="3"/>
  <c r="BA29" i="3"/>
  <c r="BB29" i="3"/>
  <c r="BC29" i="3"/>
  <c r="BD29" i="3"/>
  <c r="BE29" i="3"/>
  <c r="BF29" i="3"/>
  <c r="BG29" i="3"/>
  <c r="BH29" i="3"/>
  <c r="BA30" i="3"/>
  <c r="BB30" i="3"/>
  <c r="BC30" i="3"/>
  <c r="BD30" i="3"/>
  <c r="BE30" i="3"/>
  <c r="BF30" i="3"/>
  <c r="BG30" i="3"/>
  <c r="BH30" i="3"/>
  <c r="BA31" i="3"/>
  <c r="BB31" i="3"/>
  <c r="BC31" i="3"/>
  <c r="BD31" i="3"/>
  <c r="BE31" i="3"/>
  <c r="BF31" i="3"/>
  <c r="BG31" i="3"/>
  <c r="BH31" i="3"/>
  <c r="BA32" i="3"/>
  <c r="BB32" i="3"/>
  <c r="BC32" i="3"/>
  <c r="BD32" i="3"/>
  <c r="BE32" i="3"/>
  <c r="BF32" i="3"/>
  <c r="BG32" i="3"/>
  <c r="BH32" i="3"/>
  <c r="BA33" i="3"/>
  <c r="BB33" i="3"/>
  <c r="BC33" i="3"/>
  <c r="BD33" i="3"/>
  <c r="BE33" i="3"/>
  <c r="BF33" i="3"/>
  <c r="BG33" i="3"/>
  <c r="BH33" i="3"/>
  <c r="BA34" i="3"/>
  <c r="BB34" i="3"/>
  <c r="BC34" i="3"/>
  <c r="BD34" i="3"/>
  <c r="BE34" i="3"/>
  <c r="BF34" i="3"/>
  <c r="BG34" i="3"/>
  <c r="BH34" i="3"/>
  <c r="BA35" i="3"/>
  <c r="BB35" i="3"/>
  <c r="BC35" i="3"/>
  <c r="BD35" i="3"/>
  <c r="BE35" i="3"/>
  <c r="BF35" i="3"/>
  <c r="BG35" i="3"/>
  <c r="BH35" i="3"/>
  <c r="BA36" i="3"/>
  <c r="BB36" i="3"/>
  <c r="BC36" i="3"/>
  <c r="BD36" i="3"/>
  <c r="BE36" i="3"/>
  <c r="BF36" i="3"/>
  <c r="BG36" i="3"/>
  <c r="BH36" i="3"/>
  <c r="BA37" i="3"/>
  <c r="BB37" i="3"/>
  <c r="BC37" i="3"/>
  <c r="BD37" i="3"/>
  <c r="BE37" i="3"/>
  <c r="BF37" i="3"/>
  <c r="BG37" i="3"/>
  <c r="BH37" i="3"/>
  <c r="BA38" i="3"/>
  <c r="BB38" i="3"/>
  <c r="BC38" i="3"/>
  <c r="BD38" i="3"/>
  <c r="BE38" i="3"/>
  <c r="BF38" i="3"/>
  <c r="BG38" i="3"/>
  <c r="BH38" i="3"/>
  <c r="BA39" i="3"/>
  <c r="BB39" i="3"/>
  <c r="BC39" i="3"/>
  <c r="BD39" i="3"/>
  <c r="BE39" i="3"/>
  <c r="BF39" i="3"/>
  <c r="BG39" i="3"/>
  <c r="BH39" i="3"/>
  <c r="BA40" i="3"/>
  <c r="BB40" i="3"/>
  <c r="BC40" i="3"/>
  <c r="BD40" i="3"/>
  <c r="BE40" i="3"/>
  <c r="BF40" i="3"/>
  <c r="BG40" i="3"/>
  <c r="BH40" i="3"/>
  <c r="BA41" i="3"/>
  <c r="BB41" i="3"/>
  <c r="BC41" i="3"/>
  <c r="BD41" i="3"/>
  <c r="BE41" i="3"/>
  <c r="BF41" i="3"/>
  <c r="BG41" i="3"/>
  <c r="BH41" i="3"/>
  <c r="BA42" i="3"/>
  <c r="BB42" i="3"/>
  <c r="BC42" i="3"/>
  <c r="BD42" i="3"/>
  <c r="BE42" i="3"/>
  <c r="BF42" i="3"/>
  <c r="BG42" i="3"/>
  <c r="BH42" i="3"/>
  <c r="BA43" i="3"/>
  <c r="BB43" i="3"/>
  <c r="BC43" i="3"/>
  <c r="BD43" i="3"/>
  <c r="BE43" i="3"/>
  <c r="BF43" i="3"/>
  <c r="BG43" i="3"/>
  <c r="BH43" i="3"/>
  <c r="BA44" i="3"/>
  <c r="BB44" i="3"/>
  <c r="BC44" i="3"/>
  <c r="BD44" i="3"/>
  <c r="BE44" i="3"/>
  <c r="BF44" i="3"/>
  <c r="BG44" i="3"/>
  <c r="BH44" i="3"/>
  <c r="BA45" i="3"/>
  <c r="BB45" i="3"/>
  <c r="BC45" i="3"/>
  <c r="BD45" i="3"/>
  <c r="BE45" i="3"/>
  <c r="BF45" i="3"/>
  <c r="BG45" i="3"/>
  <c r="BH45" i="3"/>
  <c r="BA46" i="3"/>
  <c r="BB46" i="3"/>
  <c r="BC46" i="3"/>
  <c r="BD46" i="3"/>
  <c r="BE46" i="3"/>
  <c r="BF46" i="3"/>
  <c r="BG46" i="3"/>
  <c r="BH46" i="3"/>
  <c r="BA47" i="3"/>
  <c r="BB47" i="3"/>
  <c r="BC47" i="3"/>
  <c r="BD47" i="3"/>
  <c r="BE47" i="3"/>
  <c r="BF47" i="3"/>
  <c r="BG47" i="3"/>
  <c r="BH47" i="3"/>
  <c r="BA48" i="3"/>
  <c r="BB48" i="3"/>
  <c r="BC48" i="3"/>
  <c r="BD48" i="3"/>
  <c r="BE48" i="3"/>
  <c r="BF48" i="3"/>
  <c r="BG48" i="3"/>
  <c r="BH48" i="3"/>
  <c r="BA49" i="3"/>
  <c r="BB49" i="3"/>
  <c r="BC49" i="3"/>
  <c r="BD49" i="3"/>
  <c r="BE49" i="3"/>
  <c r="BF49" i="3"/>
  <c r="BG49" i="3"/>
  <c r="BH49" i="3"/>
  <c r="BA50" i="3"/>
  <c r="BB50" i="3"/>
  <c r="BC50" i="3"/>
  <c r="BD50" i="3"/>
  <c r="BE50" i="3"/>
  <c r="BF50" i="3"/>
  <c r="BG50" i="3"/>
  <c r="BH50" i="3"/>
  <c r="BA51" i="3"/>
  <c r="BB51" i="3"/>
  <c r="BC51" i="3"/>
  <c r="BD51" i="3"/>
  <c r="BE51" i="3"/>
  <c r="BF51" i="3"/>
  <c r="BG51" i="3"/>
  <c r="BH51" i="3"/>
  <c r="BA52" i="3"/>
  <c r="BB52" i="3"/>
  <c r="BC52" i="3"/>
  <c r="BD52" i="3"/>
  <c r="BE52" i="3"/>
  <c r="BF52" i="3"/>
  <c r="BG52" i="3"/>
  <c r="BH52" i="3"/>
  <c r="BA53" i="3"/>
  <c r="BB53" i="3"/>
  <c r="BC53" i="3"/>
  <c r="BD53" i="3"/>
  <c r="BE53" i="3"/>
  <c r="BF53" i="3"/>
  <c r="BG53" i="3"/>
  <c r="BH53" i="3"/>
  <c r="BA54" i="3"/>
  <c r="BB54" i="3"/>
  <c r="BC54" i="3"/>
  <c r="BD54" i="3"/>
  <c r="BE54" i="3"/>
  <c r="BF54" i="3"/>
  <c r="BG54" i="3"/>
  <c r="BH54" i="3"/>
  <c r="BA55" i="3"/>
  <c r="BB55" i="3"/>
  <c r="BC55" i="3"/>
  <c r="BD55" i="3"/>
  <c r="BE55" i="3"/>
  <c r="BF55" i="3"/>
  <c r="BG55" i="3"/>
  <c r="BH55" i="3"/>
  <c r="BA56" i="3"/>
  <c r="BB56" i="3"/>
  <c r="BC56" i="3"/>
  <c r="BD56" i="3"/>
  <c r="BE56" i="3"/>
  <c r="BF56" i="3"/>
  <c r="BG56" i="3"/>
  <c r="BH56" i="3"/>
  <c r="BA57" i="3"/>
  <c r="BB57" i="3"/>
  <c r="BC57" i="3"/>
  <c r="BD57" i="3"/>
  <c r="BE57" i="3"/>
  <c r="BF57" i="3"/>
  <c r="BG57" i="3"/>
  <c r="BH57" i="3"/>
  <c r="BA58" i="3"/>
  <c r="BB58" i="3"/>
  <c r="BC58" i="3"/>
  <c r="BD58" i="3"/>
  <c r="BE58" i="3"/>
  <c r="BF58" i="3"/>
  <c r="BG58" i="3"/>
  <c r="BH58" i="3"/>
  <c r="BA59" i="3"/>
  <c r="BB59" i="3"/>
  <c r="BC59" i="3"/>
  <c r="BD59" i="3"/>
  <c r="BE59" i="3"/>
  <c r="BF59" i="3"/>
  <c r="BG59" i="3"/>
  <c r="BH59" i="3"/>
  <c r="BA60" i="3"/>
  <c r="BB60" i="3"/>
  <c r="BC60" i="3"/>
  <c r="BD60" i="3"/>
  <c r="BE60" i="3"/>
  <c r="BF60" i="3"/>
  <c r="BG60" i="3"/>
  <c r="BH60" i="3"/>
  <c r="BA61" i="3"/>
  <c r="BB61" i="3"/>
  <c r="BC61" i="3"/>
  <c r="BD61" i="3"/>
  <c r="BE61" i="3"/>
  <c r="BF61" i="3"/>
  <c r="BG61" i="3"/>
  <c r="BH61" i="3"/>
  <c r="BA62" i="3"/>
  <c r="BB62" i="3"/>
  <c r="BC62" i="3"/>
  <c r="BD62" i="3"/>
  <c r="BE62" i="3"/>
  <c r="BF62" i="3"/>
  <c r="BG62" i="3"/>
  <c r="BH62" i="3"/>
  <c r="BA63" i="3"/>
  <c r="BB63" i="3"/>
  <c r="BC63" i="3"/>
  <c r="BD63" i="3"/>
  <c r="BE63" i="3"/>
  <c r="BF63" i="3"/>
  <c r="BG63" i="3"/>
  <c r="BH63" i="3"/>
  <c r="BA64" i="3"/>
  <c r="BB64" i="3"/>
  <c r="BC64" i="3"/>
  <c r="BD64" i="3"/>
  <c r="BE64" i="3"/>
  <c r="BF64" i="3"/>
  <c r="BG64" i="3"/>
  <c r="BH64" i="3"/>
  <c r="BA65" i="3"/>
  <c r="BB65" i="3"/>
  <c r="BC65" i="3"/>
  <c r="BD65" i="3"/>
  <c r="BE65" i="3"/>
  <c r="BF65" i="3"/>
  <c r="BG65" i="3"/>
  <c r="BH65" i="3"/>
  <c r="BA66" i="3"/>
  <c r="BB66" i="3"/>
  <c r="BC66" i="3"/>
  <c r="BD66" i="3"/>
  <c r="BE66" i="3"/>
  <c r="BF66" i="3"/>
  <c r="BG66" i="3"/>
  <c r="BH66" i="3"/>
  <c r="BA67" i="3"/>
  <c r="BB67" i="3"/>
  <c r="BC67" i="3"/>
  <c r="BD67" i="3"/>
  <c r="BE67" i="3"/>
  <c r="BF67" i="3"/>
  <c r="BG67" i="3"/>
  <c r="BH67" i="3"/>
  <c r="BA68" i="3"/>
  <c r="BB68" i="3"/>
  <c r="BC68" i="3"/>
  <c r="BD68" i="3"/>
  <c r="BE68" i="3"/>
  <c r="BF68" i="3"/>
  <c r="BG68" i="3"/>
  <c r="BH68" i="3"/>
  <c r="AZ7" i="3"/>
  <c r="AZ8" i="3"/>
  <c r="AZ9" i="3"/>
  <c r="AZ10" i="3"/>
  <c r="AZ11" i="3"/>
  <c r="AZ12" i="3"/>
  <c r="AZ13" i="3"/>
  <c r="AZ14" i="3"/>
  <c r="AZ15" i="3"/>
  <c r="AZ16" i="3"/>
  <c r="AZ17" i="3"/>
  <c r="AZ18" i="3"/>
  <c r="AZ19" i="3"/>
  <c r="AZ20" i="3"/>
  <c r="AZ21" i="3"/>
  <c r="AZ22" i="3"/>
  <c r="AZ23" i="3"/>
  <c r="AZ24" i="3"/>
  <c r="AZ25" i="3"/>
  <c r="AZ26" i="3"/>
  <c r="AZ27" i="3"/>
  <c r="AZ28" i="3"/>
  <c r="AZ29" i="3"/>
  <c r="AZ30" i="3"/>
  <c r="AZ31" i="3"/>
  <c r="AZ32" i="3"/>
  <c r="AZ33" i="3"/>
  <c r="AZ34" i="3"/>
  <c r="AZ35" i="3"/>
  <c r="AZ36" i="3"/>
  <c r="AZ37" i="3"/>
  <c r="AZ38" i="3"/>
  <c r="AZ39" i="3"/>
  <c r="AZ40" i="3"/>
  <c r="AZ41" i="3"/>
  <c r="AZ42" i="3"/>
  <c r="AZ43" i="3"/>
  <c r="AZ44" i="3"/>
  <c r="AZ45" i="3"/>
  <c r="AZ46" i="3"/>
  <c r="AZ47" i="3"/>
  <c r="AZ48" i="3"/>
  <c r="AZ49" i="3"/>
  <c r="AZ50" i="3"/>
  <c r="AZ51" i="3"/>
  <c r="AZ52" i="3"/>
  <c r="AZ53" i="3"/>
  <c r="AZ54" i="3"/>
  <c r="AZ55" i="3"/>
  <c r="AZ56" i="3"/>
  <c r="AZ57" i="3"/>
  <c r="AZ58" i="3"/>
  <c r="AZ59" i="3"/>
  <c r="AZ60" i="3"/>
  <c r="AZ61" i="3"/>
  <c r="AZ62" i="3"/>
  <c r="AZ63" i="3"/>
  <c r="AZ64" i="3"/>
  <c r="AZ65" i="3"/>
  <c r="AZ66" i="3"/>
  <c r="AZ67" i="3"/>
  <c r="AZ68" i="3"/>
  <c r="AZ6" i="3"/>
  <c r="AX7" i="3"/>
  <c r="AX8" i="3"/>
  <c r="AX9" i="3"/>
  <c r="AX10" i="3"/>
  <c r="AX11" i="3"/>
  <c r="AX12" i="3"/>
  <c r="AX13" i="3"/>
  <c r="AX14" i="3"/>
  <c r="AX15" i="3"/>
  <c r="AX16" i="3"/>
  <c r="AX17" i="3"/>
  <c r="AX18" i="3"/>
  <c r="AX19" i="3"/>
  <c r="AX20" i="3"/>
  <c r="AX21" i="3"/>
  <c r="AX22" i="3"/>
  <c r="AX23" i="3"/>
  <c r="AX24" i="3"/>
  <c r="AX25" i="3"/>
  <c r="AX26" i="3"/>
  <c r="AX27" i="3"/>
  <c r="AX28" i="3"/>
  <c r="AX29" i="3"/>
  <c r="AX30" i="3"/>
  <c r="AX31" i="3"/>
  <c r="AX32" i="3"/>
  <c r="AX33" i="3"/>
  <c r="AX34" i="3"/>
  <c r="AX35" i="3"/>
  <c r="AX36" i="3"/>
  <c r="AX37" i="3"/>
  <c r="AX38" i="3"/>
  <c r="AX39" i="3"/>
  <c r="AX40" i="3"/>
  <c r="AX41" i="3"/>
  <c r="AX42" i="3"/>
  <c r="AX43" i="3"/>
  <c r="AX44" i="3"/>
  <c r="AX45" i="3"/>
  <c r="AX46" i="3"/>
  <c r="AX47" i="3"/>
  <c r="AX48" i="3"/>
  <c r="AX49" i="3"/>
  <c r="AX50" i="3"/>
  <c r="AX51" i="3"/>
  <c r="AX52" i="3"/>
  <c r="AX53" i="3"/>
  <c r="AX54" i="3"/>
  <c r="AX55" i="3"/>
  <c r="AX56" i="3"/>
  <c r="AX57" i="3"/>
  <c r="AX58" i="3"/>
  <c r="AX59" i="3"/>
  <c r="AX60" i="3"/>
  <c r="AX61" i="3"/>
  <c r="AX62" i="3"/>
  <c r="AX63" i="3"/>
  <c r="AX64" i="3"/>
  <c r="AX65" i="3"/>
  <c r="AX66" i="3"/>
  <c r="AX67" i="3"/>
  <c r="AX68" i="3"/>
  <c r="AX6" i="3"/>
  <c r="AY6" i="3" a="1"/>
  <c r="AY6" i="3" s="1"/>
  <c r="AZ4" i="3" a="1"/>
  <c r="AZ4" i="3" s="1"/>
  <c r="K6" i="8"/>
  <c r="K5" i="8" s="1"/>
  <c r="J6" i="8"/>
  <c r="J5" i="8" s="1"/>
  <c r="Q15" i="8" a="1"/>
  <c r="Q15" i="8" s="1"/>
  <c r="P15" i="8" a="1"/>
  <c r="P15" i="8" s="1"/>
  <c r="AJ17" i="4"/>
  <c r="AJ18" i="4"/>
  <c r="AJ19" i="4"/>
  <c r="AJ20" i="4"/>
  <c r="AJ21" i="4"/>
  <c r="AJ22" i="4"/>
  <c r="AJ23" i="4"/>
  <c r="AJ24" i="4"/>
  <c r="AJ16" i="4"/>
  <c r="AI16" i="4" a="1"/>
  <c r="AI16" i="4" s="1"/>
  <c r="AK17" i="3"/>
  <c r="AK18" i="3"/>
  <c r="AK19" i="3"/>
  <c r="AK20" i="3"/>
  <c r="AK21" i="3"/>
  <c r="AK22" i="3"/>
  <c r="AK23" i="3"/>
  <c r="AK24" i="3"/>
  <c r="AK16" i="3"/>
  <c r="AJ16" i="3" a="1"/>
  <c r="AJ16" i="3" s="1"/>
  <c r="V15" i="1"/>
  <c r="V8" i="1"/>
  <c r="Q3" i="8" a="1"/>
  <c r="Q3" i="8" s="1"/>
  <c r="P3" i="8" a="1"/>
  <c r="P3" i="8" s="1"/>
  <c r="AN4" i="3" a="1"/>
  <c r="AN4" i="3" s="1"/>
  <c r="AK5" i="3"/>
  <c r="AM6" i="3" a="1"/>
  <c r="AK12" i="3"/>
  <c r="AK11" i="3"/>
  <c r="AK10" i="3"/>
  <c r="AK9" i="3"/>
  <c r="AK8" i="3"/>
  <c r="AK7" i="3"/>
  <c r="AK6" i="3"/>
  <c r="AK4" i="3"/>
  <c r="AU6" i="4"/>
  <c r="AU7" i="4"/>
  <c r="AU8" i="4"/>
  <c r="AU9" i="4"/>
  <c r="AU10" i="4"/>
  <c r="AU11" i="4"/>
  <c r="AU12" i="4"/>
  <c r="AU13" i="4"/>
  <c r="AU14" i="4"/>
  <c r="AU15" i="4"/>
  <c r="AU16" i="4"/>
  <c r="AU17" i="4"/>
  <c r="AU18" i="4"/>
  <c r="AU19" i="4"/>
  <c r="AU20" i="4"/>
  <c r="AU21" i="4"/>
  <c r="AU22" i="4"/>
  <c r="AU23" i="4"/>
  <c r="AU24" i="4"/>
  <c r="AU25" i="4"/>
  <c r="AU26" i="4"/>
  <c r="AU27" i="4"/>
  <c r="AU28" i="4"/>
  <c r="AU29" i="4"/>
  <c r="AU30" i="4"/>
  <c r="AU31" i="4"/>
  <c r="AU32" i="4"/>
  <c r="AU33" i="4"/>
  <c r="AU34" i="4"/>
  <c r="AU35" i="4"/>
  <c r="AU36" i="4"/>
  <c r="AU37" i="4"/>
  <c r="AU38" i="4"/>
  <c r="AU39" i="4"/>
  <c r="AU40" i="4"/>
  <c r="AU41" i="4"/>
  <c r="AU42" i="4"/>
  <c r="AU43" i="4"/>
  <c r="AU44" i="4"/>
  <c r="AU45" i="4"/>
  <c r="AU46" i="4"/>
  <c r="AU47" i="4"/>
  <c r="AU48" i="4"/>
  <c r="AU49" i="4"/>
  <c r="AU50" i="4"/>
  <c r="AU51" i="4"/>
  <c r="AU52" i="4"/>
  <c r="AU53" i="4"/>
  <c r="AU54" i="4"/>
  <c r="AU55" i="4"/>
  <c r="AU56" i="4"/>
  <c r="AU57" i="4"/>
  <c r="AU58" i="4"/>
  <c r="AU59" i="4"/>
  <c r="AU60" i="4"/>
  <c r="AU61" i="4"/>
  <c r="AU62" i="4"/>
  <c r="AU63" i="4"/>
  <c r="AU64" i="4"/>
  <c r="AU65" i="4"/>
  <c r="AU66" i="4"/>
  <c r="AU67" i="4"/>
  <c r="AU68" i="4"/>
  <c r="AO6" i="4"/>
  <c r="AP6" i="4"/>
  <c r="AQ6" i="4"/>
  <c r="AR6" i="4"/>
  <c r="AS6" i="4"/>
  <c r="AT6" i="4"/>
  <c r="AO7" i="4"/>
  <c r="AP7" i="4"/>
  <c r="AQ7" i="4"/>
  <c r="AR7" i="4"/>
  <c r="AS7" i="4"/>
  <c r="AT7" i="4"/>
  <c r="AO8" i="4"/>
  <c r="AP8" i="4"/>
  <c r="AQ8" i="4"/>
  <c r="AR8" i="4"/>
  <c r="AS8" i="4"/>
  <c r="AT8" i="4"/>
  <c r="AO9" i="4"/>
  <c r="AP9" i="4"/>
  <c r="AQ9" i="4"/>
  <c r="AR9" i="4"/>
  <c r="AS9" i="4"/>
  <c r="AT9" i="4"/>
  <c r="AO10" i="4"/>
  <c r="AP10" i="4"/>
  <c r="AQ10" i="4"/>
  <c r="AR10" i="4"/>
  <c r="AS10" i="4"/>
  <c r="AT10" i="4"/>
  <c r="AO11" i="4"/>
  <c r="AP11" i="4"/>
  <c r="AQ11" i="4"/>
  <c r="AR11" i="4"/>
  <c r="AS11" i="4"/>
  <c r="AT11" i="4"/>
  <c r="AO12" i="4"/>
  <c r="AP12" i="4"/>
  <c r="AQ12" i="4"/>
  <c r="AR12" i="4"/>
  <c r="AS12" i="4"/>
  <c r="AT12" i="4"/>
  <c r="AO13" i="4"/>
  <c r="AP13" i="4"/>
  <c r="AQ13" i="4"/>
  <c r="AR13" i="4"/>
  <c r="AS13" i="4"/>
  <c r="AT13" i="4"/>
  <c r="AO14" i="4"/>
  <c r="AP14" i="4"/>
  <c r="AQ14" i="4"/>
  <c r="AR14" i="4"/>
  <c r="AS14" i="4"/>
  <c r="AT14" i="4"/>
  <c r="AO15" i="4"/>
  <c r="AP15" i="4"/>
  <c r="AQ15" i="4"/>
  <c r="AR15" i="4"/>
  <c r="AS15" i="4"/>
  <c r="AT15" i="4"/>
  <c r="AO16" i="4"/>
  <c r="AP16" i="4"/>
  <c r="AQ16" i="4"/>
  <c r="AR16" i="4"/>
  <c r="AS16" i="4"/>
  <c r="AT16" i="4"/>
  <c r="AO17" i="4"/>
  <c r="AP17" i="4"/>
  <c r="AQ17" i="4"/>
  <c r="AR17" i="4"/>
  <c r="AS17" i="4"/>
  <c r="AT17" i="4"/>
  <c r="AO18" i="4"/>
  <c r="AP18" i="4"/>
  <c r="AQ18" i="4"/>
  <c r="AR18" i="4"/>
  <c r="AS18" i="4"/>
  <c r="AT18" i="4"/>
  <c r="AO19" i="4"/>
  <c r="AP19" i="4"/>
  <c r="AQ19" i="4"/>
  <c r="AR19" i="4"/>
  <c r="AS19" i="4"/>
  <c r="AT19" i="4"/>
  <c r="AO20" i="4"/>
  <c r="AP20" i="4"/>
  <c r="AQ20" i="4"/>
  <c r="AR20" i="4"/>
  <c r="AS20" i="4"/>
  <c r="AT20" i="4"/>
  <c r="AO21" i="4"/>
  <c r="AP21" i="4"/>
  <c r="AQ21" i="4"/>
  <c r="AR21" i="4"/>
  <c r="AS21" i="4"/>
  <c r="AT21" i="4"/>
  <c r="AO22" i="4"/>
  <c r="AP22" i="4"/>
  <c r="AQ22" i="4"/>
  <c r="AR22" i="4"/>
  <c r="AS22" i="4"/>
  <c r="AT22" i="4"/>
  <c r="AO23" i="4"/>
  <c r="AP23" i="4"/>
  <c r="AQ23" i="4"/>
  <c r="AR23" i="4"/>
  <c r="AS23" i="4"/>
  <c r="AT23" i="4"/>
  <c r="AO24" i="4"/>
  <c r="AP24" i="4"/>
  <c r="AQ24" i="4"/>
  <c r="AR24" i="4"/>
  <c r="AS24" i="4"/>
  <c r="AT24" i="4"/>
  <c r="AO25" i="4"/>
  <c r="AP25" i="4"/>
  <c r="AQ25" i="4"/>
  <c r="AR25" i="4"/>
  <c r="AS25" i="4"/>
  <c r="AT25" i="4"/>
  <c r="AO26" i="4"/>
  <c r="AP26" i="4"/>
  <c r="AQ26" i="4"/>
  <c r="AR26" i="4"/>
  <c r="AS26" i="4"/>
  <c r="AT26" i="4"/>
  <c r="AO27" i="4"/>
  <c r="AP27" i="4"/>
  <c r="AQ27" i="4"/>
  <c r="AR27" i="4"/>
  <c r="AS27" i="4"/>
  <c r="AT27" i="4"/>
  <c r="AO28" i="4"/>
  <c r="AP28" i="4"/>
  <c r="AQ28" i="4"/>
  <c r="AR28" i="4"/>
  <c r="AS28" i="4"/>
  <c r="AT28" i="4"/>
  <c r="AO29" i="4"/>
  <c r="AP29" i="4"/>
  <c r="AQ29" i="4"/>
  <c r="AR29" i="4"/>
  <c r="AS29" i="4"/>
  <c r="AT29" i="4"/>
  <c r="AO30" i="4"/>
  <c r="AP30" i="4"/>
  <c r="AQ30" i="4"/>
  <c r="AR30" i="4"/>
  <c r="AS30" i="4"/>
  <c r="AT30" i="4"/>
  <c r="AO31" i="4"/>
  <c r="AP31" i="4"/>
  <c r="AQ31" i="4"/>
  <c r="AR31" i="4"/>
  <c r="AS31" i="4"/>
  <c r="AT31" i="4"/>
  <c r="AO32" i="4"/>
  <c r="AP32" i="4"/>
  <c r="AQ32" i="4"/>
  <c r="AR32" i="4"/>
  <c r="AS32" i="4"/>
  <c r="AT32" i="4"/>
  <c r="AO33" i="4"/>
  <c r="AP33" i="4"/>
  <c r="AQ33" i="4"/>
  <c r="AR33" i="4"/>
  <c r="AS33" i="4"/>
  <c r="AT33" i="4"/>
  <c r="AO34" i="4"/>
  <c r="AP34" i="4"/>
  <c r="AQ34" i="4"/>
  <c r="AR34" i="4"/>
  <c r="AS34" i="4"/>
  <c r="AT34" i="4"/>
  <c r="AO35" i="4"/>
  <c r="AP35" i="4"/>
  <c r="AQ35" i="4"/>
  <c r="AR35" i="4"/>
  <c r="AS35" i="4"/>
  <c r="AT35" i="4"/>
  <c r="AO36" i="4"/>
  <c r="AP36" i="4"/>
  <c r="AQ36" i="4"/>
  <c r="AR36" i="4"/>
  <c r="AS36" i="4"/>
  <c r="AT36" i="4"/>
  <c r="AO37" i="4"/>
  <c r="AP37" i="4"/>
  <c r="AQ37" i="4"/>
  <c r="AR37" i="4"/>
  <c r="AS37" i="4"/>
  <c r="AT37" i="4"/>
  <c r="AO38" i="4"/>
  <c r="AP38" i="4"/>
  <c r="AQ38" i="4"/>
  <c r="AR38" i="4"/>
  <c r="AS38" i="4"/>
  <c r="AT38" i="4"/>
  <c r="AO39" i="4"/>
  <c r="AP39" i="4"/>
  <c r="AQ39" i="4"/>
  <c r="AR39" i="4"/>
  <c r="AS39" i="4"/>
  <c r="AT39" i="4"/>
  <c r="AO40" i="4"/>
  <c r="AP40" i="4"/>
  <c r="AQ40" i="4"/>
  <c r="AR40" i="4"/>
  <c r="AS40" i="4"/>
  <c r="AT40" i="4"/>
  <c r="AO41" i="4"/>
  <c r="AP41" i="4"/>
  <c r="AQ41" i="4"/>
  <c r="AR41" i="4"/>
  <c r="AS41" i="4"/>
  <c r="AT41" i="4"/>
  <c r="AO42" i="4"/>
  <c r="AP42" i="4"/>
  <c r="AQ42" i="4"/>
  <c r="AR42" i="4"/>
  <c r="AS42" i="4"/>
  <c r="AT42" i="4"/>
  <c r="AO43" i="4"/>
  <c r="AP43" i="4"/>
  <c r="AQ43" i="4"/>
  <c r="AR43" i="4"/>
  <c r="AS43" i="4"/>
  <c r="AT43" i="4"/>
  <c r="AO44" i="4"/>
  <c r="AP44" i="4"/>
  <c r="AQ44" i="4"/>
  <c r="AR44" i="4"/>
  <c r="AS44" i="4"/>
  <c r="AT44" i="4"/>
  <c r="AO45" i="4"/>
  <c r="AP45" i="4"/>
  <c r="AQ45" i="4"/>
  <c r="AR45" i="4"/>
  <c r="AS45" i="4"/>
  <c r="AT45" i="4"/>
  <c r="AO46" i="4"/>
  <c r="AP46" i="4"/>
  <c r="AQ46" i="4"/>
  <c r="AR46" i="4"/>
  <c r="AS46" i="4"/>
  <c r="AT46" i="4"/>
  <c r="AO47" i="4"/>
  <c r="AP47" i="4"/>
  <c r="AQ47" i="4"/>
  <c r="AR47" i="4"/>
  <c r="AS47" i="4"/>
  <c r="AT47" i="4"/>
  <c r="AO48" i="4"/>
  <c r="AP48" i="4"/>
  <c r="AQ48" i="4"/>
  <c r="AR48" i="4"/>
  <c r="AS48" i="4"/>
  <c r="AT48" i="4"/>
  <c r="AO49" i="4"/>
  <c r="AP49" i="4"/>
  <c r="AQ49" i="4"/>
  <c r="AR49" i="4"/>
  <c r="AS49" i="4"/>
  <c r="AT49" i="4"/>
  <c r="AO50" i="4"/>
  <c r="AP50" i="4"/>
  <c r="AQ50" i="4"/>
  <c r="AR50" i="4"/>
  <c r="AS50" i="4"/>
  <c r="AT50" i="4"/>
  <c r="AO51" i="4"/>
  <c r="AP51" i="4"/>
  <c r="AQ51" i="4"/>
  <c r="AR51" i="4"/>
  <c r="AS51" i="4"/>
  <c r="AT51" i="4"/>
  <c r="AO52" i="4"/>
  <c r="AP52" i="4"/>
  <c r="AQ52" i="4"/>
  <c r="AR52" i="4"/>
  <c r="AS52" i="4"/>
  <c r="AT52" i="4"/>
  <c r="AO53" i="4"/>
  <c r="AP53" i="4"/>
  <c r="AQ53" i="4"/>
  <c r="AR53" i="4"/>
  <c r="AS53" i="4"/>
  <c r="AT53" i="4"/>
  <c r="AO54" i="4"/>
  <c r="AP54" i="4"/>
  <c r="AQ54" i="4"/>
  <c r="AR54" i="4"/>
  <c r="AS54" i="4"/>
  <c r="AT54" i="4"/>
  <c r="AO55" i="4"/>
  <c r="AP55" i="4"/>
  <c r="AQ55" i="4"/>
  <c r="AR55" i="4"/>
  <c r="AS55" i="4"/>
  <c r="AT55" i="4"/>
  <c r="AO56" i="4"/>
  <c r="AP56" i="4"/>
  <c r="AQ56" i="4"/>
  <c r="AR56" i="4"/>
  <c r="AS56" i="4"/>
  <c r="AT56" i="4"/>
  <c r="AO57" i="4"/>
  <c r="AP57" i="4"/>
  <c r="AQ57" i="4"/>
  <c r="AR57" i="4"/>
  <c r="AS57" i="4"/>
  <c r="AT57" i="4"/>
  <c r="AO58" i="4"/>
  <c r="AP58" i="4"/>
  <c r="AQ58" i="4"/>
  <c r="AR58" i="4"/>
  <c r="AS58" i="4"/>
  <c r="AT58" i="4"/>
  <c r="AO59" i="4"/>
  <c r="AP59" i="4"/>
  <c r="AQ59" i="4"/>
  <c r="AR59" i="4"/>
  <c r="AS59" i="4"/>
  <c r="AT59" i="4"/>
  <c r="AO60" i="4"/>
  <c r="AP60" i="4"/>
  <c r="AQ60" i="4"/>
  <c r="AR60" i="4"/>
  <c r="AS60" i="4"/>
  <c r="AT60" i="4"/>
  <c r="AO61" i="4"/>
  <c r="AP61" i="4"/>
  <c r="AQ61" i="4"/>
  <c r="AR61" i="4"/>
  <c r="AS61" i="4"/>
  <c r="AT61" i="4"/>
  <c r="AO62" i="4"/>
  <c r="AP62" i="4"/>
  <c r="AQ62" i="4"/>
  <c r="AR62" i="4"/>
  <c r="AS62" i="4"/>
  <c r="AT62" i="4"/>
  <c r="AO63" i="4"/>
  <c r="AP63" i="4"/>
  <c r="AQ63" i="4"/>
  <c r="AR63" i="4"/>
  <c r="AS63" i="4"/>
  <c r="AT63" i="4"/>
  <c r="AO64" i="4"/>
  <c r="AP64" i="4"/>
  <c r="AQ64" i="4"/>
  <c r="AR64" i="4"/>
  <c r="AS64" i="4"/>
  <c r="AT64" i="4"/>
  <c r="AO65" i="4"/>
  <c r="AP65" i="4"/>
  <c r="AQ65" i="4"/>
  <c r="AR65" i="4"/>
  <c r="AS65" i="4"/>
  <c r="AT65" i="4"/>
  <c r="AO66" i="4"/>
  <c r="AP66" i="4"/>
  <c r="AQ66" i="4"/>
  <c r="AR66" i="4"/>
  <c r="AS66" i="4"/>
  <c r="AT66" i="4"/>
  <c r="AO67" i="4"/>
  <c r="AP67" i="4"/>
  <c r="AQ67" i="4"/>
  <c r="AR67" i="4"/>
  <c r="AS67" i="4"/>
  <c r="AT67" i="4"/>
  <c r="AO68" i="4"/>
  <c r="AP68" i="4"/>
  <c r="AQ68" i="4"/>
  <c r="AR68" i="4"/>
  <c r="AS68" i="4"/>
  <c r="AT68" i="4"/>
  <c r="AM5" i="4"/>
  <c r="AN14" i="4"/>
  <c r="AN22" i="4"/>
  <c r="AN30" i="4"/>
  <c r="AN38" i="4"/>
  <c r="AN46" i="4"/>
  <c r="AN54" i="4"/>
  <c r="AN62" i="4"/>
  <c r="AM8" i="4"/>
  <c r="AM16" i="4"/>
  <c r="AM24" i="4"/>
  <c r="AM32" i="4"/>
  <c r="AM40" i="4"/>
  <c r="AM48" i="4"/>
  <c r="AM56" i="4"/>
  <c r="AM64" i="4"/>
  <c r="AL6" i="4" a="1"/>
  <c r="AL6" i="4" s="1"/>
  <c r="AM6" i="4" s="1"/>
  <c r="H2" i="7"/>
  <c r="G3" i="7" a="1"/>
  <c r="G3" i="7" s="1"/>
  <c r="D2" i="7" a="1"/>
  <c r="AM4" i="4" a="1"/>
  <c r="AM4" i="4" s="1"/>
  <c r="AJ12" i="4"/>
  <c r="AJ11" i="4"/>
  <c r="AJ10" i="4"/>
  <c r="AJ9" i="4"/>
  <c r="AJ8" i="4"/>
  <c r="AJ7" i="4"/>
  <c r="AJ6" i="4"/>
  <c r="AJ5" i="4"/>
  <c r="AJ4" i="4"/>
  <c r="AZ4" i="18" l="1" a="1"/>
  <c r="AZ4" i="18" s="1"/>
  <c r="AT7" i="18"/>
  <c r="AP8" i="18"/>
  <c r="AT9" i="18"/>
  <c r="AP10" i="18"/>
  <c r="AT11" i="18"/>
  <c r="AP12" i="18"/>
  <c r="AU13" i="18"/>
  <c r="AR14" i="18"/>
  <c r="AO15" i="18"/>
  <c r="AQ16" i="18"/>
  <c r="AU17" i="18"/>
  <c r="AQ18" i="18"/>
  <c r="AU19" i="18"/>
  <c r="AQ20" i="18"/>
  <c r="AU21" i="18"/>
  <c r="AQ22" i="18"/>
  <c r="AU23" i="18"/>
  <c r="AQ24" i="18"/>
  <c r="AN25" i="18"/>
  <c r="AV25" i="18"/>
  <c r="AS26" i="18"/>
  <c r="AP27" i="18"/>
  <c r="AU28" i="18"/>
  <c r="AR29" i="18"/>
  <c r="AO30" i="18"/>
  <c r="AT31" i="18"/>
  <c r="AQ32" i="18"/>
  <c r="AN33" i="18"/>
  <c r="AP34" i="18"/>
  <c r="AQ39" i="18"/>
  <c r="AR44" i="18"/>
  <c r="AN52" i="18"/>
  <c r="AU55" i="18"/>
  <c r="AP62" i="18"/>
  <c r="AU7" i="18"/>
  <c r="AQ8" i="18"/>
  <c r="AU9" i="18"/>
  <c r="AQ10" i="18"/>
  <c r="AU11" i="18"/>
  <c r="AQ12" i="18"/>
  <c r="AN13" i="18"/>
  <c r="AV13" i="18"/>
  <c r="AS14" i="18"/>
  <c r="AP15" i="18"/>
  <c r="AR16" i="18"/>
  <c r="AN17" i="18"/>
  <c r="AV17" i="18"/>
  <c r="AR18" i="18"/>
  <c r="AN19" i="18"/>
  <c r="AV19" i="18"/>
  <c r="AR20" i="18"/>
  <c r="AN21" i="18"/>
  <c r="AV21" i="18"/>
  <c r="AR22" i="18"/>
  <c r="AN23" i="18"/>
  <c r="AV23" i="18"/>
  <c r="AR24" i="18"/>
  <c r="AO25" i="18"/>
  <c r="AT26" i="18"/>
  <c r="AQ27" i="18"/>
  <c r="AN28" i="18"/>
  <c r="AV28" i="18"/>
  <c r="AS29" i="18"/>
  <c r="AP30" i="18"/>
  <c r="AU31" i="18"/>
  <c r="AR32" i="18"/>
  <c r="AO33" i="18"/>
  <c r="AT34" i="18"/>
  <c r="AN36" i="18"/>
  <c r="AU39" i="18"/>
  <c r="AO41" i="18"/>
  <c r="AV44" i="18"/>
  <c r="AP46" i="18"/>
  <c r="AO49" i="18"/>
  <c r="AV52" i="18"/>
  <c r="AP68" i="18"/>
  <c r="AS67" i="18"/>
  <c r="AV66" i="18"/>
  <c r="AN66" i="18"/>
  <c r="AQ65" i="18"/>
  <c r="AT64" i="18"/>
  <c r="AO63" i="18"/>
  <c r="AR62" i="18"/>
  <c r="AU61" i="18"/>
  <c r="AP60" i="18"/>
  <c r="AS59" i="18"/>
  <c r="AV58" i="18"/>
  <c r="AN58" i="18"/>
  <c r="AQ57" i="18"/>
  <c r="AT56" i="18"/>
  <c r="AO55" i="18"/>
  <c r="AR54" i="18"/>
  <c r="AU53" i="18"/>
  <c r="AP52" i="18"/>
  <c r="AS51" i="18"/>
  <c r="AV50" i="18"/>
  <c r="AN50" i="18"/>
  <c r="AQ49" i="18"/>
  <c r="AT48" i="18"/>
  <c r="AO47" i="18"/>
  <c r="AR46" i="18"/>
  <c r="AU45" i="18"/>
  <c r="AP44" i="18"/>
  <c r="AS43" i="18"/>
  <c r="AV42" i="18"/>
  <c r="AN42" i="18"/>
  <c r="AQ41" i="18"/>
  <c r="AT40" i="18"/>
  <c r="AO39" i="18"/>
  <c r="AR38" i="18"/>
  <c r="AU37" i="18"/>
  <c r="AP36" i="18"/>
  <c r="AS35" i="18"/>
  <c r="AV34" i="18"/>
  <c r="AN34" i="18"/>
  <c r="AO68" i="18"/>
  <c r="AR67" i="18"/>
  <c r="AU66" i="18"/>
  <c r="AP65" i="18"/>
  <c r="AS64" i="18"/>
  <c r="AV63" i="18"/>
  <c r="AN63" i="18"/>
  <c r="AQ62" i="18"/>
  <c r="AT61" i="18"/>
  <c r="AO60" i="18"/>
  <c r="AR59" i="18"/>
  <c r="AU58" i="18"/>
  <c r="AP57" i="18"/>
  <c r="AS56" i="18"/>
  <c r="AV55" i="18"/>
  <c r="AN55" i="18"/>
  <c r="AQ54" i="18"/>
  <c r="AT53" i="18"/>
  <c r="AO52" i="18"/>
  <c r="AR51" i="18"/>
  <c r="AU50" i="18"/>
  <c r="AP49" i="18"/>
  <c r="AS48" i="18"/>
  <c r="AV47" i="18"/>
  <c r="AN47" i="18"/>
  <c r="AQ46" i="18"/>
  <c r="AT45" i="18"/>
  <c r="AO44" i="18"/>
  <c r="AR43" i="18"/>
  <c r="AU42" i="18"/>
  <c r="AP41" i="18"/>
  <c r="AS40" i="18"/>
  <c r="AV39" i="18"/>
  <c r="AN39" i="18"/>
  <c r="AQ38" i="18"/>
  <c r="AT37" i="18"/>
  <c r="AO36" i="18"/>
  <c r="AR35" i="18"/>
  <c r="AU34" i="18"/>
  <c r="AU68" i="18"/>
  <c r="AP67" i="18"/>
  <c r="AS66" i="18"/>
  <c r="AV65" i="18"/>
  <c r="AN65" i="18"/>
  <c r="AQ64" i="18"/>
  <c r="AT63" i="18"/>
  <c r="AO62" i="18"/>
  <c r="AR61" i="18"/>
  <c r="AU60" i="18"/>
  <c r="AP59" i="18"/>
  <c r="AS58" i="18"/>
  <c r="AV57" i="18"/>
  <c r="AN57" i="18"/>
  <c r="AQ56" i="18"/>
  <c r="AT55" i="18"/>
  <c r="AO54" i="18"/>
  <c r="AR53" i="18"/>
  <c r="AU52" i="18"/>
  <c r="AP51" i="18"/>
  <c r="AS50" i="18"/>
  <c r="AV49" i="18"/>
  <c r="AN49" i="18"/>
  <c r="AQ48" i="18"/>
  <c r="AT47" i="18"/>
  <c r="AO46" i="18"/>
  <c r="AR45" i="18"/>
  <c r="AU44" i="18"/>
  <c r="AP43" i="18"/>
  <c r="AS42" i="18"/>
  <c r="AV41" i="18"/>
  <c r="AN41" i="18"/>
  <c r="AQ40" i="18"/>
  <c r="AT39" i="18"/>
  <c r="AO38" i="18"/>
  <c r="AR37" i="18"/>
  <c r="AU36" i="18"/>
  <c r="AP35" i="18"/>
  <c r="AS34" i="18"/>
  <c r="AV33" i="18"/>
  <c r="AT68" i="18"/>
  <c r="AO67" i="18"/>
  <c r="AR66" i="18"/>
  <c r="AU65" i="18"/>
  <c r="AP64" i="18"/>
  <c r="AS63" i="18"/>
  <c r="AV62" i="18"/>
  <c r="AN62" i="18"/>
  <c r="AQ61" i="18"/>
  <c r="AT60" i="18"/>
  <c r="AO59" i="18"/>
  <c r="AR58" i="18"/>
  <c r="AU57" i="18"/>
  <c r="AP56" i="18"/>
  <c r="AS55" i="18"/>
  <c r="AV54" i="18"/>
  <c r="AN54" i="18"/>
  <c r="AQ53" i="18"/>
  <c r="AT52" i="18"/>
  <c r="AO51" i="18"/>
  <c r="AR50" i="18"/>
  <c r="AU49" i="18"/>
  <c r="AP48" i="18"/>
  <c r="AS47" i="18"/>
  <c r="AV46" i="18"/>
  <c r="AN46" i="18"/>
  <c r="AQ45" i="18"/>
  <c r="AT44" i="18"/>
  <c r="AO43" i="18"/>
  <c r="AR42" i="18"/>
  <c r="AU41" i="18"/>
  <c r="AP40" i="18"/>
  <c r="AS39" i="18"/>
  <c r="AV38" i="18"/>
  <c r="AN38" i="18"/>
  <c r="AQ37" i="18"/>
  <c r="AT36" i="18"/>
  <c r="AO35" i="18"/>
  <c r="AR34" i="18"/>
  <c r="AU33" i="18"/>
  <c r="AS68" i="18"/>
  <c r="AV67" i="18"/>
  <c r="AN67" i="18"/>
  <c r="AQ66" i="18"/>
  <c r="AT65" i="18"/>
  <c r="AO64" i="18"/>
  <c r="AR63" i="18"/>
  <c r="AU62" i="18"/>
  <c r="AP61" i="18"/>
  <c r="AS60" i="18"/>
  <c r="AV59" i="18"/>
  <c r="AN59" i="18"/>
  <c r="AQ58" i="18"/>
  <c r="AT57" i="18"/>
  <c r="AO56" i="18"/>
  <c r="AR55" i="18"/>
  <c r="AU54" i="18"/>
  <c r="AP53" i="18"/>
  <c r="AS52" i="18"/>
  <c r="AV51" i="18"/>
  <c r="AN51" i="18"/>
  <c r="AQ50" i="18"/>
  <c r="AT49" i="18"/>
  <c r="AO48" i="18"/>
  <c r="AR47" i="18"/>
  <c r="AU46" i="18"/>
  <c r="AP45" i="18"/>
  <c r="AS44" i="18"/>
  <c r="AV43" i="18"/>
  <c r="AN43" i="18"/>
  <c r="AQ42" i="18"/>
  <c r="AT41" i="18"/>
  <c r="AO40" i="18"/>
  <c r="AR39" i="18"/>
  <c r="AU38" i="18"/>
  <c r="AP37" i="18"/>
  <c r="AS36" i="18"/>
  <c r="AV35" i="18"/>
  <c r="AN35" i="18"/>
  <c r="AQ34" i="18"/>
  <c r="AT33" i="18"/>
  <c r="AR68" i="18"/>
  <c r="AU67" i="18"/>
  <c r="AP66" i="18"/>
  <c r="AS65" i="18"/>
  <c r="AV64" i="18"/>
  <c r="AN64" i="18"/>
  <c r="AQ63" i="18"/>
  <c r="AT62" i="18"/>
  <c r="AO61" i="18"/>
  <c r="AR60" i="18"/>
  <c r="AU59" i="18"/>
  <c r="AP58" i="18"/>
  <c r="AS57" i="18"/>
  <c r="AV56" i="18"/>
  <c r="AN56" i="18"/>
  <c r="AQ55" i="18"/>
  <c r="AT54" i="18"/>
  <c r="AO53" i="18"/>
  <c r="AR52" i="18"/>
  <c r="AU51" i="18"/>
  <c r="AP50" i="18"/>
  <c r="AS49" i="18"/>
  <c r="AV48" i="18"/>
  <c r="AN48" i="18"/>
  <c r="AQ47" i="18"/>
  <c r="AQ68" i="18"/>
  <c r="AT67" i="18"/>
  <c r="AO66" i="18"/>
  <c r="AR65" i="18"/>
  <c r="AU64" i="18"/>
  <c r="AP63" i="18"/>
  <c r="AS62" i="18"/>
  <c r="AV61" i="18"/>
  <c r="AN61" i="18"/>
  <c r="AQ60" i="18"/>
  <c r="AT59" i="18"/>
  <c r="AO58" i="18"/>
  <c r="AR57" i="18"/>
  <c r="AU56" i="18"/>
  <c r="AP55" i="18"/>
  <c r="AS54" i="18"/>
  <c r="AV53" i="18"/>
  <c r="AN53" i="18"/>
  <c r="AQ52" i="18"/>
  <c r="AT51" i="18"/>
  <c r="AO50" i="18"/>
  <c r="AR49" i="18"/>
  <c r="AU48" i="18"/>
  <c r="AP47" i="18"/>
  <c r="AS46" i="18"/>
  <c r="AV45" i="18"/>
  <c r="AN45" i="18"/>
  <c r="AQ44" i="18"/>
  <c r="AT43" i="18"/>
  <c r="AO42" i="18"/>
  <c r="AR41" i="18"/>
  <c r="AU40" i="18"/>
  <c r="AP39" i="18"/>
  <c r="AS38" i="18"/>
  <c r="AV37" i="18"/>
  <c r="AN37" i="18"/>
  <c r="AQ36" i="18"/>
  <c r="AT35" i="18"/>
  <c r="AO34" i="18"/>
  <c r="AR33" i="18"/>
  <c r="AN7" i="18"/>
  <c r="AV7" i="18"/>
  <c r="AR8" i="18"/>
  <c r="AN9" i="18"/>
  <c r="AV9" i="18"/>
  <c r="AR10" i="18"/>
  <c r="AN11" i="18"/>
  <c r="AV11" i="18"/>
  <c r="AR12" i="18"/>
  <c r="AO13" i="18"/>
  <c r="AT14" i="18"/>
  <c r="AQ15" i="18"/>
  <c r="AS16" i="18"/>
  <c r="AO17" i="18"/>
  <c r="AS18" i="18"/>
  <c r="AO19" i="18"/>
  <c r="AS20" i="18"/>
  <c r="AO21" i="18"/>
  <c r="AS22" i="18"/>
  <c r="AO23" i="18"/>
  <c r="AS24" i="18"/>
  <c r="AP25" i="18"/>
  <c r="AU26" i="18"/>
  <c r="AR27" i="18"/>
  <c r="AO28" i="18"/>
  <c r="AT29" i="18"/>
  <c r="AQ30" i="18"/>
  <c r="AN31" i="18"/>
  <c r="AV31" i="18"/>
  <c r="AS32" i="18"/>
  <c r="AP33" i="18"/>
  <c r="AR36" i="18"/>
  <c r="AS41" i="18"/>
  <c r="AT46" i="18"/>
  <c r="AR56" i="18"/>
  <c r="AT66" i="18"/>
  <c r="AM6" i="18"/>
  <c r="AO7" i="18"/>
  <c r="AS8" i="18"/>
  <c r="AO9" i="18"/>
  <c r="AS10" i="18"/>
  <c r="AO11" i="18"/>
  <c r="AS12" i="18"/>
  <c r="AP13" i="18"/>
  <c r="AU14" i="18"/>
  <c r="AR15" i="18"/>
  <c r="AT16" i="18"/>
  <c r="AP17" i="18"/>
  <c r="AT18" i="18"/>
  <c r="AP19" i="18"/>
  <c r="AT20" i="18"/>
  <c r="AP21" i="18"/>
  <c r="AT22" i="18"/>
  <c r="AP23" i="18"/>
  <c r="AT24" i="18"/>
  <c r="AQ25" i="18"/>
  <c r="AN26" i="18"/>
  <c r="AV26" i="18"/>
  <c r="AS27" i="18"/>
  <c r="AP28" i="18"/>
  <c r="AU29" i="18"/>
  <c r="AR30" i="18"/>
  <c r="AO31" i="18"/>
  <c r="AT32" i="18"/>
  <c r="AQ33" i="18"/>
  <c r="AV36" i="18"/>
  <c r="AP38" i="18"/>
  <c r="AQ43" i="18"/>
  <c r="AS53" i="18"/>
  <c r="AN60" i="18"/>
  <c r="AU63" i="18"/>
  <c r="AP7" i="18"/>
  <c r="AT8" i="18"/>
  <c r="AP9" i="18"/>
  <c r="AT10" i="18"/>
  <c r="AP11" i="18"/>
  <c r="AT12" i="18"/>
  <c r="AQ13" i="18"/>
  <c r="AN14" i="18"/>
  <c r="AV14" i="18"/>
  <c r="AS15" i="18"/>
  <c r="AU16" i="18"/>
  <c r="AQ17" i="18"/>
  <c r="AU18" i="18"/>
  <c r="AQ19" i="18"/>
  <c r="AU20" i="18"/>
  <c r="AQ21" i="18"/>
  <c r="AU22" i="18"/>
  <c r="AQ23" i="18"/>
  <c r="AU24" i="18"/>
  <c r="AR25" i="18"/>
  <c r="AO26" i="18"/>
  <c r="AT27" i="18"/>
  <c r="AQ28" i="18"/>
  <c r="AN29" i="18"/>
  <c r="AV29" i="18"/>
  <c r="AS30" i="18"/>
  <c r="AP31" i="18"/>
  <c r="AU32" i="18"/>
  <c r="AS33" i="18"/>
  <c r="AT38" i="18"/>
  <c r="AN40" i="18"/>
  <c r="AU43" i="18"/>
  <c r="AO45" i="18"/>
  <c r="AT50" i="18"/>
  <c r="AO57" i="18"/>
  <c r="AV60" i="18"/>
  <c r="AQ67" i="18"/>
  <c r="AQ7" i="18"/>
  <c r="AU8" i="18"/>
  <c r="AQ9" i="18"/>
  <c r="AU10" i="18"/>
  <c r="AQ11" i="18"/>
  <c r="AU12" i="18"/>
  <c r="AR13" i="18"/>
  <c r="AO14" i="18"/>
  <c r="AT15" i="18"/>
  <c r="AN16" i="18"/>
  <c r="AV16" i="18"/>
  <c r="AR17" i="18"/>
  <c r="AN18" i="18"/>
  <c r="AV18" i="18"/>
  <c r="AR19" i="18"/>
  <c r="AN20" i="18"/>
  <c r="AV20" i="18"/>
  <c r="AR21" i="18"/>
  <c r="AN22" i="18"/>
  <c r="AV22" i="18"/>
  <c r="AR23" i="18"/>
  <c r="AN24" i="18"/>
  <c r="AV24" i="18"/>
  <c r="AS25" i="18"/>
  <c r="AP26" i="18"/>
  <c r="AU27" i="18"/>
  <c r="AR28" i="18"/>
  <c r="AO29" i="18"/>
  <c r="AT30" i="18"/>
  <c r="AQ31" i="18"/>
  <c r="AN32" i="18"/>
  <c r="AV32" i="18"/>
  <c r="AQ35" i="18"/>
  <c r="AR40" i="18"/>
  <c r="AS45" i="18"/>
  <c r="AU47" i="18"/>
  <c r="AP54" i="18"/>
  <c r="AR64" i="18"/>
  <c r="AR7" i="18"/>
  <c r="AN8" i="18"/>
  <c r="AV8" i="18"/>
  <c r="AR9" i="18"/>
  <c r="AN10" i="18"/>
  <c r="AV10" i="18"/>
  <c r="AR11" i="18"/>
  <c r="AN12" i="18"/>
  <c r="AV12" i="18"/>
  <c r="AS13" i="18"/>
  <c r="AP14" i="18"/>
  <c r="AU15" i="18"/>
  <c r="AO16" i="18"/>
  <c r="AS17" i="18"/>
  <c r="AO18" i="18"/>
  <c r="AS19" i="18"/>
  <c r="AO20" i="18"/>
  <c r="AS21" i="18"/>
  <c r="AO22" i="18"/>
  <c r="AS23" i="18"/>
  <c r="AO24" i="18"/>
  <c r="AT25" i="18"/>
  <c r="AQ26" i="18"/>
  <c r="AN27" i="18"/>
  <c r="AV27" i="18"/>
  <c r="AS28" i="18"/>
  <c r="AP29" i="18"/>
  <c r="AU30" i="18"/>
  <c r="AR31" i="18"/>
  <c r="AO32" i="18"/>
  <c r="AU35" i="18"/>
  <c r="AO37" i="18"/>
  <c r="AV40" i="18"/>
  <c r="AP42" i="18"/>
  <c r="AQ51" i="18"/>
  <c r="AS61" i="18"/>
  <c r="AN68" i="18"/>
  <c r="AS7" i="18"/>
  <c r="AO8" i="18"/>
  <c r="AS9" i="18"/>
  <c r="AO10" i="18"/>
  <c r="AS11" i="18"/>
  <c r="AO12" i="18"/>
  <c r="AT13" i="18"/>
  <c r="AQ14" i="18"/>
  <c r="AN15" i="18"/>
  <c r="AV15" i="18"/>
  <c r="AP16" i="18"/>
  <c r="AT17" i="18"/>
  <c r="AP18" i="18"/>
  <c r="AT19" i="18"/>
  <c r="AP20" i="18"/>
  <c r="AT21" i="18"/>
  <c r="AP22" i="18"/>
  <c r="AT23" i="18"/>
  <c r="AP24" i="18"/>
  <c r="AU25" i="18"/>
  <c r="AR26" i="18"/>
  <c r="AO27" i="18"/>
  <c r="AT28" i="18"/>
  <c r="AQ29" i="18"/>
  <c r="AN30" i="18"/>
  <c r="AV30" i="18"/>
  <c r="AS31" i="18"/>
  <c r="AP32" i="18"/>
  <c r="AS37" i="18"/>
  <c r="AT42" i="18"/>
  <c r="AN44" i="18"/>
  <c r="AR48" i="18"/>
  <c r="AT58" i="18"/>
  <c r="AO65" i="18"/>
  <c r="AV68" i="18"/>
  <c r="W15" i="16"/>
  <c r="U15" i="16"/>
  <c r="BP5" i="9"/>
  <c r="BB9" i="9"/>
  <c r="BO5" i="9"/>
  <c r="BN5" i="9"/>
  <c r="X15" i="16"/>
  <c r="U8" i="16"/>
  <c r="X25" i="16"/>
  <c r="T20" i="16"/>
  <c r="X20" i="16" s="1"/>
  <c r="X28" i="16"/>
  <c r="X24" i="16"/>
  <c r="X21" i="16"/>
  <c r="X29" i="16"/>
  <c r="X26" i="16"/>
  <c r="X27" i="16"/>
  <c r="X22" i="16"/>
  <c r="X30" i="16"/>
  <c r="X23" i="16"/>
  <c r="Z25" i="10"/>
  <c r="BM9" i="10" s="1"/>
  <c r="BQ9" i="10"/>
  <c r="BR9" i="10"/>
  <c r="BS9" i="10"/>
  <c r="Z281" i="10"/>
  <c r="BM14" i="10" s="1"/>
  <c r="BN14" i="10"/>
  <c r="BO14" i="10"/>
  <c r="BP14" i="10"/>
  <c r="BQ14" i="10"/>
  <c r="BR14" i="10"/>
  <c r="BS14" i="10"/>
  <c r="BT14" i="10"/>
  <c r="Z304" i="10"/>
  <c r="BP8" i="10"/>
  <c r="BQ8" i="10"/>
  <c r="BR8" i="10"/>
  <c r="BS8" i="10"/>
  <c r="BT8" i="10"/>
  <c r="BN8" i="10"/>
  <c r="BP9" i="10"/>
  <c r="BO8" i="10"/>
  <c r="BO9" i="10"/>
  <c r="BN9" i="10"/>
  <c r="BT9" i="10"/>
  <c r="BL18" i="10" a="1"/>
  <c r="BL18" i="10" s="1"/>
  <c r="BL4" i="10" a="1"/>
  <c r="BL4" i="10" s="1"/>
  <c r="AK16" i="10"/>
  <c r="AZ6" i="10"/>
  <c r="V10" i="8"/>
  <c r="AZ13" i="10"/>
  <c r="V17" i="8"/>
  <c r="V16" i="8"/>
  <c r="AZ12" i="10"/>
  <c r="AZ11" i="10"/>
  <c r="V15" i="8"/>
  <c r="V14" i="8"/>
  <c r="V13" i="8"/>
  <c r="AA19" i="8"/>
  <c r="Y19" i="8"/>
  <c r="AC19" i="8"/>
  <c r="AA18" i="8"/>
  <c r="Y18" i="8"/>
  <c r="AN63" i="10"/>
  <c r="AN55" i="10"/>
  <c r="AN47" i="10"/>
  <c r="AN39" i="10"/>
  <c r="AN31" i="10"/>
  <c r="AN23" i="10"/>
  <c r="AN15" i="10"/>
  <c r="AN7" i="10"/>
  <c r="AO50" i="10"/>
  <c r="AO32" i="10"/>
  <c r="AP68" i="10"/>
  <c r="BB68" i="10" s="1"/>
  <c r="AV66" i="10"/>
  <c r="AU65" i="10"/>
  <c r="AT64" i="10"/>
  <c r="AS63" i="10"/>
  <c r="AR62" i="10"/>
  <c r="AQ61" i="10"/>
  <c r="BC61" i="10" s="1"/>
  <c r="AP60" i="10"/>
  <c r="BB60" i="10" s="1"/>
  <c r="AV58" i="10"/>
  <c r="AU57" i="10"/>
  <c r="AT56" i="10"/>
  <c r="AS55" i="10"/>
  <c r="AR54" i="10"/>
  <c r="AQ53" i="10"/>
  <c r="BC53" i="10" s="1"/>
  <c r="AP52" i="10"/>
  <c r="BB52" i="10" s="1"/>
  <c r="AV50" i="10"/>
  <c r="AU49" i="10"/>
  <c r="AT47" i="10"/>
  <c r="AS45" i="10"/>
  <c r="BE45" i="10" s="1"/>
  <c r="AR44" i="10"/>
  <c r="BD44" i="10" s="1"/>
  <c r="AQ42" i="10"/>
  <c r="AP41" i="10"/>
  <c r="AV39" i="10"/>
  <c r="AU36" i="10"/>
  <c r="BG36" i="10" s="1"/>
  <c r="AT35" i="10"/>
  <c r="BF35" i="10" s="1"/>
  <c r="AS34" i="10"/>
  <c r="AR32" i="10"/>
  <c r="AQ31" i="10"/>
  <c r="AP29" i="10"/>
  <c r="BB29" i="10" s="1"/>
  <c r="AV25" i="10"/>
  <c r="AU24" i="10"/>
  <c r="AT23" i="10"/>
  <c r="AS22" i="10"/>
  <c r="AR21" i="10"/>
  <c r="BD21" i="10" s="1"/>
  <c r="AQ18" i="10"/>
  <c r="AP17" i="10"/>
  <c r="AV14" i="10"/>
  <c r="X18" i="8"/>
  <c r="AN62" i="10"/>
  <c r="AN54" i="10"/>
  <c r="AN46" i="10"/>
  <c r="AN38" i="10"/>
  <c r="AN30" i="10"/>
  <c r="AN22" i="10"/>
  <c r="AN14" i="10"/>
  <c r="AO68" i="10"/>
  <c r="BA68" i="10" s="1"/>
  <c r="AO47" i="10"/>
  <c r="AO28" i="10"/>
  <c r="BA28" i="10" s="1"/>
  <c r="AV67" i="10"/>
  <c r="BH67" i="10" s="1"/>
  <c r="AU66" i="10"/>
  <c r="AT65" i="10"/>
  <c r="AS64" i="10"/>
  <c r="AR63" i="10"/>
  <c r="AQ62" i="10"/>
  <c r="AP61" i="10"/>
  <c r="BB61" i="10" s="1"/>
  <c r="AV59" i="10"/>
  <c r="BH59" i="10" s="1"/>
  <c r="AU58" i="10"/>
  <c r="AT57" i="10"/>
  <c r="AS56" i="10"/>
  <c r="AR55" i="10"/>
  <c r="AQ54" i="10"/>
  <c r="AP53" i="10"/>
  <c r="BB53" i="10" s="1"/>
  <c r="AV51" i="10"/>
  <c r="BH51" i="10" s="1"/>
  <c r="AU50" i="10"/>
  <c r="AT49" i="10"/>
  <c r="AS47" i="10"/>
  <c r="AR45" i="10"/>
  <c r="BD45" i="10" s="1"/>
  <c r="AQ44" i="10"/>
  <c r="BC44" i="10" s="1"/>
  <c r="AP42" i="10"/>
  <c r="AV40" i="10"/>
  <c r="AU39" i="10"/>
  <c r="AT36" i="10"/>
  <c r="BF36" i="10" s="1"/>
  <c r="AS35" i="10"/>
  <c r="BE35" i="10" s="1"/>
  <c r="AR34" i="10"/>
  <c r="BD34" i="10" s="1"/>
  <c r="AQ32" i="10"/>
  <c r="AP31" i="10"/>
  <c r="AV28" i="10"/>
  <c r="BH28" i="10" s="1"/>
  <c r="AU25" i="10"/>
  <c r="AT24" i="10"/>
  <c r="AS23" i="10"/>
  <c r="BE23" i="10" s="1"/>
  <c r="AR22" i="10"/>
  <c r="BD22" i="10" s="1"/>
  <c r="AQ21" i="10"/>
  <c r="BC21" i="10" s="1"/>
  <c r="AP18" i="10"/>
  <c r="BB18" i="10" s="1"/>
  <c r="AV15" i="10"/>
  <c r="AU14" i="10"/>
  <c r="X19" i="8"/>
  <c r="BJ7" i="10"/>
  <c r="BJ14" i="10"/>
  <c r="AX66" i="10"/>
  <c r="BE66" i="10" s="1"/>
  <c r="AX58" i="10"/>
  <c r="BB58" i="10" s="1"/>
  <c r="AX50" i="10"/>
  <c r="BF50" i="10" s="1"/>
  <c r="AX42" i="10"/>
  <c r="BH42" i="10" s="1"/>
  <c r="AX34" i="10"/>
  <c r="BA34" i="10" s="1"/>
  <c r="AX26" i="10"/>
  <c r="AZ26" i="10" s="1"/>
  <c r="AX18" i="10"/>
  <c r="BH18" i="10" s="1"/>
  <c r="AX10" i="10"/>
  <c r="AZ10" i="10" s="1"/>
  <c r="BJ13" i="10"/>
  <c r="AX65" i="10"/>
  <c r="BC65" i="10" s="1"/>
  <c r="AX57" i="10"/>
  <c r="BE57" i="10" s="1"/>
  <c r="AX49" i="10"/>
  <c r="BB49" i="10" s="1"/>
  <c r="AX41" i="10"/>
  <c r="BH41" i="10" s="1"/>
  <c r="AX33" i="10"/>
  <c r="AZ33" i="10" s="1"/>
  <c r="AX25" i="10"/>
  <c r="BC25" i="10" s="1"/>
  <c r="AX17" i="10"/>
  <c r="BH17" i="10" s="1"/>
  <c r="AX9" i="10"/>
  <c r="AZ9" i="10" s="1"/>
  <c r="BJ12" i="10"/>
  <c r="AX64" i="10"/>
  <c r="BH64" i="10" s="1"/>
  <c r="AX56" i="10"/>
  <c r="BC56" i="10" s="1"/>
  <c r="AX48" i="10"/>
  <c r="AZ48" i="10" s="1"/>
  <c r="AX40" i="10"/>
  <c r="BE40" i="10" s="1"/>
  <c r="AX32" i="10"/>
  <c r="BE32" i="10" s="1"/>
  <c r="AX24" i="10"/>
  <c r="BB24" i="10" s="1"/>
  <c r="AX16" i="10"/>
  <c r="AZ16" i="10" s="1"/>
  <c r="AX8" i="10"/>
  <c r="AZ8" i="10" s="1"/>
  <c r="BJ11" i="10"/>
  <c r="AX63" i="10"/>
  <c r="BA63" i="10" s="1"/>
  <c r="AX55" i="10"/>
  <c r="BF55" i="10" s="1"/>
  <c r="AX47" i="10"/>
  <c r="BG47" i="10" s="1"/>
  <c r="AX39" i="10"/>
  <c r="BF39" i="10" s="1"/>
  <c r="AX31" i="10"/>
  <c r="BF31" i="10" s="1"/>
  <c r="AX23" i="10"/>
  <c r="BB23" i="10" s="1"/>
  <c r="AX15" i="10"/>
  <c r="BG15" i="10" s="1"/>
  <c r="AX7" i="10"/>
  <c r="BJ10" i="10"/>
  <c r="AX62" i="10"/>
  <c r="BF62" i="10" s="1"/>
  <c r="AX54" i="10"/>
  <c r="BG54" i="10" s="1"/>
  <c r="AX46" i="10"/>
  <c r="AX38" i="10"/>
  <c r="AX30" i="10"/>
  <c r="AX22" i="10"/>
  <c r="BB22" i="10" s="1"/>
  <c r="AX14" i="10"/>
  <c r="BE14" i="10" s="1"/>
  <c r="BJ9" i="10"/>
  <c r="BJ8" i="10"/>
  <c r="BK20" i="10" a="1"/>
  <c r="BK20" i="10" s="1"/>
  <c r="BK24" i="9"/>
  <c r="BL24" i="9"/>
  <c r="BN28" i="9"/>
  <c r="BM27" i="9"/>
  <c r="BS25" i="9"/>
  <c r="BR24" i="9"/>
  <c r="BQ23" i="9"/>
  <c r="BP22" i="9"/>
  <c r="BK23" i="9"/>
  <c r="BL23" i="9"/>
  <c r="BM28" i="9"/>
  <c r="BS26" i="9"/>
  <c r="BR25" i="9"/>
  <c r="BQ24" i="9"/>
  <c r="BP23" i="9"/>
  <c r="BO22" i="9"/>
  <c r="BL21" i="9"/>
  <c r="BQ26" i="9"/>
  <c r="BM22" i="9"/>
  <c r="BK28" i="9"/>
  <c r="BL28" i="9"/>
  <c r="BR28" i="9"/>
  <c r="BQ27" i="9"/>
  <c r="BP26" i="9"/>
  <c r="BO25" i="9"/>
  <c r="BN24" i="9"/>
  <c r="BM23" i="9"/>
  <c r="BS21" i="9"/>
  <c r="BK21" i="9"/>
  <c r="BS28" i="9"/>
  <c r="BR27" i="9"/>
  <c r="BP25" i="9"/>
  <c r="BK27" i="9"/>
  <c r="BL27" i="9"/>
  <c r="BQ28" i="9"/>
  <c r="BP27" i="9"/>
  <c r="BO26" i="9"/>
  <c r="BN25" i="9"/>
  <c r="BM24" i="9"/>
  <c r="BS22" i="9"/>
  <c r="BR21" i="9"/>
  <c r="BO24" i="9"/>
  <c r="BK26" i="9"/>
  <c r="BL26" i="9"/>
  <c r="BP28" i="9"/>
  <c r="BO27" i="9"/>
  <c r="BN26" i="9"/>
  <c r="BM25" i="9"/>
  <c r="BS23" i="9"/>
  <c r="BR22" i="9"/>
  <c r="BQ21" i="9"/>
  <c r="BN23" i="9"/>
  <c r="BK25" i="9"/>
  <c r="BL25" i="9"/>
  <c r="BO28" i="9"/>
  <c r="BN27" i="9"/>
  <c r="BM26" i="9"/>
  <c r="BS24" i="9"/>
  <c r="BR23" i="9"/>
  <c r="BQ22" i="9"/>
  <c r="BM5" i="9"/>
  <c r="BP21" i="9"/>
  <c r="BK5" i="9"/>
  <c r="BL5" i="9"/>
  <c r="BO21" i="9"/>
  <c r="BS5" i="9"/>
  <c r="BN21" i="9"/>
  <c r="BR5" i="9"/>
  <c r="BQ5" i="9"/>
  <c r="AN23" i="9"/>
  <c r="AZ23" i="9" s="1"/>
  <c r="AO53" i="9"/>
  <c r="BA53" i="9" s="1"/>
  <c r="AT34" i="9"/>
  <c r="BF34" i="9" s="1"/>
  <c r="AN20" i="9"/>
  <c r="AZ20" i="9" s="1"/>
  <c r="AR48" i="9"/>
  <c r="BD48" i="9" s="1"/>
  <c r="AM54" i="9"/>
  <c r="AQ66" i="9"/>
  <c r="BC66" i="9" s="1"/>
  <c r="AO48" i="9"/>
  <c r="BA48" i="9" s="1"/>
  <c r="AT29" i="9"/>
  <c r="BF29" i="9" s="1"/>
  <c r="AS52" i="9"/>
  <c r="BE52" i="9" s="1"/>
  <c r="AM57" i="9"/>
  <c r="AP30" i="9"/>
  <c r="BB30" i="9" s="1"/>
  <c r="AM25" i="9"/>
  <c r="AP62" i="9"/>
  <c r="BB62" i="9" s="1"/>
  <c r="AU43" i="9"/>
  <c r="BG43" i="9" s="1"/>
  <c r="AU22" i="9"/>
  <c r="BG22" i="9" s="1"/>
  <c r="AT66" i="9"/>
  <c r="BF66" i="9" s="1"/>
  <c r="AM22" i="9"/>
  <c r="AT61" i="9"/>
  <c r="BF61" i="9" s="1"/>
  <c r="AR43" i="9"/>
  <c r="BD43" i="9" s="1"/>
  <c r="AT21" i="9"/>
  <c r="BF21" i="9" s="1"/>
  <c r="AJ27" i="9"/>
  <c r="AJ30" i="9" s="1"/>
  <c r="AQ34" i="9"/>
  <c r="BC34" i="9" s="1"/>
  <c r="AN55" i="9"/>
  <c r="AZ55" i="9" s="1"/>
  <c r="AS57" i="9"/>
  <c r="BE57" i="9" s="1"/>
  <c r="AQ39" i="9"/>
  <c r="BC39" i="9" s="1"/>
  <c r="AT13" i="9"/>
  <c r="AN52" i="9"/>
  <c r="AZ52" i="9" s="1"/>
  <c r="AP57" i="9"/>
  <c r="BB57" i="9" s="1"/>
  <c r="AU38" i="9"/>
  <c r="BG38" i="9" s="1"/>
  <c r="AS12" i="9"/>
  <c r="Z7" i="9"/>
  <c r="V3" i="8"/>
  <c r="V4" i="8" s="1"/>
  <c r="AM49" i="9"/>
  <c r="AM17" i="9"/>
  <c r="AN47" i="9"/>
  <c r="AZ47" i="9" s="1"/>
  <c r="AN15" i="9"/>
  <c r="AS65" i="9"/>
  <c r="BE65" i="9" s="1"/>
  <c r="AO61" i="9"/>
  <c r="BA61" i="9" s="1"/>
  <c r="AR56" i="9"/>
  <c r="BD56" i="9" s="1"/>
  <c r="AU51" i="9"/>
  <c r="BG51" i="9" s="1"/>
  <c r="AQ47" i="9"/>
  <c r="BC47" i="9" s="1"/>
  <c r="AT42" i="9"/>
  <c r="BF42" i="9" s="1"/>
  <c r="AP38" i="9"/>
  <c r="BB38" i="9" s="1"/>
  <c r="AS33" i="9"/>
  <c r="BE33" i="9" s="1"/>
  <c r="AS28" i="9"/>
  <c r="BE28" i="9" s="1"/>
  <c r="AS20" i="9"/>
  <c r="BE20" i="9" s="1"/>
  <c r="AR11" i="9"/>
  <c r="AM46" i="9"/>
  <c r="AM14" i="9"/>
  <c r="V32" i="8" s="1"/>
  <c r="AN44" i="9"/>
  <c r="AZ44" i="9" s="1"/>
  <c r="AN12" i="9"/>
  <c r="AP65" i="9"/>
  <c r="BB65" i="9" s="1"/>
  <c r="AS60" i="9"/>
  <c r="BE60" i="9" s="1"/>
  <c r="AO56" i="9"/>
  <c r="BA56" i="9" s="1"/>
  <c r="AR51" i="9"/>
  <c r="BD51" i="9" s="1"/>
  <c r="AU46" i="9"/>
  <c r="BG46" i="9" s="1"/>
  <c r="AQ42" i="9"/>
  <c r="BC42" i="9" s="1"/>
  <c r="AT37" i="9"/>
  <c r="BF37" i="9" s="1"/>
  <c r="AP33" i="9"/>
  <c r="BB33" i="9" s="1"/>
  <c r="AR27" i="9"/>
  <c r="BD27" i="9" s="1"/>
  <c r="AR19" i="9"/>
  <c r="BD19" i="9" s="1"/>
  <c r="AQ10" i="9"/>
  <c r="AM41" i="9"/>
  <c r="AM9" i="9"/>
  <c r="V27" i="8" s="1"/>
  <c r="AN39" i="9"/>
  <c r="AZ39" i="9" s="1"/>
  <c r="AN7" i="9"/>
  <c r="AR64" i="9"/>
  <c r="BD64" i="9" s="1"/>
  <c r="AU59" i="9"/>
  <c r="BG59" i="9" s="1"/>
  <c r="AQ55" i="9"/>
  <c r="BC55" i="9" s="1"/>
  <c r="AT50" i="9"/>
  <c r="BF50" i="9" s="1"/>
  <c r="AP46" i="9"/>
  <c r="BB46" i="9" s="1"/>
  <c r="AS41" i="9"/>
  <c r="BE41" i="9" s="1"/>
  <c r="AO37" i="9"/>
  <c r="BA37" i="9" s="1"/>
  <c r="AR32" i="9"/>
  <c r="BD32" i="9" s="1"/>
  <c r="AT26" i="9"/>
  <c r="BF26" i="9" s="1"/>
  <c r="AQ18" i="9"/>
  <c r="BC18" i="9" s="1"/>
  <c r="AL6" i="9"/>
  <c r="AM6" i="9" s="1"/>
  <c r="V24" i="8" s="1"/>
  <c r="AO7" i="9"/>
  <c r="AP8" i="9"/>
  <c r="AQ9" i="9"/>
  <c r="AR10" i="9"/>
  <c r="AS11" i="9"/>
  <c r="AT12" i="9"/>
  <c r="AU13" i="9"/>
  <c r="AO15" i="9"/>
  <c r="AP16" i="9"/>
  <c r="BB16" i="9" s="1"/>
  <c r="AQ17" i="9"/>
  <c r="BC17" i="9" s="1"/>
  <c r="AR18" i="9"/>
  <c r="BD18" i="9" s="1"/>
  <c r="AS19" i="9"/>
  <c r="BE19" i="9" s="1"/>
  <c r="AT20" i="9"/>
  <c r="BF20" i="9" s="1"/>
  <c r="AU21" i="9"/>
  <c r="BG21" i="9" s="1"/>
  <c r="AO23" i="9"/>
  <c r="BA23" i="9" s="1"/>
  <c r="AP24" i="9"/>
  <c r="BB24" i="9" s="1"/>
  <c r="AQ25" i="9"/>
  <c r="BC25" i="9" s="1"/>
  <c r="AR26" i="9"/>
  <c r="BD26" i="9" s="1"/>
  <c r="AS27" i="9"/>
  <c r="BE27" i="9" s="1"/>
  <c r="AT28" i="9"/>
  <c r="BF28" i="9" s="1"/>
  <c r="AU29" i="9"/>
  <c r="BG29" i="9" s="1"/>
  <c r="AO31" i="9"/>
  <c r="BA31" i="9" s="1"/>
  <c r="AP32" i="9"/>
  <c r="BB32" i="9" s="1"/>
  <c r="AQ33" i="9"/>
  <c r="BC33" i="9" s="1"/>
  <c r="AR34" i="9"/>
  <c r="BD34" i="9" s="1"/>
  <c r="AS35" i="9"/>
  <c r="BE35" i="9" s="1"/>
  <c r="AT36" i="9"/>
  <c r="BF36" i="9" s="1"/>
  <c r="AU37" i="9"/>
  <c r="BG37" i="9" s="1"/>
  <c r="AO39" i="9"/>
  <c r="BA39" i="9" s="1"/>
  <c r="AP40" i="9"/>
  <c r="BB40" i="9" s="1"/>
  <c r="AQ41" i="9"/>
  <c r="BC41" i="9" s="1"/>
  <c r="AR42" i="9"/>
  <c r="BD42" i="9" s="1"/>
  <c r="AS43" i="9"/>
  <c r="BE43" i="9" s="1"/>
  <c r="AT44" i="9"/>
  <c r="BF44" i="9" s="1"/>
  <c r="AU45" i="9"/>
  <c r="BG45" i="9" s="1"/>
  <c r="AO47" i="9"/>
  <c r="BA47" i="9" s="1"/>
  <c r="AP48" i="9"/>
  <c r="BB48" i="9" s="1"/>
  <c r="AQ49" i="9"/>
  <c r="BC49" i="9" s="1"/>
  <c r="AR50" i="9"/>
  <c r="BD50" i="9" s="1"/>
  <c r="AS51" i="9"/>
  <c r="BE51" i="9" s="1"/>
  <c r="AT52" i="9"/>
  <c r="BF52" i="9" s="1"/>
  <c r="AU53" i="9"/>
  <c r="BG53" i="9" s="1"/>
  <c r="AO55" i="9"/>
  <c r="BA55" i="9" s="1"/>
  <c r="AP56" i="9"/>
  <c r="BB56" i="9" s="1"/>
  <c r="AQ57" i="9"/>
  <c r="BC57" i="9" s="1"/>
  <c r="AR58" i="9"/>
  <c r="BD58" i="9" s="1"/>
  <c r="AS59" i="9"/>
  <c r="BE59" i="9" s="1"/>
  <c r="AT60" i="9"/>
  <c r="BF60" i="9" s="1"/>
  <c r="AU61" i="9"/>
  <c r="BG61" i="9" s="1"/>
  <c r="AO63" i="9"/>
  <c r="BA63" i="9" s="1"/>
  <c r="AP64" i="9"/>
  <c r="BB64" i="9" s="1"/>
  <c r="AQ65" i="9"/>
  <c r="BC65" i="9" s="1"/>
  <c r="AR66" i="9"/>
  <c r="BD66" i="9" s="1"/>
  <c r="AS67" i="9"/>
  <c r="BE67" i="9" s="1"/>
  <c r="AT68" i="9"/>
  <c r="BF68" i="9" s="1"/>
  <c r="AN13" i="9"/>
  <c r="AN21" i="9"/>
  <c r="AZ21" i="9" s="1"/>
  <c r="AN29" i="9"/>
  <c r="AZ29" i="9" s="1"/>
  <c r="AN37" i="9"/>
  <c r="AZ37" i="9" s="1"/>
  <c r="AN45" i="9"/>
  <c r="AZ45" i="9" s="1"/>
  <c r="AN53" i="9"/>
  <c r="AZ53" i="9" s="1"/>
  <c r="AN61" i="9"/>
  <c r="AZ61" i="9" s="1"/>
  <c r="AM7" i="9"/>
  <c r="V25" i="8" s="1"/>
  <c r="AM15" i="9"/>
  <c r="V33" i="8" s="1"/>
  <c r="AM23" i="9"/>
  <c r="AM31" i="9"/>
  <c r="AM39" i="9"/>
  <c r="AM47" i="9"/>
  <c r="AM55" i="9"/>
  <c r="AM63" i="9"/>
  <c r="AR8" i="9"/>
  <c r="AT10" i="9"/>
  <c r="AU11" i="9"/>
  <c r="AO13" i="9"/>
  <c r="AP14" i="9"/>
  <c r="AQ15" i="9"/>
  <c r="AR16" i="9"/>
  <c r="BD16" i="9" s="1"/>
  <c r="AS17" i="9"/>
  <c r="BE17" i="9" s="1"/>
  <c r="AT18" i="9"/>
  <c r="BF18" i="9" s="1"/>
  <c r="AO21" i="9"/>
  <c r="BA21" i="9" s="1"/>
  <c r="AP22" i="9"/>
  <c r="BB22" i="9" s="1"/>
  <c r="AQ23" i="9"/>
  <c r="BC23" i="9" s="1"/>
  <c r="AS25" i="9"/>
  <c r="BE25" i="9" s="1"/>
  <c r="AP7" i="9"/>
  <c r="AQ8" i="9"/>
  <c r="AR9" i="9"/>
  <c r="AS10" i="9"/>
  <c r="AT11" i="9"/>
  <c r="AU12" i="9"/>
  <c r="AO14" i="9"/>
  <c r="AP15" i="9"/>
  <c r="AQ16" i="9"/>
  <c r="BC16" i="9" s="1"/>
  <c r="AR17" i="9"/>
  <c r="BD17" i="9" s="1"/>
  <c r="AS18" i="9"/>
  <c r="BE18" i="9" s="1"/>
  <c r="AT19" i="9"/>
  <c r="BF19" i="9" s="1"/>
  <c r="AU20" i="9"/>
  <c r="BG20" i="9" s="1"/>
  <c r="AO22" i="9"/>
  <c r="BA22" i="9" s="1"/>
  <c r="AP23" i="9"/>
  <c r="BB23" i="9" s="1"/>
  <c r="AQ24" i="9"/>
  <c r="BC24" i="9" s="1"/>
  <c r="AR25" i="9"/>
  <c r="BD25" i="9" s="1"/>
  <c r="AS26" i="9"/>
  <c r="BE26" i="9" s="1"/>
  <c r="AT27" i="9"/>
  <c r="BF27" i="9" s="1"/>
  <c r="AU28" i="9"/>
  <c r="BG28" i="9" s="1"/>
  <c r="AO30" i="9"/>
  <c r="BA30" i="9" s="1"/>
  <c r="AP31" i="9"/>
  <c r="BB31" i="9" s="1"/>
  <c r="AQ32" i="9"/>
  <c r="BC32" i="9" s="1"/>
  <c r="AR33" i="9"/>
  <c r="BD33" i="9" s="1"/>
  <c r="AS34" i="9"/>
  <c r="BE34" i="9" s="1"/>
  <c r="AT35" i="9"/>
  <c r="BF35" i="9" s="1"/>
  <c r="AU36" i="9"/>
  <c r="BG36" i="9" s="1"/>
  <c r="AO38" i="9"/>
  <c r="BA38" i="9" s="1"/>
  <c r="AP39" i="9"/>
  <c r="BB39" i="9" s="1"/>
  <c r="AQ40" i="9"/>
  <c r="BC40" i="9" s="1"/>
  <c r="AR41" i="9"/>
  <c r="BD41" i="9" s="1"/>
  <c r="AS42" i="9"/>
  <c r="BE42" i="9" s="1"/>
  <c r="AT43" i="9"/>
  <c r="BF43" i="9" s="1"/>
  <c r="AU44" i="9"/>
  <c r="BG44" i="9" s="1"/>
  <c r="AO46" i="9"/>
  <c r="BA46" i="9" s="1"/>
  <c r="AP47" i="9"/>
  <c r="BB47" i="9" s="1"/>
  <c r="AQ48" i="9"/>
  <c r="BC48" i="9" s="1"/>
  <c r="AR49" i="9"/>
  <c r="BD49" i="9" s="1"/>
  <c r="AS50" i="9"/>
  <c r="BE50" i="9" s="1"/>
  <c r="AT51" i="9"/>
  <c r="BF51" i="9" s="1"/>
  <c r="AU52" i="9"/>
  <c r="BG52" i="9" s="1"/>
  <c r="AO54" i="9"/>
  <c r="BA54" i="9" s="1"/>
  <c r="AP55" i="9"/>
  <c r="BB55" i="9" s="1"/>
  <c r="AQ56" i="9"/>
  <c r="BC56" i="9" s="1"/>
  <c r="AR57" i="9"/>
  <c r="BD57" i="9" s="1"/>
  <c r="AS58" i="9"/>
  <c r="BE58" i="9" s="1"/>
  <c r="AT59" i="9"/>
  <c r="BF59" i="9" s="1"/>
  <c r="AU60" i="9"/>
  <c r="BG60" i="9" s="1"/>
  <c r="AO62" i="9"/>
  <c r="BA62" i="9" s="1"/>
  <c r="AP63" i="9"/>
  <c r="BB63" i="9" s="1"/>
  <c r="AQ64" i="9"/>
  <c r="BC64" i="9" s="1"/>
  <c r="AR65" i="9"/>
  <c r="BD65" i="9" s="1"/>
  <c r="AS66" i="9"/>
  <c r="BE66" i="9" s="1"/>
  <c r="AT67" i="9"/>
  <c r="BF67" i="9" s="1"/>
  <c r="AU68" i="9"/>
  <c r="BG68" i="9" s="1"/>
  <c r="AN14" i="9"/>
  <c r="AN22" i="9"/>
  <c r="AZ22" i="9" s="1"/>
  <c r="AN30" i="9"/>
  <c r="AZ30" i="9" s="1"/>
  <c r="AN38" i="9"/>
  <c r="AZ38" i="9" s="1"/>
  <c r="AN46" i="9"/>
  <c r="AZ46" i="9" s="1"/>
  <c r="AN54" i="9"/>
  <c r="AZ54" i="9" s="1"/>
  <c r="AN62" i="9"/>
  <c r="AZ62" i="9" s="1"/>
  <c r="AM8" i="9"/>
  <c r="V26" i="8" s="1"/>
  <c r="AM16" i="9"/>
  <c r="AM24" i="9"/>
  <c r="AM32" i="9"/>
  <c r="AM40" i="9"/>
  <c r="AM48" i="9"/>
  <c r="AM56" i="9"/>
  <c r="AM64" i="9"/>
  <c r="AS9" i="9"/>
  <c r="AU19" i="9"/>
  <c r="BG19" i="9" s="1"/>
  <c r="AR24" i="9"/>
  <c r="BD24" i="9" s="1"/>
  <c r="AU27" i="9"/>
  <c r="BG27" i="9" s="1"/>
  <c r="AO29" i="9"/>
  <c r="BA29" i="9" s="1"/>
  <c r="AQ7" i="9"/>
  <c r="AR7" i="9"/>
  <c r="AS8" i="9"/>
  <c r="AT9" i="9"/>
  <c r="AU10" i="9"/>
  <c r="AO12" i="9"/>
  <c r="AP13" i="9"/>
  <c r="AQ14" i="9"/>
  <c r="AR15" i="9"/>
  <c r="AS16" i="9"/>
  <c r="BE16" i="9" s="1"/>
  <c r="AT17" i="9"/>
  <c r="BF17" i="9" s="1"/>
  <c r="AU18" i="9"/>
  <c r="BG18" i="9" s="1"/>
  <c r="AO20" i="9"/>
  <c r="BA20" i="9" s="1"/>
  <c r="AP21" i="9"/>
  <c r="BB21" i="9" s="1"/>
  <c r="AQ22" i="9"/>
  <c r="BC22" i="9" s="1"/>
  <c r="AR23" i="9"/>
  <c r="BD23" i="9" s="1"/>
  <c r="AS24" i="9"/>
  <c r="BE24" i="9" s="1"/>
  <c r="AT25" i="9"/>
  <c r="BF25" i="9" s="1"/>
  <c r="AU26" i="9"/>
  <c r="BG26" i="9" s="1"/>
  <c r="AO28" i="9"/>
  <c r="BA28" i="9" s="1"/>
  <c r="AP29" i="9"/>
  <c r="BB29" i="9" s="1"/>
  <c r="AQ30" i="9"/>
  <c r="BC30" i="9" s="1"/>
  <c r="AR31" i="9"/>
  <c r="BD31" i="9" s="1"/>
  <c r="AS32" i="9"/>
  <c r="BE32" i="9" s="1"/>
  <c r="AT33" i="9"/>
  <c r="BF33" i="9" s="1"/>
  <c r="AU34" i="9"/>
  <c r="BG34" i="9" s="1"/>
  <c r="AO36" i="9"/>
  <c r="BA36" i="9" s="1"/>
  <c r="AP37" i="9"/>
  <c r="BB37" i="9" s="1"/>
  <c r="AQ38" i="9"/>
  <c r="BC38" i="9" s="1"/>
  <c r="AR39" i="9"/>
  <c r="BD39" i="9" s="1"/>
  <c r="AS40" i="9"/>
  <c r="BE40" i="9" s="1"/>
  <c r="AT41" i="9"/>
  <c r="BF41" i="9" s="1"/>
  <c r="AU42" i="9"/>
  <c r="BG42" i="9" s="1"/>
  <c r="AO44" i="9"/>
  <c r="BA44" i="9" s="1"/>
  <c r="AP45" i="9"/>
  <c r="BB45" i="9" s="1"/>
  <c r="AQ46" i="9"/>
  <c r="BC46" i="9" s="1"/>
  <c r="AR47" i="9"/>
  <c r="BD47" i="9" s="1"/>
  <c r="AS48" i="9"/>
  <c r="BE48" i="9" s="1"/>
  <c r="AT49" i="9"/>
  <c r="BF49" i="9" s="1"/>
  <c r="AU50" i="9"/>
  <c r="BG50" i="9" s="1"/>
  <c r="AO52" i="9"/>
  <c r="BA52" i="9" s="1"/>
  <c r="AP53" i="9"/>
  <c r="BB53" i="9" s="1"/>
  <c r="AQ54" i="9"/>
  <c r="BC54" i="9" s="1"/>
  <c r="AR55" i="9"/>
  <c r="BD55" i="9" s="1"/>
  <c r="AS56" i="9"/>
  <c r="BE56" i="9" s="1"/>
  <c r="AT57" i="9"/>
  <c r="BF57" i="9" s="1"/>
  <c r="AU58" i="9"/>
  <c r="BG58" i="9" s="1"/>
  <c r="AO60" i="9"/>
  <c r="BA60" i="9" s="1"/>
  <c r="AP61" i="9"/>
  <c r="BB61" i="9" s="1"/>
  <c r="AQ62" i="9"/>
  <c r="BC62" i="9" s="1"/>
  <c r="AR63" i="9"/>
  <c r="BD63" i="9" s="1"/>
  <c r="AS64" i="9"/>
  <c r="BE64" i="9" s="1"/>
  <c r="AT65" i="9"/>
  <c r="BF65" i="9" s="1"/>
  <c r="AU66" i="9"/>
  <c r="BG66" i="9" s="1"/>
  <c r="AO68" i="9"/>
  <c r="BA68" i="9" s="1"/>
  <c r="AN8" i="9"/>
  <c r="AN16" i="9"/>
  <c r="AZ16" i="9" s="1"/>
  <c r="AN24" i="9"/>
  <c r="AZ24" i="9" s="1"/>
  <c r="AN32" i="9"/>
  <c r="AZ32" i="9" s="1"/>
  <c r="AN40" i="9"/>
  <c r="AZ40" i="9" s="1"/>
  <c r="AN48" i="9"/>
  <c r="AZ48" i="9" s="1"/>
  <c r="AN56" i="9"/>
  <c r="AZ56" i="9" s="1"/>
  <c r="AN64" i="9"/>
  <c r="AZ64" i="9" s="1"/>
  <c r="AM10" i="9"/>
  <c r="V28" i="8" s="1"/>
  <c r="AM18" i="9"/>
  <c r="AM26" i="9"/>
  <c r="AM34" i="9"/>
  <c r="AM42" i="9"/>
  <c r="AM50" i="9"/>
  <c r="AM58" i="9"/>
  <c r="AM66" i="9"/>
  <c r="AS7" i="9"/>
  <c r="AT8" i="9"/>
  <c r="AU9" i="9"/>
  <c r="AO11" i="9"/>
  <c r="AP12" i="9"/>
  <c r="AQ13" i="9"/>
  <c r="AR14" i="9"/>
  <c r="AS15" i="9"/>
  <c r="AT16" i="9"/>
  <c r="BF16" i="9" s="1"/>
  <c r="AU17" i="9"/>
  <c r="BG17" i="9" s="1"/>
  <c r="AO19" i="9"/>
  <c r="BA19" i="9" s="1"/>
  <c r="AP20" i="9"/>
  <c r="BB20" i="9" s="1"/>
  <c r="AQ21" i="9"/>
  <c r="BC21" i="9" s="1"/>
  <c r="AR22" i="9"/>
  <c r="BD22" i="9" s="1"/>
  <c r="AS23" i="9"/>
  <c r="BE23" i="9" s="1"/>
  <c r="AT24" i="9"/>
  <c r="BF24" i="9" s="1"/>
  <c r="AU25" i="9"/>
  <c r="BG25" i="9" s="1"/>
  <c r="AO27" i="9"/>
  <c r="BA27" i="9" s="1"/>
  <c r="AP28" i="9"/>
  <c r="BB28" i="9" s="1"/>
  <c r="AQ29" i="9"/>
  <c r="BC29" i="9" s="1"/>
  <c r="AR30" i="9"/>
  <c r="BD30" i="9" s="1"/>
  <c r="AS31" i="9"/>
  <c r="BE31" i="9" s="1"/>
  <c r="AT32" i="9"/>
  <c r="BF32" i="9" s="1"/>
  <c r="AU33" i="9"/>
  <c r="BG33" i="9" s="1"/>
  <c r="AO35" i="9"/>
  <c r="BA35" i="9" s="1"/>
  <c r="AP36" i="9"/>
  <c r="BB36" i="9" s="1"/>
  <c r="AQ37" i="9"/>
  <c r="BC37" i="9" s="1"/>
  <c r="AR38" i="9"/>
  <c r="BD38" i="9" s="1"/>
  <c r="AS39" i="9"/>
  <c r="BE39" i="9" s="1"/>
  <c r="AT40" i="9"/>
  <c r="BF40" i="9" s="1"/>
  <c r="AU41" i="9"/>
  <c r="BG41" i="9" s="1"/>
  <c r="AO43" i="9"/>
  <c r="BA43" i="9" s="1"/>
  <c r="AP44" i="9"/>
  <c r="BB44" i="9" s="1"/>
  <c r="AQ45" i="9"/>
  <c r="BC45" i="9" s="1"/>
  <c r="AR46" i="9"/>
  <c r="BD46" i="9" s="1"/>
  <c r="AS47" i="9"/>
  <c r="BE47" i="9" s="1"/>
  <c r="AT48" i="9"/>
  <c r="BF48" i="9" s="1"/>
  <c r="AU49" i="9"/>
  <c r="BG49" i="9" s="1"/>
  <c r="AO51" i="9"/>
  <c r="BA51" i="9" s="1"/>
  <c r="AP52" i="9"/>
  <c r="BB52" i="9" s="1"/>
  <c r="AQ53" i="9"/>
  <c r="BC53" i="9" s="1"/>
  <c r="AR54" i="9"/>
  <c r="BD54" i="9" s="1"/>
  <c r="AS55" i="9"/>
  <c r="BE55" i="9" s="1"/>
  <c r="AT56" i="9"/>
  <c r="BF56" i="9" s="1"/>
  <c r="AU57" i="9"/>
  <c r="BG57" i="9" s="1"/>
  <c r="AO59" i="9"/>
  <c r="BA59" i="9" s="1"/>
  <c r="AP60" i="9"/>
  <c r="BB60" i="9" s="1"/>
  <c r="AQ61" i="9"/>
  <c r="BC61" i="9" s="1"/>
  <c r="AR62" i="9"/>
  <c r="BD62" i="9" s="1"/>
  <c r="AS63" i="9"/>
  <c r="BE63" i="9" s="1"/>
  <c r="AT64" i="9"/>
  <c r="BF64" i="9" s="1"/>
  <c r="AU65" i="9"/>
  <c r="BG65" i="9" s="1"/>
  <c r="AO67" i="9"/>
  <c r="BA67" i="9" s="1"/>
  <c r="AP68" i="9"/>
  <c r="BB68" i="9" s="1"/>
  <c r="AN9" i="9"/>
  <c r="AN17" i="9"/>
  <c r="AZ17" i="9" s="1"/>
  <c r="AN25" i="9"/>
  <c r="AZ25" i="9" s="1"/>
  <c r="AN33" i="9"/>
  <c r="AZ33" i="9" s="1"/>
  <c r="AN41" i="9"/>
  <c r="AZ41" i="9" s="1"/>
  <c r="AN49" i="9"/>
  <c r="AZ49" i="9" s="1"/>
  <c r="AN57" i="9"/>
  <c r="AZ57" i="9" s="1"/>
  <c r="AN65" i="9"/>
  <c r="AZ65" i="9" s="1"/>
  <c r="AM11" i="9"/>
  <c r="V29" i="8" s="1"/>
  <c r="AM19" i="9"/>
  <c r="AM27" i="9"/>
  <c r="AM35" i="9"/>
  <c r="AM43" i="9"/>
  <c r="AM51" i="9"/>
  <c r="AM59" i="9"/>
  <c r="AM67" i="9"/>
  <c r="AT7" i="9"/>
  <c r="AU8" i="9"/>
  <c r="AO10" i="9"/>
  <c r="AP11" i="9"/>
  <c r="AQ12" i="9"/>
  <c r="AR13" i="9"/>
  <c r="AS14" i="9"/>
  <c r="AT15" i="9"/>
  <c r="AU16" i="9"/>
  <c r="BG16" i="9" s="1"/>
  <c r="AO18" i="9"/>
  <c r="BA18" i="9" s="1"/>
  <c r="AP19" i="9"/>
  <c r="BB19" i="9" s="1"/>
  <c r="AQ20" i="9"/>
  <c r="BC20" i="9" s="1"/>
  <c r="AR21" i="9"/>
  <c r="BD21" i="9" s="1"/>
  <c r="AS22" i="9"/>
  <c r="BE22" i="9" s="1"/>
  <c r="AT23" i="9"/>
  <c r="BF23" i="9" s="1"/>
  <c r="AU24" i="9"/>
  <c r="BG24" i="9" s="1"/>
  <c r="AO26" i="9"/>
  <c r="BA26" i="9" s="1"/>
  <c r="AP27" i="9"/>
  <c r="BB27" i="9" s="1"/>
  <c r="AQ28" i="9"/>
  <c r="BC28" i="9" s="1"/>
  <c r="AR29" i="9"/>
  <c r="BD29" i="9" s="1"/>
  <c r="AS30" i="9"/>
  <c r="BE30" i="9" s="1"/>
  <c r="AT31" i="9"/>
  <c r="BF31" i="9" s="1"/>
  <c r="AU32" i="9"/>
  <c r="BG32" i="9" s="1"/>
  <c r="AO34" i="9"/>
  <c r="BA34" i="9" s="1"/>
  <c r="AP35" i="9"/>
  <c r="BB35" i="9" s="1"/>
  <c r="AQ36" i="9"/>
  <c r="BC36" i="9" s="1"/>
  <c r="AR37" i="9"/>
  <c r="BD37" i="9" s="1"/>
  <c r="AS38" i="9"/>
  <c r="BE38" i="9" s="1"/>
  <c r="AT39" i="9"/>
  <c r="BF39" i="9" s="1"/>
  <c r="AU40" i="9"/>
  <c r="BG40" i="9" s="1"/>
  <c r="AO42" i="9"/>
  <c r="BA42" i="9" s="1"/>
  <c r="AP43" i="9"/>
  <c r="BB43" i="9" s="1"/>
  <c r="AQ44" i="9"/>
  <c r="BC44" i="9" s="1"/>
  <c r="AR45" i="9"/>
  <c r="BD45" i="9" s="1"/>
  <c r="AS46" i="9"/>
  <c r="BE46" i="9" s="1"/>
  <c r="AT47" i="9"/>
  <c r="BF47" i="9" s="1"/>
  <c r="AU48" i="9"/>
  <c r="BG48" i="9" s="1"/>
  <c r="AO50" i="9"/>
  <c r="BA50" i="9" s="1"/>
  <c r="AP51" i="9"/>
  <c r="BB51" i="9" s="1"/>
  <c r="AQ52" i="9"/>
  <c r="BC52" i="9" s="1"/>
  <c r="AR53" i="9"/>
  <c r="BD53" i="9" s="1"/>
  <c r="AS54" i="9"/>
  <c r="BE54" i="9" s="1"/>
  <c r="AT55" i="9"/>
  <c r="BF55" i="9" s="1"/>
  <c r="AU56" i="9"/>
  <c r="BG56" i="9" s="1"/>
  <c r="AO58" i="9"/>
  <c r="BA58" i="9" s="1"/>
  <c r="AP59" i="9"/>
  <c r="BB59" i="9" s="1"/>
  <c r="AQ60" i="9"/>
  <c r="BC60" i="9" s="1"/>
  <c r="AR61" i="9"/>
  <c r="BD61" i="9" s="1"/>
  <c r="AS62" i="9"/>
  <c r="BE62" i="9" s="1"/>
  <c r="AT63" i="9"/>
  <c r="BF63" i="9" s="1"/>
  <c r="AU64" i="9"/>
  <c r="BG64" i="9" s="1"/>
  <c r="AO66" i="9"/>
  <c r="BA66" i="9" s="1"/>
  <c r="AP67" i="9"/>
  <c r="BB67" i="9" s="1"/>
  <c r="AQ68" i="9"/>
  <c r="BC68" i="9" s="1"/>
  <c r="AN10" i="9"/>
  <c r="AN18" i="9"/>
  <c r="AZ18" i="9" s="1"/>
  <c r="AN26" i="9"/>
  <c r="AZ26" i="9" s="1"/>
  <c r="AN34" i="9"/>
  <c r="AZ34" i="9" s="1"/>
  <c r="AN42" i="9"/>
  <c r="AZ42" i="9" s="1"/>
  <c r="AN50" i="9"/>
  <c r="AZ50" i="9" s="1"/>
  <c r="AN58" i="9"/>
  <c r="AZ58" i="9" s="1"/>
  <c r="AN66" i="9"/>
  <c r="AZ66" i="9" s="1"/>
  <c r="AM12" i="9"/>
  <c r="V30" i="8" s="1"/>
  <c r="AM20" i="9"/>
  <c r="AM28" i="9"/>
  <c r="AM36" i="9"/>
  <c r="AM44" i="9"/>
  <c r="AM52" i="9"/>
  <c r="AM60" i="9"/>
  <c r="AM68" i="9"/>
  <c r="AU7" i="9"/>
  <c r="AO9" i="9"/>
  <c r="AP10" i="9"/>
  <c r="AQ11" i="9"/>
  <c r="AR12" i="9"/>
  <c r="AS13" i="9"/>
  <c r="AT14" i="9"/>
  <c r="AU15" i="9"/>
  <c r="AO17" i="9"/>
  <c r="BA17" i="9" s="1"/>
  <c r="AP18" i="9"/>
  <c r="BB18" i="9" s="1"/>
  <c r="AQ19" i="9"/>
  <c r="BC19" i="9" s="1"/>
  <c r="AR20" i="9"/>
  <c r="BD20" i="9" s="1"/>
  <c r="AS21" i="9"/>
  <c r="BE21" i="9" s="1"/>
  <c r="AT22" i="9"/>
  <c r="BF22" i="9" s="1"/>
  <c r="AU23" i="9"/>
  <c r="BG23" i="9" s="1"/>
  <c r="AO25" i="9"/>
  <c r="BA25" i="9" s="1"/>
  <c r="AP26" i="9"/>
  <c r="BB26" i="9" s="1"/>
  <c r="AQ27" i="9"/>
  <c r="BC27" i="9" s="1"/>
  <c r="AR28" i="9"/>
  <c r="BD28" i="9" s="1"/>
  <c r="AS29" i="9"/>
  <c r="BE29" i="9" s="1"/>
  <c r="AT30" i="9"/>
  <c r="BF30" i="9" s="1"/>
  <c r="AU31" i="9"/>
  <c r="BG31" i="9" s="1"/>
  <c r="AO33" i="9"/>
  <c r="BA33" i="9" s="1"/>
  <c r="AP34" i="9"/>
  <c r="BB34" i="9" s="1"/>
  <c r="AQ35" i="9"/>
  <c r="BC35" i="9" s="1"/>
  <c r="AR36" i="9"/>
  <c r="BD36" i="9" s="1"/>
  <c r="AS37" i="9"/>
  <c r="BE37" i="9" s="1"/>
  <c r="AT38" i="9"/>
  <c r="BF38" i="9" s="1"/>
  <c r="AU39" i="9"/>
  <c r="BG39" i="9" s="1"/>
  <c r="AO41" i="9"/>
  <c r="BA41" i="9" s="1"/>
  <c r="AP42" i="9"/>
  <c r="BB42" i="9" s="1"/>
  <c r="AQ43" i="9"/>
  <c r="BC43" i="9" s="1"/>
  <c r="AR44" i="9"/>
  <c r="BD44" i="9" s="1"/>
  <c r="AS45" i="9"/>
  <c r="BE45" i="9" s="1"/>
  <c r="AT46" i="9"/>
  <c r="BF46" i="9" s="1"/>
  <c r="AU47" i="9"/>
  <c r="BG47" i="9" s="1"/>
  <c r="AO49" i="9"/>
  <c r="BA49" i="9" s="1"/>
  <c r="AP50" i="9"/>
  <c r="BB50" i="9" s="1"/>
  <c r="AQ51" i="9"/>
  <c r="BC51" i="9" s="1"/>
  <c r="AR52" i="9"/>
  <c r="BD52" i="9" s="1"/>
  <c r="AS53" i="9"/>
  <c r="BE53" i="9" s="1"/>
  <c r="AT54" i="9"/>
  <c r="BF54" i="9" s="1"/>
  <c r="AU55" i="9"/>
  <c r="BG55" i="9" s="1"/>
  <c r="AO57" i="9"/>
  <c r="BA57" i="9" s="1"/>
  <c r="AP58" i="9"/>
  <c r="BB58" i="9" s="1"/>
  <c r="AQ59" i="9"/>
  <c r="BC59" i="9" s="1"/>
  <c r="AR60" i="9"/>
  <c r="BD60" i="9" s="1"/>
  <c r="AS61" i="9"/>
  <c r="BE61" i="9" s="1"/>
  <c r="AT62" i="9"/>
  <c r="BF62" i="9" s="1"/>
  <c r="AU63" i="9"/>
  <c r="BG63" i="9" s="1"/>
  <c r="AO65" i="9"/>
  <c r="BA65" i="9" s="1"/>
  <c r="AP66" i="9"/>
  <c r="BB66" i="9" s="1"/>
  <c r="AQ67" i="9"/>
  <c r="BC67" i="9" s="1"/>
  <c r="AR68" i="9"/>
  <c r="BD68" i="9" s="1"/>
  <c r="AN11" i="9"/>
  <c r="AN19" i="9"/>
  <c r="AZ19" i="9" s="1"/>
  <c r="AN27" i="9"/>
  <c r="AZ27" i="9" s="1"/>
  <c r="AN35" i="9"/>
  <c r="AZ35" i="9" s="1"/>
  <c r="AN43" i="9"/>
  <c r="AZ43" i="9" s="1"/>
  <c r="AN51" i="9"/>
  <c r="AZ51" i="9" s="1"/>
  <c r="AN59" i="9"/>
  <c r="AZ59" i="9" s="1"/>
  <c r="AN67" i="9"/>
  <c r="AZ67" i="9" s="1"/>
  <c r="AM13" i="9"/>
  <c r="V31" i="8" s="1"/>
  <c r="AM21" i="9"/>
  <c r="AM29" i="9"/>
  <c r="AM37" i="9"/>
  <c r="AM45" i="9"/>
  <c r="AM53" i="9"/>
  <c r="AM61" i="9"/>
  <c r="AM38" i="9"/>
  <c r="AN68" i="9"/>
  <c r="AZ68" i="9" s="1"/>
  <c r="AN36" i="9"/>
  <c r="AZ36" i="9" s="1"/>
  <c r="AS68" i="9"/>
  <c r="BE68" i="9" s="1"/>
  <c r="AO64" i="9"/>
  <c r="BA64" i="9" s="1"/>
  <c r="AR59" i="9"/>
  <c r="BD59" i="9" s="1"/>
  <c r="AU54" i="9"/>
  <c r="BG54" i="9" s="1"/>
  <c r="AQ50" i="9"/>
  <c r="BC50" i="9" s="1"/>
  <c r="AT45" i="9"/>
  <c r="BF45" i="9" s="1"/>
  <c r="AP41" i="9"/>
  <c r="BB41" i="9" s="1"/>
  <c r="AS36" i="9"/>
  <c r="BE36" i="9" s="1"/>
  <c r="AO32" i="9"/>
  <c r="BA32" i="9" s="1"/>
  <c r="AQ26" i="9"/>
  <c r="BC26" i="9" s="1"/>
  <c r="AP17" i="9"/>
  <c r="BB17" i="9" s="1"/>
  <c r="AO8" i="9"/>
  <c r="AN6" i="9"/>
  <c r="AJ28" i="9"/>
  <c r="AJ31" i="9" s="1"/>
  <c r="AM65" i="9"/>
  <c r="AM33" i="9"/>
  <c r="AN63" i="9"/>
  <c r="AZ63" i="9" s="1"/>
  <c r="AN31" i="9"/>
  <c r="AZ31" i="9" s="1"/>
  <c r="AU67" i="9"/>
  <c r="BG67" i="9" s="1"/>
  <c r="AQ63" i="9"/>
  <c r="BC63" i="9" s="1"/>
  <c r="AT58" i="9"/>
  <c r="BF58" i="9" s="1"/>
  <c r="AP54" i="9"/>
  <c r="BB54" i="9" s="1"/>
  <c r="AS49" i="9"/>
  <c r="BE49" i="9" s="1"/>
  <c r="AO45" i="9"/>
  <c r="BA45" i="9" s="1"/>
  <c r="AR40" i="9"/>
  <c r="BD40" i="9" s="1"/>
  <c r="AU35" i="9"/>
  <c r="BG35" i="9" s="1"/>
  <c r="AQ31" i="9"/>
  <c r="BC31" i="9" s="1"/>
  <c r="AP25" i="9"/>
  <c r="BB25" i="9" s="1"/>
  <c r="AO16" i="9"/>
  <c r="BA16" i="9" s="1"/>
  <c r="AM62" i="9"/>
  <c r="AM30" i="9"/>
  <c r="AN60" i="9"/>
  <c r="AZ60" i="9" s="1"/>
  <c r="AN28" i="9"/>
  <c r="AZ28" i="9" s="1"/>
  <c r="AR67" i="9"/>
  <c r="BD67" i="9" s="1"/>
  <c r="AU62" i="9"/>
  <c r="BG62" i="9" s="1"/>
  <c r="AQ58" i="9"/>
  <c r="BC58" i="9" s="1"/>
  <c r="AT53" i="9"/>
  <c r="BF53" i="9" s="1"/>
  <c r="AP49" i="9"/>
  <c r="BB49" i="9" s="1"/>
  <c r="AS44" i="9"/>
  <c r="BE44" i="9" s="1"/>
  <c r="AO40" i="9"/>
  <c r="BA40" i="9" s="1"/>
  <c r="AR35" i="9"/>
  <c r="BD35" i="9" s="1"/>
  <c r="AU30" i="9"/>
  <c r="BG30" i="9" s="1"/>
  <c r="AO24" i="9"/>
  <c r="BA24" i="9" s="1"/>
  <c r="AU14" i="9"/>
  <c r="I6" i="8"/>
  <c r="I5" i="8" s="1"/>
  <c r="Z200" i="10"/>
  <c r="AT10" i="10"/>
  <c r="AU10" i="10"/>
  <c r="AV10" i="10"/>
  <c r="AP10" i="10"/>
  <c r="AQ10" i="10"/>
  <c r="AR10" i="10"/>
  <c r="AS10" i="10"/>
  <c r="Z184" i="10"/>
  <c r="AO26" i="10" s="1"/>
  <c r="BA26" i="10" s="1"/>
  <c r="AT26" i="10"/>
  <c r="BF26" i="10" s="1"/>
  <c r="AU26" i="10"/>
  <c r="BG26" i="10" s="1"/>
  <c r="AV26" i="10"/>
  <c r="BH26" i="10" s="1"/>
  <c r="AP26" i="10"/>
  <c r="BB26" i="10" s="1"/>
  <c r="AQ26" i="10"/>
  <c r="BC26" i="10" s="1"/>
  <c r="AR26" i="10"/>
  <c r="BD26" i="10" s="1"/>
  <c r="AS26" i="10"/>
  <c r="BE26" i="10" s="1"/>
  <c r="Z13" i="10"/>
  <c r="Z260" i="10"/>
  <c r="AO19" i="10" s="1"/>
  <c r="BA19" i="10" s="1"/>
  <c r="AU19" i="10"/>
  <c r="BG19" i="10" s="1"/>
  <c r="AV19" i="10"/>
  <c r="BH19" i="10" s="1"/>
  <c r="AP19" i="10"/>
  <c r="BB19" i="10" s="1"/>
  <c r="AQ19" i="10"/>
  <c r="BC19" i="10" s="1"/>
  <c r="AR19" i="10"/>
  <c r="BD19" i="10" s="1"/>
  <c r="AS19" i="10"/>
  <c r="BE19" i="10" s="1"/>
  <c r="Z74" i="10"/>
  <c r="AO33" i="10" s="1"/>
  <c r="BA33" i="10" s="1"/>
  <c r="AS33" i="10"/>
  <c r="BE33" i="10" s="1"/>
  <c r="AT33" i="10"/>
  <c r="BF33" i="10" s="1"/>
  <c r="AU33" i="10"/>
  <c r="BG33" i="10" s="1"/>
  <c r="AV33" i="10"/>
  <c r="BH33" i="10" s="1"/>
  <c r="Z34" i="10"/>
  <c r="Z202" i="10"/>
  <c r="AO46" i="10" s="1"/>
  <c r="BA46" i="10" s="1"/>
  <c r="AP46" i="10"/>
  <c r="BB46" i="10" s="1"/>
  <c r="AQ46" i="10"/>
  <c r="BC46" i="10" s="1"/>
  <c r="AR46" i="10"/>
  <c r="BD46" i="10" s="1"/>
  <c r="AS46" i="10"/>
  <c r="BE46" i="10" s="1"/>
  <c r="AT46" i="10"/>
  <c r="BF46" i="10" s="1"/>
  <c r="Z57" i="10"/>
  <c r="AO30" i="10" s="1"/>
  <c r="BA30" i="10" s="1"/>
  <c r="AP30" i="10"/>
  <c r="BB30" i="10" s="1"/>
  <c r="AQ30" i="10"/>
  <c r="BC30" i="10" s="1"/>
  <c r="AR30" i="10"/>
  <c r="BD30" i="10" s="1"/>
  <c r="AS30" i="10"/>
  <c r="BE30" i="10" s="1"/>
  <c r="AT30" i="10"/>
  <c r="BF30" i="10" s="1"/>
  <c r="Z49" i="10"/>
  <c r="AO13" i="10" s="1"/>
  <c r="AP13" i="10"/>
  <c r="AQ13" i="10"/>
  <c r="AR13" i="10"/>
  <c r="AS13" i="10"/>
  <c r="Z273" i="10"/>
  <c r="AR16" i="10"/>
  <c r="BD16" i="10" s="1"/>
  <c r="AS16" i="10"/>
  <c r="BE16" i="10" s="1"/>
  <c r="AT16" i="10"/>
  <c r="BF16" i="10" s="1"/>
  <c r="AU16" i="10"/>
  <c r="BG16" i="10" s="1"/>
  <c r="Z161" i="10"/>
  <c r="AO43" i="10" s="1"/>
  <c r="BA43" i="10" s="1"/>
  <c r="AU43" i="10"/>
  <c r="BG43" i="10" s="1"/>
  <c r="AV43" i="10"/>
  <c r="BH43" i="10" s="1"/>
  <c r="AP43" i="10"/>
  <c r="BB43" i="10" s="1"/>
  <c r="Z123" i="10"/>
  <c r="AO38" i="10" s="1"/>
  <c r="BA38" i="10" s="1"/>
  <c r="AP38" i="10"/>
  <c r="BB38" i="10" s="1"/>
  <c r="AQ38" i="10"/>
  <c r="BC38" i="10" s="1"/>
  <c r="AR38" i="10"/>
  <c r="BD38" i="10" s="1"/>
  <c r="AS38" i="10"/>
  <c r="BE38" i="10" s="1"/>
  <c r="AT38" i="10"/>
  <c r="BF38" i="10" s="1"/>
  <c r="AU38" i="10"/>
  <c r="BG38" i="10" s="1"/>
  <c r="AV38" i="10"/>
  <c r="BH38" i="10" s="1"/>
  <c r="AT43" i="10"/>
  <c r="BF43" i="10" s="1"/>
  <c r="AR33" i="10"/>
  <c r="BD33" i="10" s="1"/>
  <c r="AT19" i="10"/>
  <c r="BF19" i="10" s="1"/>
  <c r="AQ16" i="10"/>
  <c r="BC16" i="10" s="1"/>
  <c r="AV13" i="10"/>
  <c r="AV46" i="10"/>
  <c r="BH46" i="10" s="1"/>
  <c r="AS43" i="10"/>
  <c r="BE43" i="10" s="1"/>
  <c r="AQ33" i="10"/>
  <c r="BC33" i="10" s="1"/>
  <c r="AV30" i="10"/>
  <c r="BH30" i="10" s="1"/>
  <c r="AP16" i="10"/>
  <c r="BB16" i="10" s="1"/>
  <c r="AU13" i="10"/>
  <c r="AU46" i="10"/>
  <c r="BG46" i="10" s="1"/>
  <c r="AR43" i="10"/>
  <c r="BD43" i="10" s="1"/>
  <c r="AP33" i="10"/>
  <c r="BB33" i="10" s="1"/>
  <c r="AU30" i="10"/>
  <c r="BG30" i="10" s="1"/>
  <c r="AT13" i="10"/>
  <c r="AQ43" i="10"/>
  <c r="BC43" i="10" s="1"/>
  <c r="AV16" i="10"/>
  <c r="BH16" i="10" s="1"/>
  <c r="AN5" i="10"/>
  <c r="AZ5" i="10" s="1"/>
  <c r="Z356" i="10" a="1"/>
  <c r="Z356" i="10" s="1"/>
  <c r="Z316" i="10" a="1"/>
  <c r="Z316" i="10" s="1"/>
  <c r="Z348" i="10" a="1"/>
  <c r="Z348" i="10" s="1"/>
  <c r="Z148" i="10" a="1"/>
  <c r="Z148" i="10" s="1"/>
  <c r="Z59" i="10" a="1"/>
  <c r="Z59" i="10" s="1"/>
  <c r="AO31" i="10" s="1"/>
  <c r="BA31" i="10" s="1"/>
  <c r="Z276" i="10" a="1"/>
  <c r="Z276" i="10" s="1"/>
  <c r="Z43" i="10" a="1"/>
  <c r="Z340" i="10" a="1"/>
  <c r="Z340" i="10" s="1"/>
  <c r="AO59" i="10" s="1"/>
  <c r="BA59" i="10" s="1"/>
  <c r="Z132" i="10" a="1"/>
  <c r="Z132" i="10" s="1"/>
  <c r="Z99" i="10" a="1"/>
  <c r="Z99" i="10" s="1"/>
  <c r="Z308" i="10" a="1"/>
  <c r="Z308" i="10" s="1"/>
  <c r="Z180" i="10" a="1"/>
  <c r="Z180" i="10" s="1"/>
  <c r="Z19" i="10" a="1"/>
  <c r="Z19" i="10" s="1"/>
  <c r="Z263" i="10" a="1"/>
  <c r="Z263" i="10" s="1"/>
  <c r="Z60" i="10" a="1"/>
  <c r="Z60" i="10" s="1"/>
  <c r="Z339" i="10" a="1"/>
  <c r="Z339" i="10" s="1"/>
  <c r="Z279" i="10" a="1"/>
  <c r="Z279" i="10" s="1"/>
  <c r="Z207" i="10" a="1"/>
  <c r="Z207" i="10" s="1"/>
  <c r="Z343" i="10" a="1"/>
  <c r="Z343" i="10" s="1"/>
  <c r="Z359" i="10" a="1"/>
  <c r="Z359" i="10" s="1"/>
  <c r="Z341" i="10" a="1"/>
  <c r="Z341" i="10" s="1"/>
  <c r="Z315" i="10" a="1"/>
  <c r="Z315" i="10" s="1"/>
  <c r="Z244" i="10" a="1"/>
  <c r="Z244" i="10" s="1"/>
  <c r="Z223" i="10" a="1"/>
  <c r="Z223" i="10" s="1"/>
  <c r="Z293" i="10" a="1"/>
  <c r="Z293" i="10" s="1"/>
  <c r="Z238" i="10" a="1"/>
  <c r="Z238" i="10" s="1"/>
  <c r="Z221" i="10" a="1"/>
  <c r="Z221" i="10" s="1"/>
  <c r="Z159" i="10" a="1"/>
  <c r="Z159" i="10" s="1"/>
  <c r="Z142" i="10" a="1"/>
  <c r="Z142" i="10" s="1"/>
  <c r="Z125" i="10" a="1"/>
  <c r="Z125" i="10" s="1"/>
  <c r="Z109" i="10" a="1"/>
  <c r="Z92" i="10" a="1"/>
  <c r="Z92" i="10" s="1"/>
  <c r="AO18" i="10" s="1"/>
  <c r="BA18" i="10" s="1"/>
  <c r="Z70" i="10" a="1"/>
  <c r="Z70" i="10" s="1"/>
  <c r="Z54" i="10" a="1"/>
  <c r="Z37" i="10" a="1"/>
  <c r="Z37" i="10" s="1"/>
  <c r="Z4" i="10" a="1"/>
  <c r="Z4" i="10" s="1"/>
  <c r="Z351" i="10" a="1"/>
  <c r="Z351" i="10" s="1"/>
  <c r="Z318" i="10" a="1"/>
  <c r="Z318" i="10" s="1"/>
  <c r="Z271" i="10" a="1"/>
  <c r="Z271" i="10" s="1"/>
  <c r="Z236" i="10" a="1"/>
  <c r="Z236" i="10" s="1"/>
  <c r="Z197" i="10" a="1"/>
  <c r="Z175" i="10" a="1"/>
  <c r="Z175" i="10" s="1"/>
  <c r="AO21" i="10" s="1"/>
  <c r="BA21" i="10" s="1"/>
  <c r="Z157" i="10" a="1"/>
  <c r="Z141" i="10" a="1"/>
  <c r="Z141" i="10" s="1"/>
  <c r="Z124" i="10" a="1"/>
  <c r="Z124" i="10" s="1"/>
  <c r="Z108" i="10" a="1"/>
  <c r="Z108" i="10" s="1"/>
  <c r="Z91" i="10" a="1"/>
  <c r="Z53" i="10" a="1"/>
  <c r="Z53" i="10" s="1"/>
  <c r="Z167" i="10" a="1"/>
  <c r="Z167" i="10" s="1"/>
  <c r="Z327" i="10" a="1"/>
  <c r="Z166" i="10" a="1"/>
  <c r="Z166" i="10" s="1"/>
  <c r="Z143" i="10" a="1"/>
  <c r="Z143" i="10" s="1"/>
  <c r="Z367" i="10" a="1"/>
  <c r="Z367" i="10" s="1"/>
  <c r="Z350" i="10" a="1"/>
  <c r="Z350" i="10" s="1"/>
  <c r="Z317" i="10" a="1"/>
  <c r="Z317" i="10" s="1"/>
  <c r="Z303" i="10" a="1"/>
  <c r="Z303" i="10" s="1"/>
  <c r="Z286" i="10" a="1"/>
  <c r="Z286" i="10" s="1"/>
  <c r="Z270" i="10" a="1"/>
  <c r="Z270" i="10" s="1"/>
  <c r="Z252" i="10" a="1"/>
  <c r="Z230" i="10" a="1"/>
  <c r="Z215" i="10" a="1"/>
  <c r="Z215" i="10" s="1"/>
  <c r="Z174" i="10" a="1"/>
  <c r="Z174" i="10" s="1"/>
  <c r="Z156" i="10" a="1"/>
  <c r="Z156" i="10" s="1"/>
  <c r="Z140" i="10" a="1"/>
  <c r="Z140" i="10" s="1"/>
  <c r="Z102" i="10" a="1"/>
  <c r="Z102" i="10" s="1"/>
  <c r="Z86" i="10" a="1"/>
  <c r="Z86" i="10" s="1"/>
  <c r="Z52" i="10" a="1"/>
  <c r="Z52" i="10" s="1"/>
  <c r="AO29" i="10" s="1"/>
  <c r="BA29" i="10" s="1"/>
  <c r="Z30" i="10" a="1"/>
  <c r="Z30" i="10" s="1"/>
  <c r="Z295" i="10" a="1"/>
  <c r="Z295" i="10" s="1"/>
  <c r="AO61" i="10"/>
  <c r="BA61" i="10" s="1"/>
  <c r="Z333" i="10" a="1"/>
  <c r="Z333" i="10" s="1"/>
  <c r="Z302" i="10" a="1"/>
  <c r="Z302" i="10" s="1"/>
  <c r="Z229" i="10" a="1"/>
  <c r="Z229" i="10" s="1"/>
  <c r="AO22" i="10" s="1"/>
  <c r="BA22" i="10" s="1"/>
  <c r="Z213" i="10" a="1"/>
  <c r="Z213" i="10" s="1"/>
  <c r="Z173" i="10" a="1"/>
  <c r="Z173" i="10" s="1"/>
  <c r="Z101" i="10" a="1"/>
  <c r="Z101" i="10" s="1"/>
  <c r="Z62" i="10" a="1"/>
  <c r="Z62" i="10" s="1"/>
  <c r="Z28" i="10" a="1"/>
  <c r="Z28" i="10" s="1"/>
  <c r="Z332" i="10" a="1"/>
  <c r="Z332" i="10" s="1"/>
  <c r="Z300" i="10" a="1"/>
  <c r="Z300" i="10" s="1"/>
  <c r="Z247" i="10" a="1"/>
  <c r="Z247" i="10" s="1"/>
  <c r="Z228" i="10" a="1"/>
  <c r="Z228" i="10" s="1"/>
  <c r="Z212" i="10" a="1"/>
  <c r="Z188" i="10" a="1"/>
  <c r="Z172" i="10" a="1"/>
  <c r="Z172" i="10" s="1"/>
  <c r="Z150" i="10" a="1"/>
  <c r="Z150" i="10" s="1"/>
  <c r="AO24" i="10" s="1"/>
  <c r="BA24" i="10" s="1"/>
  <c r="Z135" i="10" a="1"/>
  <c r="Z135" i="10" s="1"/>
  <c r="Z119" i="10" a="1"/>
  <c r="Z119" i="10" s="1"/>
  <c r="Z100" i="10" a="1"/>
  <c r="Z100" i="10" s="1"/>
  <c r="Z83" i="10" a="1"/>
  <c r="Z83" i="10" s="1"/>
  <c r="Z61" i="10" a="1"/>
  <c r="Z61" i="10" s="1"/>
  <c r="Z22" i="10" a="1"/>
  <c r="Z22" i="10" s="1"/>
  <c r="Z427" i="10" a="1"/>
  <c r="Z427" i="10" s="1"/>
  <c r="Z416" i="10" a="1"/>
  <c r="Z416" i="10" s="1"/>
  <c r="AO66" i="10" s="1"/>
  <c r="BA66" i="10" s="1"/>
  <c r="Z402" i="10" a="1"/>
  <c r="Z402" i="10" s="1"/>
  <c r="Z390" i="10" a="1"/>
  <c r="Z390" i="10" s="1"/>
  <c r="Z377" i="10" a="1"/>
  <c r="Z377" i="10" s="1"/>
  <c r="Z24" i="10" a="1"/>
  <c r="Z24" i="10" s="1"/>
  <c r="Z415" i="10" a="1"/>
  <c r="Z415" i="10" s="1"/>
  <c r="Z401" i="10" a="1"/>
  <c r="Z401" i="10" s="1"/>
  <c r="Z376" i="10" a="1"/>
  <c r="Z376" i="10" s="1"/>
  <c r="Z254" i="10" a="1"/>
  <c r="Z254" i="10" s="1"/>
  <c r="Z412" i="10" a="1"/>
  <c r="Z412" i="10" s="1"/>
  <c r="Z398" i="10" a="1"/>
  <c r="Z398" i="10" s="1"/>
  <c r="Z389" i="10" a="1"/>
  <c r="Z389" i="10" s="1"/>
  <c r="AO65" i="10" s="1"/>
  <c r="BA65" i="10" s="1"/>
  <c r="Z375" i="10" a="1"/>
  <c r="Z375" i="10" s="1"/>
  <c r="Z422" i="10" a="1"/>
  <c r="Z422" i="10" s="1"/>
  <c r="Z411" i="10" a="1"/>
  <c r="Z397" i="10" a="1"/>
  <c r="Z397" i="10" s="1"/>
  <c r="Z387" i="10" a="1"/>
  <c r="Z387" i="10" s="1"/>
  <c r="Z421" i="10" a="1"/>
  <c r="Z421" i="10" s="1"/>
  <c r="Z396" i="10" a="1"/>
  <c r="Z396" i="10" s="1"/>
  <c r="Z374" i="10" a="1"/>
  <c r="Z374" i="10" s="1"/>
  <c r="Z420" i="10" a="1"/>
  <c r="Z420" i="10" s="1"/>
  <c r="Z395" i="10" a="1"/>
  <c r="Z395" i="10" s="1"/>
  <c r="Z372" i="10" a="1"/>
  <c r="Z372" i="10" s="1"/>
  <c r="Z404" i="10" a="1"/>
  <c r="Z404" i="10" s="1"/>
  <c r="Z380" i="10" a="1"/>
  <c r="Z380" i="10" s="1"/>
  <c r="Z403" i="10" a="1"/>
  <c r="Z403" i="10" s="1"/>
  <c r="AR6" i="9"/>
  <c r="BD6" i="9" s="1"/>
  <c r="AQ6" i="9"/>
  <c r="BC6" i="9" s="1"/>
  <c r="AP6" i="9"/>
  <c r="BB6" i="9" s="1"/>
  <c r="AO6" i="9"/>
  <c r="BA6" i="9" s="1"/>
  <c r="AU6" i="9"/>
  <c r="BG6" i="9" s="1"/>
  <c r="AT6" i="9"/>
  <c r="AS6" i="9"/>
  <c r="Z129" i="10"/>
  <c r="AK27" i="10"/>
  <c r="L4" i="8" s="1"/>
  <c r="AK28" i="10"/>
  <c r="AN5" i="9"/>
  <c r="Z2" i="10" a="1"/>
  <c r="Z2" i="10" s="1"/>
  <c r="BH4" i="12" a="1"/>
  <c r="BH4" i="12" s="1"/>
  <c r="BD37" i="12"/>
  <c r="BB8" i="12"/>
  <c r="AW11" i="12"/>
  <c r="AV19" i="12"/>
  <c r="AW24" i="12"/>
  <c r="AW33" i="12"/>
  <c r="AV41" i="12"/>
  <c r="AY24" i="12"/>
  <c r="AX47" i="12"/>
  <c r="AW61" i="12"/>
  <c r="AX14" i="12"/>
  <c r="AV7" i="12"/>
  <c r="AX10" i="12"/>
  <c r="BA12" i="12"/>
  <c r="BA14" i="12"/>
  <c r="BA21" i="12"/>
  <c r="AZ52" i="12"/>
  <c r="AY10" i="12"/>
  <c r="BB12" i="12"/>
  <c r="BB21" i="12"/>
  <c r="BA26" i="12"/>
  <c r="AZ31" i="12"/>
  <c r="AW39" i="12"/>
  <c r="AX9" i="12"/>
  <c r="AV15" i="12"/>
  <c r="BA31" i="12"/>
  <c r="AX39" i="12"/>
  <c r="AW49" i="12"/>
  <c r="AW7" i="12"/>
  <c r="BC9" i="12"/>
  <c r="AZ10" i="12"/>
  <c r="AX11" i="12"/>
  <c r="BB14" i="12"/>
  <c r="AZ15" i="12"/>
  <c r="AV17" i="12"/>
  <c r="AX18" i="12"/>
  <c r="AV23" i="12"/>
  <c r="BC26" i="12"/>
  <c r="AW30" i="12"/>
  <c r="AY49" i="12"/>
  <c r="AY55" i="12"/>
  <c r="AY62" i="12"/>
  <c r="AZ7" i="12"/>
  <c r="AV8" i="12"/>
  <c r="BD9" i="12"/>
  <c r="BC10" i="12"/>
  <c r="AY11" i="12"/>
  <c r="AW12" i="12"/>
  <c r="AV13" i="12"/>
  <c r="BC15" i="12"/>
  <c r="BC17" i="12"/>
  <c r="AX23" i="12"/>
  <c r="AZ30" i="12"/>
  <c r="BD32" i="12"/>
  <c r="AZ36" i="12"/>
  <c r="AV38" i="12"/>
  <c r="BA55" i="12"/>
  <c r="AZ60" i="12"/>
  <c r="AX68" i="12"/>
  <c r="BD67" i="12"/>
  <c r="AV67" i="12"/>
  <c r="BB66" i="12"/>
  <c r="AZ65" i="12"/>
  <c r="AX64" i="12"/>
  <c r="BD63" i="12"/>
  <c r="AV63" i="12"/>
  <c r="BB62" i="12"/>
  <c r="AZ61" i="12"/>
  <c r="AX60" i="12"/>
  <c r="BD59" i="12"/>
  <c r="AV59" i="12"/>
  <c r="BB58" i="12"/>
  <c r="AZ57" i="12"/>
  <c r="AX56" i="12"/>
  <c r="BD55" i="12"/>
  <c r="AV55" i="12"/>
  <c r="BB54" i="12"/>
  <c r="AZ53" i="12"/>
  <c r="AX52" i="12"/>
  <c r="BD51" i="12"/>
  <c r="AV51" i="12"/>
  <c r="BB50" i="12"/>
  <c r="AZ49" i="12"/>
  <c r="AX48" i="12"/>
  <c r="BD47" i="12"/>
  <c r="AV47" i="12"/>
  <c r="BB46" i="12"/>
  <c r="AZ45" i="12"/>
  <c r="AX44" i="12"/>
  <c r="BD43" i="12"/>
  <c r="AV43" i="12"/>
  <c r="BB42" i="12"/>
  <c r="AZ41" i="12"/>
  <c r="AX40" i="12"/>
  <c r="BD39" i="12"/>
  <c r="AV39" i="12"/>
  <c r="BB38" i="12"/>
  <c r="AZ37" i="12"/>
  <c r="AX36" i="12"/>
  <c r="BD35" i="12"/>
  <c r="AV35" i="12"/>
  <c r="BB34" i="12"/>
  <c r="AZ33" i="12"/>
  <c r="AX32" i="12"/>
  <c r="BD31" i="12"/>
  <c r="AV31" i="12"/>
  <c r="BB30" i="12"/>
  <c r="AZ29" i="12"/>
  <c r="AX28" i="12"/>
  <c r="BD27" i="12"/>
  <c r="AV27" i="12"/>
  <c r="BB26" i="12"/>
  <c r="AZ25" i="12"/>
  <c r="AX24" i="12"/>
  <c r="AW23" i="12"/>
  <c r="BD22" i="12"/>
  <c r="AV22" i="12"/>
  <c r="BC21" i="12"/>
  <c r="BB20" i="12"/>
  <c r="BA19" i="12"/>
  <c r="AZ18" i="12"/>
  <c r="AW68" i="12"/>
  <c r="BC67" i="12"/>
  <c r="BA66" i="12"/>
  <c r="AY65" i="12"/>
  <c r="AW64" i="12"/>
  <c r="BC63" i="12"/>
  <c r="BA62" i="12"/>
  <c r="AY61" i="12"/>
  <c r="AW60" i="12"/>
  <c r="BC59" i="12"/>
  <c r="BA58" i="12"/>
  <c r="AY57" i="12"/>
  <c r="AW56" i="12"/>
  <c r="BC55" i="12"/>
  <c r="BA54" i="12"/>
  <c r="AY53" i="12"/>
  <c r="AW52" i="12"/>
  <c r="BC51" i="12"/>
  <c r="BA50" i="12"/>
  <c r="BD68" i="12"/>
  <c r="AV68" i="12"/>
  <c r="BB67" i="12"/>
  <c r="AZ66" i="12"/>
  <c r="AX65" i="12"/>
  <c r="BD64" i="12"/>
  <c r="AV64" i="12"/>
  <c r="BB63" i="12"/>
  <c r="AZ62" i="12"/>
  <c r="AX61" i="12"/>
  <c r="BC66" i="12"/>
  <c r="BA65" i="12"/>
  <c r="BC62" i="12"/>
  <c r="BA61" i="12"/>
  <c r="AY60" i="12"/>
  <c r="AY59" i="12"/>
  <c r="AY58" i="12"/>
  <c r="BB57" i="12"/>
  <c r="BB56" i="12"/>
  <c r="BB55" i="12"/>
  <c r="BD54" i="12"/>
  <c r="AW51" i="12"/>
  <c r="AW50" i="12"/>
  <c r="BA49" i="12"/>
  <c r="BD48" i="12"/>
  <c r="AY47" i="12"/>
  <c r="BC46" i="12"/>
  <c r="AW45" i="12"/>
  <c r="BA44" i="12"/>
  <c r="AY66" i="12"/>
  <c r="AW65" i="12"/>
  <c r="BA67" i="12"/>
  <c r="AX66" i="12"/>
  <c r="AV65" i="12"/>
  <c r="BA63" i="12"/>
  <c r="AX62" i="12"/>
  <c r="AV61" i="12"/>
  <c r="AW59" i="12"/>
  <c r="AW58" i="12"/>
  <c r="AX57" i="12"/>
  <c r="AZ56" i="12"/>
  <c r="AZ55" i="12"/>
  <c r="AZ54" i="12"/>
  <c r="BC53" i="12"/>
  <c r="BC52" i="12"/>
  <c r="AX49" i="12"/>
  <c r="BB48" i="12"/>
  <c r="AW47" i="12"/>
  <c r="AZ46" i="12"/>
  <c r="BD45" i="12"/>
  <c r="AY44" i="12"/>
  <c r="BB43" i="12"/>
  <c r="AW42" i="12"/>
  <c r="BA41" i="12"/>
  <c r="BD40" i="12"/>
  <c r="AY39" i="12"/>
  <c r="BC38" i="12"/>
  <c r="AW37" i="12"/>
  <c r="BA36" i="12"/>
  <c r="AY34" i="12"/>
  <c r="BC33" i="12"/>
  <c r="AW32" i="12"/>
  <c r="AX67" i="12"/>
  <c r="AW66" i="12"/>
  <c r="BC65" i="12"/>
  <c r="BB64" i="12"/>
  <c r="AW62" i="12"/>
  <c r="BD61" i="12"/>
  <c r="BB59" i="12"/>
  <c r="AV58" i="12"/>
  <c r="AY56" i="12"/>
  <c r="AY54" i="12"/>
  <c r="AW53" i="12"/>
  <c r="BA51" i="12"/>
  <c r="AX50" i="12"/>
  <c r="BC47" i="12"/>
  <c r="BA46" i="12"/>
  <c r="BA45" i="12"/>
  <c r="AW44" i="12"/>
  <c r="AX43" i="12"/>
  <c r="AZ42" i="12"/>
  <c r="BB41" i="12"/>
  <c r="BB40" i="12"/>
  <c r="BC39" i="12"/>
  <c r="AV37" i="12"/>
  <c r="AW36" i="12"/>
  <c r="AY35" i="12"/>
  <c r="AZ34" i="12"/>
  <c r="BA33" i="12"/>
  <c r="BB32" i="12"/>
  <c r="AY30" i="12"/>
  <c r="BC29" i="12"/>
  <c r="AW28" i="12"/>
  <c r="BA27" i="12"/>
  <c r="AV26" i="12"/>
  <c r="AY25" i="12"/>
  <c r="BC24" i="12"/>
  <c r="AY23" i="12"/>
  <c r="BC22" i="12"/>
  <c r="AY21" i="12"/>
  <c r="BD20" i="12"/>
  <c r="AY19" i="12"/>
  <c r="BD18" i="12"/>
  <c r="AW67" i="12"/>
  <c r="AV66" i="12"/>
  <c r="BB65" i="12"/>
  <c r="BA64" i="12"/>
  <c r="AV62" i="12"/>
  <c r="BC61" i="12"/>
  <c r="BA59" i="12"/>
  <c r="BD57" i="12"/>
  <c r="AV56" i="12"/>
  <c r="AX54" i="12"/>
  <c r="AV53" i="12"/>
  <c r="BD52" i="12"/>
  <c r="AZ51" i="12"/>
  <c r="AV50" i="12"/>
  <c r="BC48" i="12"/>
  <c r="BB47" i="12"/>
  <c r="AY46" i="12"/>
  <c r="AY45" i="12"/>
  <c r="AV44" i="12"/>
  <c r="AW43" i="12"/>
  <c r="AY42" i="12"/>
  <c r="AY41" i="12"/>
  <c r="BA40" i="12"/>
  <c r="BB39" i="12"/>
  <c r="BD38" i="12"/>
  <c r="AV36" i="12"/>
  <c r="AX35" i="12"/>
  <c r="AX34" i="12"/>
  <c r="AY33" i="12"/>
  <c r="BA32" i="12"/>
  <c r="BC31" i="12"/>
  <c r="AX30" i="12"/>
  <c r="BB29" i="12"/>
  <c r="AV28" i="12"/>
  <c r="AZ27" i="12"/>
  <c r="BD26" i="12"/>
  <c r="AX25" i="12"/>
  <c r="BB24" i="12"/>
  <c r="AZ68" i="12"/>
  <c r="AZ67" i="12"/>
  <c r="AV60" i="12"/>
  <c r="AZ59" i="12"/>
  <c r="BD58" i="12"/>
  <c r="AX55" i="12"/>
  <c r="AV52" i="12"/>
  <c r="BB51" i="12"/>
  <c r="AV49" i="12"/>
  <c r="AZ48" i="12"/>
  <c r="AX46" i="12"/>
  <c r="BC43" i="12"/>
  <c r="AX42" i="12"/>
  <c r="AZ40" i="12"/>
  <c r="BC37" i="12"/>
  <c r="AY36" i="12"/>
  <c r="BA34" i="12"/>
  <c r="BC32" i="12"/>
  <c r="AY31" i="12"/>
  <c r="AV30" i="12"/>
  <c r="BD28" i="12"/>
  <c r="BC27" i="12"/>
  <c r="AZ26" i="12"/>
  <c r="AW25" i="12"/>
  <c r="AV24" i="12"/>
  <c r="AX22" i="12"/>
  <c r="AZ21" i="12"/>
  <c r="BA20" i="12"/>
  <c r="BD19" i="12"/>
  <c r="AV18" i="12"/>
  <c r="BB17" i="12"/>
  <c r="BA16" i="12"/>
  <c r="BB15" i="12"/>
  <c r="AZ14" i="12"/>
  <c r="AX13" i="12"/>
  <c r="BD12" i="12"/>
  <c r="AV12" i="12"/>
  <c r="BC11" i="12"/>
  <c r="BB10" i="12"/>
  <c r="BA9" i="12"/>
  <c r="AZ8" i="12"/>
  <c r="AY7" i="12"/>
  <c r="AY68" i="12"/>
  <c r="AY67" i="12"/>
  <c r="AX59" i="12"/>
  <c r="BC58" i="12"/>
  <c r="AW55" i="12"/>
  <c r="BC54" i="12"/>
  <c r="AY51" i="12"/>
  <c r="BD50" i="12"/>
  <c r="AY48" i="12"/>
  <c r="AW46" i="12"/>
  <c r="BA43" i="12"/>
  <c r="AV42" i="12"/>
  <c r="AY40" i="12"/>
  <c r="BA38" i="12"/>
  <c r="BB37" i="12"/>
  <c r="BC35" i="12"/>
  <c r="AW34" i="12"/>
  <c r="AZ32" i="12"/>
  <c r="AX31" i="12"/>
  <c r="BC28" i="12"/>
  <c r="BB27" i="12"/>
  <c r="AY26" i="12"/>
  <c r="AV25" i="12"/>
  <c r="BD23" i="12"/>
  <c r="AW22" i="12"/>
  <c r="AX21" i="12"/>
  <c r="AZ20" i="12"/>
  <c r="BC19" i="12"/>
  <c r="BA17" i="12"/>
  <c r="AZ16" i="12"/>
  <c r="BA15" i="12"/>
  <c r="AY14" i="12"/>
  <c r="AW13" i="12"/>
  <c r="BC12" i="12"/>
  <c r="BB11" i="12"/>
  <c r="BA10" i="12"/>
  <c r="AZ9" i="12"/>
  <c r="AY8" i="12"/>
  <c r="AX7" i="12"/>
  <c r="AZ58" i="12"/>
  <c r="BC57" i="12"/>
  <c r="AW54" i="12"/>
  <c r="BD53" i="12"/>
  <c r="AX51" i="12"/>
  <c r="BC50" i="12"/>
  <c r="AW48" i="12"/>
  <c r="AV46" i="12"/>
  <c r="BC45" i="12"/>
  <c r="AZ43" i="12"/>
  <c r="BD41" i="12"/>
  <c r="AW40" i="12"/>
  <c r="AZ38" i="12"/>
  <c r="BA37" i="12"/>
  <c r="BB35" i="12"/>
  <c r="AV34" i="12"/>
  <c r="AY32" i="12"/>
  <c r="AW31" i="12"/>
  <c r="BD29" i="12"/>
  <c r="BB28" i="12"/>
  <c r="AY27" i="12"/>
  <c r="AX26" i="12"/>
  <c r="BC23" i="12"/>
  <c r="AW21" i="12"/>
  <c r="AY20" i="12"/>
  <c r="BB19" i="12"/>
  <c r="BC18" i="12"/>
  <c r="AZ17" i="12"/>
  <c r="AY16" i="12"/>
  <c r="BC64" i="12"/>
  <c r="BD60" i="12"/>
  <c r="AX58" i="12"/>
  <c r="BA57" i="12"/>
  <c r="AV54" i="12"/>
  <c r="BB53" i="12"/>
  <c r="AZ50" i="12"/>
  <c r="BD49" i="12"/>
  <c r="AV48" i="12"/>
  <c r="BB45" i="12"/>
  <c r="AY43" i="12"/>
  <c r="BC41" i="12"/>
  <c r="AV40" i="12"/>
  <c r="AY38" i="12"/>
  <c r="AY37" i="12"/>
  <c r="BA35" i="12"/>
  <c r="BD33" i="12"/>
  <c r="AV32" i="12"/>
  <c r="BD30" i="12"/>
  <c r="BA29" i="12"/>
  <c r="BA28" i="12"/>
  <c r="AX27" i="12"/>
  <c r="AW26" i="12"/>
  <c r="BD24" i="12"/>
  <c r="BB23" i="12"/>
  <c r="AV21" i="12"/>
  <c r="AX20" i="12"/>
  <c r="AZ19" i="12"/>
  <c r="BB18" i="12"/>
  <c r="AY17" i="12"/>
  <c r="AX16" i="12"/>
  <c r="AY15" i="12"/>
  <c r="AW14" i="12"/>
  <c r="BC13" i="12"/>
  <c r="AZ64" i="12"/>
  <c r="AZ63" i="12"/>
  <c r="BC60" i="12"/>
  <c r="AW57" i="12"/>
  <c r="BD56" i="12"/>
  <c r="BA53" i="12"/>
  <c r="BB52" i="12"/>
  <c r="AY50" i="12"/>
  <c r="BC49" i="12"/>
  <c r="BA47" i="12"/>
  <c r="AX45" i="12"/>
  <c r="BD44" i="12"/>
  <c r="AX41" i="12"/>
  <c r="BA39" i="12"/>
  <c r="AX38" i="12"/>
  <c r="AX37" i="12"/>
  <c r="BD36" i="12"/>
  <c r="AZ35" i="12"/>
  <c r="BB33" i="12"/>
  <c r="BC30" i="12"/>
  <c r="AY29" i="12"/>
  <c r="AZ28" i="12"/>
  <c r="AW27" i="12"/>
  <c r="BD25" i="12"/>
  <c r="BA24" i="12"/>
  <c r="BA23" i="12"/>
  <c r="BB22" i="12"/>
  <c r="AW20" i="12"/>
  <c r="AX19" i="12"/>
  <c r="BA18" i="12"/>
  <c r="AX17" i="12"/>
  <c r="AW16" i="12"/>
  <c r="AX15" i="12"/>
  <c r="BD14" i="12"/>
  <c r="AV14" i="12"/>
  <c r="BC68" i="12"/>
  <c r="BD65" i="12"/>
  <c r="AY64" i="12"/>
  <c r="AY63" i="12"/>
  <c r="BD62" i="12"/>
  <c r="BB61" i="12"/>
  <c r="BB60" i="12"/>
  <c r="AV57" i="12"/>
  <c r="BC56" i="12"/>
  <c r="AX53" i="12"/>
  <c r="BA52" i="12"/>
  <c r="BB49" i="12"/>
  <c r="AZ47" i="12"/>
  <c r="AV45" i="12"/>
  <c r="BC44" i="12"/>
  <c r="BD42" i="12"/>
  <c r="AW41" i="12"/>
  <c r="AZ39" i="12"/>
  <c r="AW38" i="12"/>
  <c r="BC36" i="12"/>
  <c r="AW35" i="12"/>
  <c r="AX33" i="12"/>
  <c r="BB31" i="12"/>
  <c r="BA30" i="12"/>
  <c r="AX29" i="12"/>
  <c r="AY28" i="12"/>
  <c r="BC25" i="12"/>
  <c r="AZ24" i="12"/>
  <c r="AZ23" i="12"/>
  <c r="BA22" i="12"/>
  <c r="BD21" i="12"/>
  <c r="AV20" i="12"/>
  <c r="AW19" i="12"/>
  <c r="AY18" i="12"/>
  <c r="AW17" i="12"/>
  <c r="BD16" i="12"/>
  <c r="AV16" i="12"/>
  <c r="AW15" i="12"/>
  <c r="BC14" i="12"/>
  <c r="BA7" i="12"/>
  <c r="AW8" i="12"/>
  <c r="BD10" i="12"/>
  <c r="AZ11" i="12"/>
  <c r="AX12" i="12"/>
  <c r="AY13" i="12"/>
  <c r="BD15" i="12"/>
  <c r="BB16" i="12"/>
  <c r="BD17" i="12"/>
  <c r="BC20" i="12"/>
  <c r="BA25" i="12"/>
  <c r="BC34" i="12"/>
  <c r="BB36" i="12"/>
  <c r="BA60" i="12"/>
  <c r="AW63" i="12"/>
  <c r="BD66" i="12"/>
  <c r="BB68" i="12"/>
  <c r="AU6" i="12"/>
  <c r="BB7" i="12"/>
  <c r="AX8" i="12"/>
  <c r="AV9" i="12"/>
  <c r="BA11" i="12"/>
  <c r="AY12" i="12"/>
  <c r="AZ13" i="12"/>
  <c r="BC16" i="12"/>
  <c r="AY22" i="12"/>
  <c r="BB25" i="12"/>
  <c r="AV29" i="12"/>
  <c r="BD34" i="12"/>
  <c r="BC40" i="12"/>
  <c r="BA42" i="12"/>
  <c r="AZ44" i="12"/>
  <c r="BD46" i="12"/>
  <c r="AX63" i="12"/>
  <c r="BC7" i="12"/>
  <c r="BA8" i="12"/>
  <c r="AW9" i="12"/>
  <c r="AV10" i="12"/>
  <c r="BD11" i="12"/>
  <c r="AZ12" i="12"/>
  <c r="BA13" i="12"/>
  <c r="AZ22" i="12"/>
  <c r="AW29" i="12"/>
  <c r="AV33" i="12"/>
  <c r="BC42" i="12"/>
  <c r="BB44" i="12"/>
  <c r="BA48" i="12"/>
  <c r="AY52" i="12"/>
  <c r="BA56" i="12"/>
  <c r="AJ5" i="9"/>
  <c r="AJ6" i="9"/>
  <c r="AJ18" i="9" s="1"/>
  <c r="AJ8" i="9"/>
  <c r="AJ20" i="9" s="1"/>
  <c r="AJ9" i="9"/>
  <c r="AJ21" i="9" s="1"/>
  <c r="AJ7" i="9"/>
  <c r="AJ19" i="9" s="1"/>
  <c r="AJ10" i="9"/>
  <c r="AJ22" i="9" s="1"/>
  <c r="AJ11" i="9"/>
  <c r="AJ23" i="9" s="1"/>
  <c r="AJ12" i="9"/>
  <c r="AJ24" i="9" s="1"/>
  <c r="AN6" i="11"/>
  <c r="AT9" i="11"/>
  <c r="AV10" i="11"/>
  <c r="AR7" i="11"/>
  <c r="AV11" i="11"/>
  <c r="AR8" i="11"/>
  <c r="BA4" i="11" a="1"/>
  <c r="BA4" i="11" s="1"/>
  <c r="AW7" i="11"/>
  <c r="AO8" i="11"/>
  <c r="AO9" i="11"/>
  <c r="AQ10" i="11"/>
  <c r="AS11" i="11"/>
  <c r="AS12" i="11"/>
  <c r="AT14" i="11"/>
  <c r="AO15" i="11"/>
  <c r="AR16" i="11"/>
  <c r="AW17" i="11"/>
  <c r="AQ18" i="11"/>
  <c r="AV19" i="11"/>
  <c r="AP20" i="11"/>
  <c r="AU21" i="11"/>
  <c r="AP22" i="11"/>
  <c r="AQ23" i="11"/>
  <c r="AT24" i="11"/>
  <c r="AR25" i="11"/>
  <c r="AV26" i="11"/>
  <c r="AT27" i="11"/>
  <c r="AU32" i="11"/>
  <c r="AQ34" i="11"/>
  <c r="AO36" i="11"/>
  <c r="AP40" i="11"/>
  <c r="AT42" i="11"/>
  <c r="AT49" i="11"/>
  <c r="AQ53" i="11"/>
  <c r="AO56" i="11"/>
  <c r="AW6" i="11"/>
  <c r="AO6" i="11"/>
  <c r="AV6" i="11"/>
  <c r="AP6" i="11"/>
  <c r="AP8" i="11"/>
  <c r="AR9" i="11"/>
  <c r="AR10" i="11"/>
  <c r="AT11" i="11"/>
  <c r="AW12" i="11"/>
  <c r="AO13" i="11"/>
  <c r="AU14" i="11"/>
  <c r="AP15" i="11"/>
  <c r="AS16" i="11"/>
  <c r="AR18" i="11"/>
  <c r="AW19" i="11"/>
  <c r="AQ20" i="11"/>
  <c r="AW21" i="11"/>
  <c r="AU22" i="11"/>
  <c r="AT23" i="11"/>
  <c r="AU24" i="11"/>
  <c r="AU25" i="11"/>
  <c r="AW26" i="11"/>
  <c r="AU34" i="11"/>
  <c r="AT36" i="11"/>
  <c r="AR38" i="11"/>
  <c r="AV40" i="11"/>
  <c r="AQ47" i="11"/>
  <c r="AR53" i="11"/>
  <c r="AS57" i="11"/>
  <c r="AO64" i="11"/>
  <c r="AQ6" i="11"/>
  <c r="AO7" i="11"/>
  <c r="AQ8" i="11"/>
  <c r="AS9" i="11"/>
  <c r="AS10" i="11"/>
  <c r="AU11" i="11"/>
  <c r="AP13" i="11"/>
  <c r="AQ15" i="11"/>
  <c r="AT16" i="11"/>
  <c r="AS18" i="11"/>
  <c r="AR20" i="11"/>
  <c r="AU23" i="11"/>
  <c r="AV31" i="11"/>
  <c r="AP33" i="11"/>
  <c r="AO41" i="11"/>
  <c r="AU43" i="11"/>
  <c r="AS53" i="11"/>
  <c r="AT57" i="11"/>
  <c r="AR61" i="11"/>
  <c r="AP64" i="11"/>
  <c r="AT13" i="11"/>
  <c r="AR15" i="11"/>
  <c r="AO17" i="11"/>
  <c r="AT18" i="11"/>
  <c r="AS20" i="11"/>
  <c r="AO30" i="11"/>
  <c r="AW31" i="11"/>
  <c r="AQ33" i="11"/>
  <c r="AO35" i="11"/>
  <c r="AQ41" i="11"/>
  <c r="AV43" i="11"/>
  <c r="AW54" i="11"/>
  <c r="AU57" i="11"/>
  <c r="AS61" i="11"/>
  <c r="AV65" i="11"/>
  <c r="AS6" i="11"/>
  <c r="AS7" i="11"/>
  <c r="AS8" i="11"/>
  <c r="AU9" i="11"/>
  <c r="AW10" i="11"/>
  <c r="AW11" i="11"/>
  <c r="AO12" i="11"/>
  <c r="AU13" i="11"/>
  <c r="AV15" i="11"/>
  <c r="AP17" i="11"/>
  <c r="AO19" i="11"/>
  <c r="AT20" i="11"/>
  <c r="AO27" i="11"/>
  <c r="AQ29" i="11"/>
  <c r="AQ30" i="11"/>
  <c r="AR33" i="11"/>
  <c r="AP35" i="11"/>
  <c r="AO37" i="11"/>
  <c r="AS41" i="11"/>
  <c r="AW43" i="11"/>
  <c r="AW61" i="11"/>
  <c r="AT6" i="11"/>
  <c r="AT7" i="11"/>
  <c r="AV8" i="11"/>
  <c r="AV9" i="11"/>
  <c r="AP12" i="11"/>
  <c r="AV13" i="11"/>
  <c r="AQ14" i="11"/>
  <c r="AW15" i="11"/>
  <c r="AT17" i="11"/>
  <c r="AP19" i="11"/>
  <c r="AO21" i="11"/>
  <c r="AP27" i="11"/>
  <c r="AO28" i="11"/>
  <c r="AR29" i="11"/>
  <c r="AV33" i="11"/>
  <c r="AU35" i="11"/>
  <c r="AS37" i="11"/>
  <c r="AS39" i="11"/>
  <c r="AW41" i="11"/>
  <c r="AR48" i="11"/>
  <c r="AU6" i="11"/>
  <c r="AU7" i="11"/>
  <c r="AW8" i="11"/>
  <c r="AW9" i="11"/>
  <c r="AO10" i="11"/>
  <c r="AO11" i="11"/>
  <c r="AQ12" i="11"/>
  <c r="AW13" i="11"/>
  <c r="AR14" i="11"/>
  <c r="AP16" i="11"/>
  <c r="AU17" i="11"/>
  <c r="AT19" i="11"/>
  <c r="AP21" i="11"/>
  <c r="AO23" i="11"/>
  <c r="AP25" i="11"/>
  <c r="AR27" i="11"/>
  <c r="AU28" i="11"/>
  <c r="AT29" i="11"/>
  <c r="AS32" i="11"/>
  <c r="AR42" i="11"/>
  <c r="AV44" i="11"/>
  <c r="AO49" i="11"/>
  <c r="AQ68" i="11"/>
  <c r="AT67" i="11"/>
  <c r="AW66" i="11"/>
  <c r="AO66" i="11"/>
  <c r="AR65" i="11"/>
  <c r="AU64" i="11"/>
  <c r="AP63" i="11"/>
  <c r="AS62" i="11"/>
  <c r="AV61" i="11"/>
  <c r="AQ60" i="11"/>
  <c r="AT59" i="11"/>
  <c r="AW58" i="11"/>
  <c r="AO58" i="11"/>
  <c r="AR57" i="11"/>
  <c r="AU56" i="11"/>
  <c r="AP55" i="11"/>
  <c r="AS54" i="11"/>
  <c r="AV53" i="11"/>
  <c r="AQ52" i="11"/>
  <c r="AT51" i="11"/>
  <c r="AW50" i="11"/>
  <c r="AO50" i="11"/>
  <c r="AR49" i="11"/>
  <c r="AU48" i="11"/>
  <c r="AP47" i="11"/>
  <c r="AS46" i="11"/>
  <c r="AV45" i="11"/>
  <c r="AQ44" i="11"/>
  <c r="AT43" i="11"/>
  <c r="AW42" i="11"/>
  <c r="AO42" i="11"/>
  <c r="AR41" i="11"/>
  <c r="AU40" i="11"/>
  <c r="AP39" i="11"/>
  <c r="AS38" i="11"/>
  <c r="AV37" i="11"/>
  <c r="AQ36" i="11"/>
  <c r="AT35" i="11"/>
  <c r="AW34" i="11"/>
  <c r="AO34" i="11"/>
  <c r="AP68" i="11"/>
  <c r="AS67" i="11"/>
  <c r="AV66" i="11"/>
  <c r="AQ65" i="11"/>
  <c r="AT64" i="11"/>
  <c r="AW63" i="11"/>
  <c r="AO63" i="11"/>
  <c r="AR62" i="11"/>
  <c r="AU61" i="11"/>
  <c r="AP60" i="11"/>
  <c r="AS59" i="11"/>
  <c r="AV58" i="11"/>
  <c r="AQ57" i="11"/>
  <c r="AT56" i="11"/>
  <c r="AW55" i="11"/>
  <c r="AO55" i="11"/>
  <c r="AR54" i="11"/>
  <c r="AU53" i="11"/>
  <c r="AP52" i="11"/>
  <c r="AS51" i="11"/>
  <c r="AV50" i="11"/>
  <c r="AQ49" i="11"/>
  <c r="AT48" i="11"/>
  <c r="AW68" i="11"/>
  <c r="AO68" i="11"/>
  <c r="AR67" i="11"/>
  <c r="AU66" i="11"/>
  <c r="AP65" i="11"/>
  <c r="AS64" i="11"/>
  <c r="AV63" i="11"/>
  <c r="AQ62" i="11"/>
  <c r="AT61" i="11"/>
  <c r="AW60" i="11"/>
  <c r="AO60" i="11"/>
  <c r="AR59" i="11"/>
  <c r="AU58" i="11"/>
  <c r="AP57" i="11"/>
  <c r="AS56" i="11"/>
  <c r="AV55" i="11"/>
  <c r="AQ54" i="11"/>
  <c r="AT53" i="11"/>
  <c r="AW52" i="11"/>
  <c r="AO52" i="11"/>
  <c r="AR51" i="11"/>
  <c r="AU50" i="11"/>
  <c r="AP49" i="11"/>
  <c r="AS48" i="11"/>
  <c r="AV47" i="11"/>
  <c r="AQ46" i="11"/>
  <c r="AT45" i="11"/>
  <c r="AW44" i="11"/>
  <c r="AO44" i="11"/>
  <c r="AR43" i="11"/>
  <c r="AU42" i="11"/>
  <c r="AP41" i="11"/>
  <c r="AS40" i="11"/>
  <c r="AV39" i="11"/>
  <c r="AV68" i="11"/>
  <c r="AQ67" i="11"/>
  <c r="AT66" i="11"/>
  <c r="AW65" i="11"/>
  <c r="AO65" i="11"/>
  <c r="AO67" i="11"/>
  <c r="AR66" i="11"/>
  <c r="AU65" i="11"/>
  <c r="AR63" i="11"/>
  <c r="AW62" i="11"/>
  <c r="AQ61" i="11"/>
  <c r="AV60" i="11"/>
  <c r="AP59" i="11"/>
  <c r="AO57" i="11"/>
  <c r="AW56" i="11"/>
  <c r="AQ55" i="11"/>
  <c r="AV54" i="11"/>
  <c r="AP53" i="11"/>
  <c r="AU52" i="11"/>
  <c r="AO51" i="11"/>
  <c r="AT50" i="11"/>
  <c r="AV48" i="11"/>
  <c r="AR47" i="11"/>
  <c r="AO46" i="11"/>
  <c r="AU44" i="11"/>
  <c r="AS43" i="11"/>
  <c r="AQ42" i="11"/>
  <c r="AW40" i="11"/>
  <c r="AT39" i="11"/>
  <c r="AT38" i="11"/>
  <c r="AT37" i="11"/>
  <c r="AU36" i="11"/>
  <c r="AV35" i="11"/>
  <c r="AV34" i="11"/>
  <c r="AW33" i="11"/>
  <c r="AO33" i="11"/>
  <c r="AR32" i="11"/>
  <c r="AU31" i="11"/>
  <c r="AP30" i="11"/>
  <c r="AS29" i="11"/>
  <c r="AV28" i="11"/>
  <c r="AQ27" i="11"/>
  <c r="AT26" i="11"/>
  <c r="AW25" i="11"/>
  <c r="AO25" i="11"/>
  <c r="AR24" i="11"/>
  <c r="AV23" i="11"/>
  <c r="AR22" i="11"/>
  <c r="AV21" i="11"/>
  <c r="AP66" i="11"/>
  <c r="AS65" i="11"/>
  <c r="AV64" i="11"/>
  <c r="AU62" i="11"/>
  <c r="AO61" i="11"/>
  <c r="AT60" i="11"/>
  <c r="AS58" i="11"/>
  <c r="AR56" i="11"/>
  <c r="AT54" i="11"/>
  <c r="AS52" i="11"/>
  <c r="AR50" i="11"/>
  <c r="AW49" i="11"/>
  <c r="AQ48" i="11"/>
  <c r="AO47" i="11"/>
  <c r="AW46" i="11"/>
  <c r="AU45" i="11"/>
  <c r="AS44" i="11"/>
  <c r="AP43" i="11"/>
  <c r="AV41" i="11"/>
  <c r="AT40" i="11"/>
  <c r="AR39" i="11"/>
  <c r="AQ38" i="11"/>
  <c r="AR37" i="11"/>
  <c r="AS36" i="11"/>
  <c r="AS35" i="11"/>
  <c r="AT34" i="11"/>
  <c r="AU33" i="11"/>
  <c r="AP32" i="11"/>
  <c r="AS31" i="11"/>
  <c r="AV30" i="11"/>
  <c r="AU68" i="11"/>
  <c r="AR64" i="11"/>
  <c r="AT62" i="11"/>
  <c r="AS60" i="11"/>
  <c r="AR58" i="11"/>
  <c r="AW57" i="11"/>
  <c r="AQ56" i="11"/>
  <c r="AP54" i="11"/>
  <c r="AR52" i="11"/>
  <c r="AW51" i="11"/>
  <c r="AQ50" i="11"/>
  <c r="AV49" i="11"/>
  <c r="AP48" i="11"/>
  <c r="AV46" i="11"/>
  <c r="AS45" i="11"/>
  <c r="AR44" i="11"/>
  <c r="AO43" i="11"/>
  <c r="AU41" i="11"/>
  <c r="AR40" i="11"/>
  <c r="AQ39" i="11"/>
  <c r="AP38" i="11"/>
  <c r="AQ37" i="11"/>
  <c r="AR36" i="11"/>
  <c r="AR35" i="11"/>
  <c r="AS34" i="11"/>
  <c r="AT33" i="11"/>
  <c r="AW32" i="11"/>
  <c r="AO32" i="11"/>
  <c r="AR31" i="11"/>
  <c r="AU30" i="11"/>
  <c r="AP29" i="11"/>
  <c r="AS28" i="11"/>
  <c r="AV27" i="11"/>
  <c r="AQ26" i="11"/>
  <c r="AT25" i="11"/>
  <c r="AW24" i="11"/>
  <c r="AO24" i="11"/>
  <c r="AS23" i="11"/>
  <c r="AW22" i="11"/>
  <c r="AO22" i="11"/>
  <c r="AT68" i="11"/>
  <c r="AW67" i="11"/>
  <c r="AQ64" i="11"/>
  <c r="AP62" i="11"/>
  <c r="AR60" i="11"/>
  <c r="AW59" i="11"/>
  <c r="AQ58" i="11"/>
  <c r="AV57" i="11"/>
  <c r="AP56" i="11"/>
  <c r="AU55" i="11"/>
  <c r="AO54" i="11"/>
  <c r="AW53" i="11"/>
  <c r="AV51" i="11"/>
  <c r="AP50" i="11"/>
  <c r="AU49" i="11"/>
  <c r="AO48" i="11"/>
  <c r="AW47" i="11"/>
  <c r="AU46" i="11"/>
  <c r="AR45" i="11"/>
  <c r="AP44" i="11"/>
  <c r="AV42" i="11"/>
  <c r="AT41" i="11"/>
  <c r="AQ40" i="11"/>
  <c r="AO39" i="11"/>
  <c r="AO38" i="11"/>
  <c r="AP37" i="11"/>
  <c r="AP36" i="11"/>
  <c r="AQ35" i="11"/>
  <c r="AR34" i="11"/>
  <c r="AS33" i="11"/>
  <c r="AV32" i="11"/>
  <c r="AQ31" i="11"/>
  <c r="AT30" i="11"/>
  <c r="AW29" i="11"/>
  <c r="AO29" i="11"/>
  <c r="AR28" i="11"/>
  <c r="AU27" i="11"/>
  <c r="AP26" i="11"/>
  <c r="AS25" i="11"/>
  <c r="AV24" i="11"/>
  <c r="AR23" i="11"/>
  <c r="AV22" i="11"/>
  <c r="AT65" i="11"/>
  <c r="AV62" i="11"/>
  <c r="AP61" i="11"/>
  <c r="AT58" i="11"/>
  <c r="AU54" i="11"/>
  <c r="AO53" i="11"/>
  <c r="AS50" i="11"/>
  <c r="AW45" i="11"/>
  <c r="AT44" i="11"/>
  <c r="AQ43" i="11"/>
  <c r="AP42" i="11"/>
  <c r="AQ32" i="11"/>
  <c r="AT31" i="11"/>
  <c r="AW30" i="11"/>
  <c r="AT28" i="11"/>
  <c r="AS26" i="11"/>
  <c r="AS24" i="11"/>
  <c r="AT22" i="11"/>
  <c r="AS21" i="11"/>
  <c r="AW20" i="11"/>
  <c r="AO20" i="11"/>
  <c r="AS19" i="11"/>
  <c r="AW18" i="11"/>
  <c r="AO18" i="11"/>
  <c r="AS17" i="11"/>
  <c r="AW16" i="11"/>
  <c r="AO16" i="11"/>
  <c r="AU15" i="11"/>
  <c r="AP14" i="11"/>
  <c r="AS13" i="11"/>
  <c r="AV12" i="11"/>
  <c r="AS68" i="11"/>
  <c r="AU63" i="11"/>
  <c r="AO62" i="11"/>
  <c r="AV59" i="11"/>
  <c r="AP58" i="11"/>
  <c r="AT55" i="11"/>
  <c r="AU51" i="11"/>
  <c r="AU47" i="11"/>
  <c r="AT46" i="11"/>
  <c r="AQ45" i="11"/>
  <c r="AW38" i="11"/>
  <c r="AP31" i="11"/>
  <c r="AS30" i="11"/>
  <c r="AQ28" i="11"/>
  <c r="AR26" i="11"/>
  <c r="AQ24" i="11"/>
  <c r="AS22" i="11"/>
  <c r="AR21" i="11"/>
  <c r="AV20" i="11"/>
  <c r="AR19" i="11"/>
  <c r="AV18" i="11"/>
  <c r="AR17" i="11"/>
  <c r="AV16" i="11"/>
  <c r="AT15" i="11"/>
  <c r="AW14" i="11"/>
  <c r="AO14" i="11"/>
  <c r="AR13" i="11"/>
  <c r="AU12" i="11"/>
  <c r="AQ11" i="11"/>
  <c r="AU10" i="11"/>
  <c r="AQ9" i="11"/>
  <c r="AU8" i="11"/>
  <c r="AQ7" i="11"/>
  <c r="AR68" i="11"/>
  <c r="AT63" i="11"/>
  <c r="AU59" i="11"/>
  <c r="AS55" i="11"/>
  <c r="AQ51" i="11"/>
  <c r="AT47" i="11"/>
  <c r="AR46" i="11"/>
  <c r="AP45" i="11"/>
  <c r="AW39" i="11"/>
  <c r="AV38" i="11"/>
  <c r="AW37" i="11"/>
  <c r="AW36" i="11"/>
  <c r="AO31" i="11"/>
  <c r="AR30" i="11"/>
  <c r="AV29" i="11"/>
  <c r="AP28" i="11"/>
  <c r="AW27" i="11"/>
  <c r="AO26" i="11"/>
  <c r="AV25" i="11"/>
  <c r="AP24" i="11"/>
  <c r="AW23" i="11"/>
  <c r="AQ22" i="11"/>
  <c r="AQ21" i="11"/>
  <c r="AU20" i="11"/>
  <c r="AQ19" i="11"/>
  <c r="AU18" i="11"/>
  <c r="AQ17" i="11"/>
  <c r="AU16" i="11"/>
  <c r="AS15" i="11"/>
  <c r="AV14" i="11"/>
  <c r="AQ13" i="11"/>
  <c r="AT12" i="11"/>
  <c r="AP11" i="11"/>
  <c r="AT10" i="11"/>
  <c r="AP9" i="11"/>
  <c r="AT8" i="11"/>
  <c r="AP7" i="11"/>
  <c r="AS66" i="11"/>
  <c r="AS63" i="11"/>
  <c r="AQ59" i="11"/>
  <c r="AR55" i="11"/>
  <c r="AV52" i="11"/>
  <c r="AP51" i="11"/>
  <c r="AW48" i="11"/>
  <c r="AS47" i="11"/>
  <c r="AP46" i="11"/>
  <c r="AO45" i="11"/>
  <c r="AU39" i="11"/>
  <c r="AU38" i="11"/>
  <c r="AU37" i="11"/>
  <c r="AV36" i="11"/>
  <c r="AW35" i="11"/>
  <c r="AQ66" i="11"/>
  <c r="AW64" i="11"/>
  <c r="AQ63" i="11"/>
  <c r="AU60" i="11"/>
  <c r="AO59" i="11"/>
  <c r="AV56" i="11"/>
  <c r="AT52" i="11"/>
  <c r="AV67" i="11"/>
  <c r="AV7" i="11"/>
  <c r="AP10" i="11"/>
  <c r="AR11" i="11"/>
  <c r="AR12" i="11"/>
  <c r="AS14" i="11"/>
  <c r="AQ16" i="11"/>
  <c r="AV17" i="11"/>
  <c r="AP18" i="11"/>
  <c r="AU19" i="11"/>
  <c r="AT21" i="11"/>
  <c r="AP23" i="11"/>
  <c r="AQ25" i="11"/>
  <c r="AU26" i="11"/>
  <c r="AS27" i="11"/>
  <c r="AW28" i="11"/>
  <c r="AU29" i="11"/>
  <c r="AT32" i="11"/>
  <c r="AP34" i="11"/>
  <c r="AO40" i="11"/>
  <c r="AS42" i="11"/>
  <c r="AS49" i="11"/>
  <c r="AU67" i="11"/>
  <c r="J18" i="8"/>
  <c r="J19" i="8"/>
  <c r="K19" i="8"/>
  <c r="AM6" i="3"/>
  <c r="AT7" i="3"/>
  <c r="AS8" i="3"/>
  <c r="AR9" i="3"/>
  <c r="AQ10" i="3"/>
  <c r="AP11" i="3"/>
  <c r="AO12" i="3"/>
  <c r="AN13" i="3"/>
  <c r="AV13" i="3"/>
  <c r="AU14" i="3"/>
  <c r="AT15" i="3"/>
  <c r="AS16" i="3"/>
  <c r="AR17" i="3"/>
  <c r="AQ18" i="3"/>
  <c r="AP19" i="3"/>
  <c r="AO20" i="3"/>
  <c r="AN21" i="3"/>
  <c r="AV21" i="3"/>
  <c r="AU22" i="3"/>
  <c r="AT23" i="3"/>
  <c r="AS24" i="3"/>
  <c r="AR25" i="3"/>
  <c r="AQ26" i="3"/>
  <c r="AP27" i="3"/>
  <c r="AO28" i="3"/>
  <c r="AN29" i="3"/>
  <c r="AV29" i="3"/>
  <c r="AU30" i="3"/>
  <c r="AT31" i="3"/>
  <c r="AS32" i="3"/>
  <c r="AR33" i="3"/>
  <c r="AQ34" i="3"/>
  <c r="AP35" i="3"/>
  <c r="AO36" i="3"/>
  <c r="AN37" i="3"/>
  <c r="AV37" i="3"/>
  <c r="AU38" i="3"/>
  <c r="AT39" i="3"/>
  <c r="AS40" i="3"/>
  <c r="AR41" i="3"/>
  <c r="AQ42" i="3"/>
  <c r="AP43" i="3"/>
  <c r="AO44" i="3"/>
  <c r="AN45" i="3"/>
  <c r="AV45" i="3"/>
  <c r="AU46" i="3"/>
  <c r="AT47" i="3"/>
  <c r="AS48" i="3"/>
  <c r="AR49" i="3"/>
  <c r="AQ50" i="3"/>
  <c r="AP51" i="3"/>
  <c r="AO52" i="3"/>
  <c r="AN53" i="3"/>
  <c r="AV53" i="3"/>
  <c r="AU54" i="3"/>
  <c r="AT55" i="3"/>
  <c r="AS56" i="3"/>
  <c r="AR57" i="3"/>
  <c r="AQ58" i="3"/>
  <c r="AP59" i="3"/>
  <c r="AO60" i="3"/>
  <c r="AN61" i="3"/>
  <c r="AV61" i="3"/>
  <c r="AU62" i="3"/>
  <c r="AT63" i="3"/>
  <c r="AS64" i="3"/>
  <c r="AR65" i="3"/>
  <c r="AQ66" i="3"/>
  <c r="AP67" i="3"/>
  <c r="AO68" i="3"/>
  <c r="AU7" i="3"/>
  <c r="AT8" i="3"/>
  <c r="AS9" i="3"/>
  <c r="AR10" i="3"/>
  <c r="AQ11" i="3"/>
  <c r="AP12" i="3"/>
  <c r="AO13" i="3"/>
  <c r="AN14" i="3"/>
  <c r="AV14" i="3"/>
  <c r="AU15" i="3"/>
  <c r="AT16" i="3"/>
  <c r="AS17" i="3"/>
  <c r="AR18" i="3"/>
  <c r="AQ19" i="3"/>
  <c r="AP20" i="3"/>
  <c r="AO21" i="3"/>
  <c r="AN22" i="3"/>
  <c r="AV22" i="3"/>
  <c r="AU23" i="3"/>
  <c r="AT24" i="3"/>
  <c r="AS25" i="3"/>
  <c r="AR26" i="3"/>
  <c r="AQ27" i="3"/>
  <c r="AP28" i="3"/>
  <c r="AO29" i="3"/>
  <c r="AN30" i="3"/>
  <c r="AV30" i="3"/>
  <c r="AU31" i="3"/>
  <c r="AT32" i="3"/>
  <c r="AS33" i="3"/>
  <c r="AR34" i="3"/>
  <c r="AQ35" i="3"/>
  <c r="AP36" i="3"/>
  <c r="AO37" i="3"/>
  <c r="AN38" i="3"/>
  <c r="AV38" i="3"/>
  <c r="AU39" i="3"/>
  <c r="AT40" i="3"/>
  <c r="AS41" i="3"/>
  <c r="AR42" i="3"/>
  <c r="AQ43" i="3"/>
  <c r="AP44" i="3"/>
  <c r="AO45" i="3"/>
  <c r="AN46" i="3"/>
  <c r="AV46" i="3"/>
  <c r="AU47" i="3"/>
  <c r="AT48" i="3"/>
  <c r="AS49" i="3"/>
  <c r="AR50" i="3"/>
  <c r="AQ51" i="3"/>
  <c r="AN7" i="3"/>
  <c r="AV7" i="3"/>
  <c r="AU8" i="3"/>
  <c r="AT9" i="3"/>
  <c r="AS10" i="3"/>
  <c r="AR11" i="3"/>
  <c r="AQ12" i="3"/>
  <c r="AP13" i="3"/>
  <c r="AO14" i="3"/>
  <c r="AN15" i="3"/>
  <c r="AV15" i="3"/>
  <c r="AU16" i="3"/>
  <c r="AT17" i="3"/>
  <c r="AS18" i="3"/>
  <c r="AR19" i="3"/>
  <c r="AQ20" i="3"/>
  <c r="AP21" i="3"/>
  <c r="AO22" i="3"/>
  <c r="AN23" i="3"/>
  <c r="AV23" i="3"/>
  <c r="AU24" i="3"/>
  <c r="AT25" i="3"/>
  <c r="AS26" i="3"/>
  <c r="AR27" i="3"/>
  <c r="AQ28" i="3"/>
  <c r="AP29" i="3"/>
  <c r="AO30" i="3"/>
  <c r="AN31" i="3"/>
  <c r="AV31" i="3"/>
  <c r="AU32" i="3"/>
  <c r="AT33" i="3"/>
  <c r="AS34" i="3"/>
  <c r="AR35" i="3"/>
  <c r="AQ36" i="3"/>
  <c r="AP37" i="3"/>
  <c r="AO38" i="3"/>
  <c r="AN39" i="3"/>
  <c r="AV39" i="3"/>
  <c r="AU40" i="3"/>
  <c r="AT41" i="3"/>
  <c r="AS42" i="3"/>
  <c r="AR43" i="3"/>
  <c r="AQ44" i="3"/>
  <c r="AP45" i="3"/>
  <c r="AO46" i="3"/>
  <c r="AN47" i="3"/>
  <c r="AV47" i="3"/>
  <c r="AU48" i="3"/>
  <c r="AT49" i="3"/>
  <c r="AS50" i="3"/>
  <c r="AR51" i="3"/>
  <c r="AQ52" i="3"/>
  <c r="AP53" i="3"/>
  <c r="AO54" i="3"/>
  <c r="AN55" i="3"/>
  <c r="AV55" i="3"/>
  <c r="AU56" i="3"/>
  <c r="AT57" i="3"/>
  <c r="AS58" i="3"/>
  <c r="AR59" i="3"/>
  <c r="AQ60" i="3"/>
  <c r="AP61" i="3"/>
  <c r="AO62" i="3"/>
  <c r="AN63" i="3"/>
  <c r="AV63" i="3"/>
  <c r="AU64" i="3"/>
  <c r="AT65" i="3"/>
  <c r="AS66" i="3"/>
  <c r="AR67" i="3"/>
  <c r="AQ68" i="3"/>
  <c r="AO7" i="3"/>
  <c r="AN8" i="3"/>
  <c r="AV8" i="3"/>
  <c r="AU9" i="3"/>
  <c r="AT10" i="3"/>
  <c r="AS11" i="3"/>
  <c r="AR12" i="3"/>
  <c r="AQ13" i="3"/>
  <c r="AP14" i="3"/>
  <c r="AO15" i="3"/>
  <c r="AN16" i="3"/>
  <c r="AV16" i="3"/>
  <c r="AU17" i="3"/>
  <c r="AT18" i="3"/>
  <c r="AS19" i="3"/>
  <c r="AR20" i="3"/>
  <c r="AQ21" i="3"/>
  <c r="AP22" i="3"/>
  <c r="AO23" i="3"/>
  <c r="AN24" i="3"/>
  <c r="AV24" i="3"/>
  <c r="AU25" i="3"/>
  <c r="AT26" i="3"/>
  <c r="AS27" i="3"/>
  <c r="AR28" i="3"/>
  <c r="AQ29" i="3"/>
  <c r="AP30" i="3"/>
  <c r="AO31" i="3"/>
  <c r="AN32" i="3"/>
  <c r="AV32" i="3"/>
  <c r="AU33" i="3"/>
  <c r="AT34" i="3"/>
  <c r="AS35" i="3"/>
  <c r="AR36" i="3"/>
  <c r="AQ37" i="3"/>
  <c r="AP38" i="3"/>
  <c r="AO39" i="3"/>
  <c r="AN40" i="3"/>
  <c r="AV40" i="3"/>
  <c r="AU41" i="3"/>
  <c r="AT42" i="3"/>
  <c r="AS43" i="3"/>
  <c r="AR44" i="3"/>
  <c r="AQ45" i="3"/>
  <c r="AP46" i="3"/>
  <c r="AO47" i="3"/>
  <c r="AN48" i="3"/>
  <c r="AV48" i="3"/>
  <c r="AU49" i="3"/>
  <c r="AT50" i="3"/>
  <c r="AS51" i="3"/>
  <c r="AR52" i="3"/>
  <c r="AQ53" i="3"/>
  <c r="AP54" i="3"/>
  <c r="AO55" i="3"/>
  <c r="AN56" i="3"/>
  <c r="AV56" i="3"/>
  <c r="AU57" i="3"/>
  <c r="AT58" i="3"/>
  <c r="AS59" i="3"/>
  <c r="AR60" i="3"/>
  <c r="AQ61" i="3"/>
  <c r="AP62" i="3"/>
  <c r="AO63" i="3"/>
  <c r="AN64" i="3"/>
  <c r="AV64" i="3"/>
  <c r="AU65" i="3"/>
  <c r="AT66" i="3"/>
  <c r="AS67" i="3"/>
  <c r="AR68" i="3"/>
  <c r="AP8" i="3"/>
  <c r="AN10" i="3"/>
  <c r="AU11" i="3"/>
  <c r="AS13" i="3"/>
  <c r="AQ15" i="3"/>
  <c r="AO17" i="3"/>
  <c r="AV18" i="3"/>
  <c r="AT20" i="3"/>
  <c r="AR22" i="3"/>
  <c r="AP24" i="3"/>
  <c r="AN26" i="3"/>
  <c r="AU27" i="3"/>
  <c r="AS29" i="3"/>
  <c r="AQ31" i="3"/>
  <c r="AP7" i="3"/>
  <c r="AO8" i="3"/>
  <c r="AN9" i="3"/>
  <c r="AV9" i="3"/>
  <c r="AU10" i="3"/>
  <c r="AT11" i="3"/>
  <c r="AS12" i="3"/>
  <c r="AR13" i="3"/>
  <c r="AQ14" i="3"/>
  <c r="AP15" i="3"/>
  <c r="AO16" i="3"/>
  <c r="AN17" i="3"/>
  <c r="AV17" i="3"/>
  <c r="AU18" i="3"/>
  <c r="AT19" i="3"/>
  <c r="AS20" i="3"/>
  <c r="AR21" i="3"/>
  <c r="AQ22" i="3"/>
  <c r="AP23" i="3"/>
  <c r="AO24" i="3"/>
  <c r="AN25" i="3"/>
  <c r="AV25" i="3"/>
  <c r="AU26" i="3"/>
  <c r="AT27" i="3"/>
  <c r="AS28" i="3"/>
  <c r="AR29" i="3"/>
  <c r="AQ30" i="3"/>
  <c r="AP31" i="3"/>
  <c r="AO32" i="3"/>
  <c r="AN33" i="3"/>
  <c r="AV33" i="3"/>
  <c r="AU34" i="3"/>
  <c r="AT35" i="3"/>
  <c r="AS36" i="3"/>
  <c r="AR37" i="3"/>
  <c r="AQ38" i="3"/>
  <c r="AP39" i="3"/>
  <c r="AO40" i="3"/>
  <c r="AN41" i="3"/>
  <c r="AV41" i="3"/>
  <c r="AU42" i="3"/>
  <c r="AT43" i="3"/>
  <c r="AS44" i="3"/>
  <c r="AR45" i="3"/>
  <c r="AQ46" i="3"/>
  <c r="AP47" i="3"/>
  <c r="AO48" i="3"/>
  <c r="AN49" i="3"/>
  <c r="AV49" i="3"/>
  <c r="AU50" i="3"/>
  <c r="AT51" i="3"/>
  <c r="AS52" i="3"/>
  <c r="AR53" i="3"/>
  <c r="AQ54" i="3"/>
  <c r="AP55" i="3"/>
  <c r="AO56" i="3"/>
  <c r="AN57" i="3"/>
  <c r="AV57" i="3"/>
  <c r="AU58" i="3"/>
  <c r="AT59" i="3"/>
  <c r="AS60" i="3"/>
  <c r="AR61" i="3"/>
  <c r="AQ62" i="3"/>
  <c r="AP63" i="3"/>
  <c r="AO64" i="3"/>
  <c r="AN65" i="3"/>
  <c r="AV65" i="3"/>
  <c r="AU66" i="3"/>
  <c r="AT67" i="3"/>
  <c r="AS68" i="3"/>
  <c r="AQ7" i="3"/>
  <c r="AO9" i="3"/>
  <c r="AV10" i="3"/>
  <c r="AT12" i="3"/>
  <c r="AR14" i="3"/>
  <c r="AP16" i="3"/>
  <c r="AN18" i="3"/>
  <c r="AU19" i="3"/>
  <c r="AS21" i="3"/>
  <c r="AQ23" i="3"/>
  <c r="AO25" i="3"/>
  <c r="AV26" i="3"/>
  <c r="AT28" i="3"/>
  <c r="AR30" i="3"/>
  <c r="AO61" i="3"/>
  <c r="AN54" i="3"/>
  <c r="AS45" i="3"/>
  <c r="AR38" i="3"/>
  <c r="AT30" i="3"/>
  <c r="AS23" i="3"/>
  <c r="AP9" i="3"/>
  <c r="AV66" i="3"/>
  <c r="AU59" i="3"/>
  <c r="AR54" i="3"/>
  <c r="AO43" i="3"/>
  <c r="AR66" i="3"/>
  <c r="AO27" i="3"/>
  <c r="AV67" i="3"/>
  <c r="AO66" i="3"/>
  <c r="AQ64" i="3"/>
  <c r="AS62" i="3"/>
  <c r="AU60" i="3"/>
  <c r="AN59" i="3"/>
  <c r="AP57" i="3"/>
  <c r="AR55" i="3"/>
  <c r="AT53" i="3"/>
  <c r="AV51" i="3"/>
  <c r="AQ49" i="3"/>
  <c r="AQ47" i="3"/>
  <c r="AU44" i="3"/>
  <c r="AP42" i="3"/>
  <c r="AP40" i="3"/>
  <c r="AT37" i="3"/>
  <c r="AO35" i="3"/>
  <c r="AO33" i="3"/>
  <c r="AU29" i="3"/>
  <c r="AP26" i="3"/>
  <c r="AT22" i="3"/>
  <c r="AO19" i="3"/>
  <c r="AS15" i="3"/>
  <c r="AN12" i="3"/>
  <c r="AR8" i="3"/>
  <c r="AQ63" i="3"/>
  <c r="AP56" i="3"/>
  <c r="AP50" i="3"/>
  <c r="AP68" i="3"/>
  <c r="AQ59" i="3"/>
  <c r="AU55" i="3"/>
  <c r="AO50" i="3"/>
  <c r="AR40" i="3"/>
  <c r="AQ33" i="3"/>
  <c r="AR16" i="3"/>
  <c r="AV60" i="3"/>
  <c r="AR23" i="3"/>
  <c r="AU67" i="3"/>
  <c r="AN66" i="3"/>
  <c r="AP64" i="3"/>
  <c r="AR62" i="3"/>
  <c r="AT60" i="3"/>
  <c r="AV58" i="3"/>
  <c r="AO57" i="3"/>
  <c r="AQ55" i="3"/>
  <c r="AS53" i="3"/>
  <c r="AU51" i="3"/>
  <c r="AP49" i="3"/>
  <c r="AT46" i="3"/>
  <c r="AT44" i="3"/>
  <c r="AO42" i="3"/>
  <c r="AS39" i="3"/>
  <c r="AS37" i="3"/>
  <c r="AN35" i="3"/>
  <c r="AR32" i="3"/>
  <c r="AT29" i="3"/>
  <c r="AO26" i="3"/>
  <c r="AS22" i="3"/>
  <c r="AN19" i="3"/>
  <c r="AR15" i="3"/>
  <c r="AV11" i="3"/>
  <c r="AQ8" i="3"/>
  <c r="AS57" i="3"/>
  <c r="AN43" i="3"/>
  <c r="AN20" i="3"/>
  <c r="AS55" i="3"/>
  <c r="AQ67" i="3"/>
  <c r="AS65" i="3"/>
  <c r="AU63" i="3"/>
  <c r="AN62" i="3"/>
  <c r="AP60" i="3"/>
  <c r="AR58" i="3"/>
  <c r="AT56" i="3"/>
  <c r="AV54" i="3"/>
  <c r="AO53" i="3"/>
  <c r="AO51" i="3"/>
  <c r="AO49" i="3"/>
  <c r="AS46" i="3"/>
  <c r="AN44" i="3"/>
  <c r="AN42" i="3"/>
  <c r="AR39" i="3"/>
  <c r="AV36" i="3"/>
  <c r="AV34" i="3"/>
  <c r="AQ32" i="3"/>
  <c r="AV28" i="3"/>
  <c r="AQ25" i="3"/>
  <c r="AU21" i="3"/>
  <c r="AP18" i="3"/>
  <c r="AT14" i="3"/>
  <c r="AO11" i="3"/>
  <c r="AS7" i="3"/>
  <c r="AT68" i="3"/>
  <c r="AS61" i="3"/>
  <c r="AP48" i="3"/>
  <c r="AT64" i="3"/>
  <c r="AS47" i="3"/>
  <c r="AV12" i="3"/>
  <c r="AP66" i="3"/>
  <c r="AT62" i="3"/>
  <c r="AQ57" i="3"/>
  <c r="AN52" i="3"/>
  <c r="AR47" i="3"/>
  <c r="AV42" i="3"/>
  <c r="AU37" i="3"/>
  <c r="AP33" i="3"/>
  <c r="AN27" i="3"/>
  <c r="AQ16" i="3"/>
  <c r="AV68" i="3"/>
  <c r="AQ65" i="3"/>
  <c r="AS63" i="3"/>
  <c r="AU61" i="3"/>
  <c r="AN60" i="3"/>
  <c r="AP58" i="3"/>
  <c r="AR56" i="3"/>
  <c r="AV52" i="3"/>
  <c r="AN51" i="3"/>
  <c r="AR48" i="3"/>
  <c r="AR46" i="3"/>
  <c r="AV43" i="3"/>
  <c r="AQ41" i="3"/>
  <c r="AQ39" i="3"/>
  <c r="AU36" i="3"/>
  <c r="AP34" i="3"/>
  <c r="AP32" i="3"/>
  <c r="AU28" i="3"/>
  <c r="AP25" i="3"/>
  <c r="AT21" i="3"/>
  <c r="AO18" i="3"/>
  <c r="AS14" i="3"/>
  <c r="AN11" i="3"/>
  <c r="AR7" i="3"/>
  <c r="AO65" i="3"/>
  <c r="AN58" i="3"/>
  <c r="AT52" i="3"/>
  <c r="AT45" i="3"/>
  <c r="AV62" i="3"/>
  <c r="AP52" i="3"/>
  <c r="AV35" i="3"/>
  <c r="AQ9" i="3"/>
  <c r="AN68" i="3"/>
  <c r="AR64" i="3"/>
  <c r="AO59" i="3"/>
  <c r="AU53" i="3"/>
  <c r="AN50" i="3"/>
  <c r="AV44" i="3"/>
  <c r="AQ40" i="3"/>
  <c r="AU35" i="3"/>
  <c r="AS30" i="3"/>
  <c r="AV19" i="3"/>
  <c r="AU12" i="3"/>
  <c r="AO67" i="3"/>
  <c r="AT54" i="3"/>
  <c r="AU68" i="3"/>
  <c r="AN67" i="3"/>
  <c r="AP65" i="3"/>
  <c r="AR63" i="3"/>
  <c r="AT61" i="3"/>
  <c r="AV59" i="3"/>
  <c r="AO58" i="3"/>
  <c r="AQ56" i="3"/>
  <c r="AS54" i="3"/>
  <c r="AU52" i="3"/>
  <c r="AV50" i="3"/>
  <c r="AQ48" i="3"/>
  <c r="AU45" i="3"/>
  <c r="AU43" i="3"/>
  <c r="AP41" i="3"/>
  <c r="AT38" i="3"/>
  <c r="AT36" i="3"/>
  <c r="AO34" i="3"/>
  <c r="AS31" i="3"/>
  <c r="AN28" i="3"/>
  <c r="AR24" i="3"/>
  <c r="AV20" i="3"/>
  <c r="AQ17" i="3"/>
  <c r="AU13" i="3"/>
  <c r="AP10" i="3"/>
  <c r="AO41" i="3"/>
  <c r="AS38" i="3"/>
  <c r="AN36" i="3"/>
  <c r="AN34" i="3"/>
  <c r="AR31" i="3"/>
  <c r="AV27" i="3"/>
  <c r="AQ24" i="3"/>
  <c r="AU20" i="3"/>
  <c r="AP17" i="3"/>
  <c r="AT13" i="3"/>
  <c r="AO10" i="3"/>
  <c r="AP5" i="4"/>
  <c r="AS5" i="4"/>
  <c r="AQ5" i="4"/>
  <c r="AU5" i="4"/>
  <c r="AT5" i="4"/>
  <c r="AR5" i="4"/>
  <c r="AO5" i="4"/>
  <c r="AM63" i="4"/>
  <c r="AM55" i="4"/>
  <c r="AM47" i="4"/>
  <c r="AM39" i="4"/>
  <c r="AM31" i="4"/>
  <c r="AM23" i="4"/>
  <c r="AM15" i="4"/>
  <c r="AM7" i="4"/>
  <c r="AN61" i="4"/>
  <c r="AN53" i="4"/>
  <c r="AN45" i="4"/>
  <c r="AN37" i="4"/>
  <c r="AN29" i="4"/>
  <c r="AN21" i="4"/>
  <c r="AN13" i="4"/>
  <c r="AN6" i="4"/>
  <c r="AM62" i="4"/>
  <c r="AM54" i="4"/>
  <c r="AM46" i="4"/>
  <c r="AM38" i="4"/>
  <c r="AM30" i="4"/>
  <c r="AM22" i="4"/>
  <c r="AM14" i="4"/>
  <c r="AN68" i="4"/>
  <c r="AN60" i="4"/>
  <c r="AN52" i="4"/>
  <c r="AN44" i="4"/>
  <c r="AN36" i="4"/>
  <c r="AN28" i="4"/>
  <c r="AN20" i="4"/>
  <c r="AN12" i="4"/>
  <c r="AM61" i="4"/>
  <c r="AM53" i="4"/>
  <c r="AM45" i="4"/>
  <c r="AM37" i="4"/>
  <c r="AM29" i="4"/>
  <c r="AM21" i="4"/>
  <c r="AM13" i="4"/>
  <c r="AN67" i="4"/>
  <c r="AN59" i="4"/>
  <c r="AN51" i="4"/>
  <c r="AN43" i="4"/>
  <c r="AN35" i="4"/>
  <c r="AN27" i="4"/>
  <c r="AN19" i="4"/>
  <c r="AN11" i="4"/>
  <c r="AM68" i="4"/>
  <c r="AM60" i="4"/>
  <c r="AM52" i="4"/>
  <c r="AM44" i="4"/>
  <c r="AM36" i="4"/>
  <c r="AM28" i="4"/>
  <c r="AM20" i="4"/>
  <c r="AM12" i="4"/>
  <c r="AN66" i="4"/>
  <c r="AN58" i="4"/>
  <c r="AN50" i="4"/>
  <c r="AN42" i="4"/>
  <c r="AN34" i="4"/>
  <c r="AN26" i="4"/>
  <c r="AN18" i="4"/>
  <c r="AN10" i="4"/>
  <c r="AM67" i="4"/>
  <c r="AM59" i="4"/>
  <c r="AM51" i="4"/>
  <c r="AM43" i="4"/>
  <c r="AM35" i="4"/>
  <c r="AM27" i="4"/>
  <c r="AM19" i="4"/>
  <c r="AM11" i="4"/>
  <c r="AN65" i="4"/>
  <c r="AN57" i="4"/>
  <c r="AN49" i="4"/>
  <c r="AN41" i="4"/>
  <c r="AN33" i="4"/>
  <c r="AN25" i="4"/>
  <c r="AN17" i="4"/>
  <c r="AN9" i="4"/>
  <c r="AM66" i="4"/>
  <c r="AM58" i="4"/>
  <c r="AM50" i="4"/>
  <c r="AM42" i="4"/>
  <c r="AM34" i="4"/>
  <c r="AM26" i="4"/>
  <c r="AM18" i="4"/>
  <c r="AM10" i="4"/>
  <c r="AN64" i="4"/>
  <c r="AN56" i="4"/>
  <c r="AN48" i="4"/>
  <c r="AN40" i="4"/>
  <c r="AN32" i="4"/>
  <c r="AN24" i="4"/>
  <c r="AN16" i="4"/>
  <c r="AN8" i="4"/>
  <c r="AM65" i="4"/>
  <c r="AM57" i="4"/>
  <c r="AM49" i="4"/>
  <c r="AM41" i="4"/>
  <c r="AM33" i="4"/>
  <c r="AM25" i="4"/>
  <c r="AM17" i="4"/>
  <c r="AM9" i="4"/>
  <c r="AN63" i="4"/>
  <c r="AN55" i="4"/>
  <c r="AN47" i="4"/>
  <c r="AN39" i="4"/>
  <c r="AN31" i="4"/>
  <c r="AN23" i="4"/>
  <c r="AN15" i="4"/>
  <c r="AN7" i="4"/>
  <c r="D2" i="7"/>
  <c r="E10" i="7"/>
  <c r="E18" i="7"/>
  <c r="E26" i="7"/>
  <c r="E34" i="7"/>
  <c r="E42" i="7"/>
  <c r="E50" i="7"/>
  <c r="E58" i="7"/>
  <c r="E65" i="7"/>
  <c r="E49" i="7"/>
  <c r="E9" i="7"/>
  <c r="E56" i="7"/>
  <c r="E40" i="7"/>
  <c r="E16" i="7"/>
  <c r="E63" i="7"/>
  <c r="E39" i="7"/>
  <c r="E23" i="7"/>
  <c r="E46" i="7"/>
  <c r="E22" i="7"/>
  <c r="E61" i="7"/>
  <c r="E53" i="7"/>
  <c r="E45" i="7"/>
  <c r="E37" i="7"/>
  <c r="E29" i="7"/>
  <c r="E21" i="7"/>
  <c r="E13" i="7"/>
  <c r="E5" i="7"/>
  <c r="E41" i="7"/>
  <c r="E17" i="7"/>
  <c r="E64" i="7"/>
  <c r="E48" i="7"/>
  <c r="E32" i="7"/>
  <c r="E8" i="7"/>
  <c r="E47" i="7"/>
  <c r="E31" i="7"/>
  <c r="E7" i="7"/>
  <c r="E62" i="7"/>
  <c r="E38" i="7"/>
  <c r="E14" i="7"/>
  <c r="E52" i="7"/>
  <c r="E36" i="7"/>
  <c r="E20" i="7"/>
  <c r="E4" i="7"/>
  <c r="E57" i="7"/>
  <c r="E33" i="7"/>
  <c r="E25" i="7"/>
  <c r="E24" i="7"/>
  <c r="E55" i="7"/>
  <c r="E15" i="7"/>
  <c r="E54" i="7"/>
  <c r="E30" i="7"/>
  <c r="E6" i="7"/>
  <c r="E60" i="7"/>
  <c r="E44" i="7"/>
  <c r="E28" i="7"/>
  <c r="E12" i="7"/>
  <c r="E59" i="7"/>
  <c r="E51" i="7"/>
  <c r="E43" i="7"/>
  <c r="E35" i="7"/>
  <c r="E27" i="7"/>
  <c r="E19" i="7"/>
  <c r="E11" i="7"/>
  <c r="E3" i="7"/>
  <c r="V38" i="8" l="1" a="1"/>
  <c r="V38" i="8" s="1"/>
  <c r="AQ6" i="18"/>
  <c r="AY6" i="18" a="1"/>
  <c r="AP6" i="18"/>
  <c r="AO6" i="18"/>
  <c r="AV6" i="18"/>
  <c r="AN6" i="18"/>
  <c r="AU6" i="18"/>
  <c r="AT6" i="18"/>
  <c r="AS6" i="18"/>
  <c r="AR6" i="18"/>
  <c r="X27" i="8"/>
  <c r="BA9" i="9"/>
  <c r="AC33" i="8"/>
  <c r="BF15" i="9"/>
  <c r="Z31" i="8"/>
  <c r="BC13" i="9"/>
  <c r="AD28" i="8"/>
  <c r="BG10" i="9"/>
  <c r="Y33" i="8"/>
  <c r="BB15" i="9"/>
  <c r="Y32" i="8"/>
  <c r="BB14" i="9"/>
  <c r="Z27" i="8"/>
  <c r="BC9" i="9"/>
  <c r="AD25" i="8"/>
  <c r="BG7" i="9"/>
  <c r="AB32" i="8"/>
  <c r="BE14" i="9"/>
  <c r="Y30" i="8"/>
  <c r="BB12" i="9"/>
  <c r="AC27" i="8"/>
  <c r="BF9" i="9"/>
  <c r="AB27" i="8"/>
  <c r="BE9" i="9"/>
  <c r="X32" i="8"/>
  <c r="BA14" i="9"/>
  <c r="X31" i="8"/>
  <c r="BA13" i="9"/>
  <c r="Y26" i="8"/>
  <c r="BB8" i="9"/>
  <c r="AA29" i="8"/>
  <c r="BD11" i="9"/>
  <c r="AD33" i="8"/>
  <c r="BG15" i="9"/>
  <c r="AA31" i="8"/>
  <c r="BD13" i="9"/>
  <c r="X29" i="8"/>
  <c r="BA11" i="9"/>
  <c r="AB26" i="8"/>
  <c r="BE8" i="9"/>
  <c r="AD30" i="8"/>
  <c r="BG12" i="9"/>
  <c r="AD29" i="8"/>
  <c r="BG11" i="9"/>
  <c r="X25" i="8"/>
  <c r="BA7" i="9"/>
  <c r="Z28" i="8"/>
  <c r="BC10" i="9"/>
  <c r="AB30" i="8"/>
  <c r="BE12" i="9"/>
  <c r="AB24" i="8"/>
  <c r="BE6" i="9"/>
  <c r="AC32" i="8"/>
  <c r="BF14" i="9"/>
  <c r="Z30" i="8"/>
  <c r="BC12" i="9"/>
  <c r="AD27" i="8"/>
  <c r="BG9" i="9"/>
  <c r="AA25" i="8"/>
  <c r="BD7" i="9"/>
  <c r="AC29" i="8"/>
  <c r="BF11" i="9"/>
  <c r="AC28" i="8"/>
  <c r="BF10" i="9"/>
  <c r="X33" i="8"/>
  <c r="BA15" i="9"/>
  <c r="AC24" i="8"/>
  <c r="BF6" i="9"/>
  <c r="AB31" i="8"/>
  <c r="BE13" i="9"/>
  <c r="Y29" i="8"/>
  <c r="BB11" i="9"/>
  <c r="AC26" i="8"/>
  <c r="BF8" i="9"/>
  <c r="AA33" i="8"/>
  <c r="BD15" i="9"/>
  <c r="Z25" i="8"/>
  <c r="BC7" i="9"/>
  <c r="AB28" i="8"/>
  <c r="BE10" i="9"/>
  <c r="AA26" i="8"/>
  <c r="BD8" i="9"/>
  <c r="AD31" i="8"/>
  <c r="BG13" i="9"/>
  <c r="AA30" i="8"/>
  <c r="BD12" i="9"/>
  <c r="X28" i="8"/>
  <c r="BA10" i="9"/>
  <c r="AB25" i="8"/>
  <c r="BE7" i="9"/>
  <c r="Z32" i="8"/>
  <c r="BC14" i="9"/>
  <c r="AA27" i="8"/>
  <c r="BD9" i="9"/>
  <c r="AC30" i="8"/>
  <c r="BF12" i="9"/>
  <c r="AD32" i="8"/>
  <c r="BG14" i="9"/>
  <c r="X26" i="8"/>
  <c r="BA8" i="9"/>
  <c r="Z29" i="8"/>
  <c r="BC11" i="9"/>
  <c r="AD26" i="8"/>
  <c r="BG8" i="9"/>
  <c r="AB33" i="8"/>
  <c r="BE15" i="9"/>
  <c r="Y31" i="8"/>
  <c r="BB13" i="9"/>
  <c r="Z26" i="8"/>
  <c r="BC8" i="9"/>
  <c r="AB29" i="8"/>
  <c r="BE11" i="9"/>
  <c r="AC31" i="8"/>
  <c r="BF13" i="9"/>
  <c r="Y28" i="8"/>
  <c r="BB10" i="9"/>
  <c r="AC25" i="8"/>
  <c r="BF7" i="9"/>
  <c r="AA32" i="8"/>
  <c r="BD14" i="9"/>
  <c r="X30" i="8"/>
  <c r="BA12" i="9"/>
  <c r="Y25" i="8"/>
  <c r="BB7" i="9"/>
  <c r="Z33" i="8"/>
  <c r="BC15" i="9"/>
  <c r="AA28" i="8"/>
  <c r="BD10" i="9"/>
  <c r="W27" i="8"/>
  <c r="AZ9" i="9"/>
  <c r="W32" i="8"/>
  <c r="AZ14" i="9"/>
  <c r="W28" i="8"/>
  <c r="AZ10" i="9"/>
  <c r="W29" i="8"/>
  <c r="AZ11" i="9"/>
  <c r="W31" i="8"/>
  <c r="AZ13" i="9"/>
  <c r="W33" i="8"/>
  <c r="AZ15" i="9"/>
  <c r="W24" i="8"/>
  <c r="AZ6" i="9"/>
  <c r="W26" i="8"/>
  <c r="AZ8" i="9"/>
  <c r="W30" i="8"/>
  <c r="AZ12" i="9"/>
  <c r="W25" i="8"/>
  <c r="AZ7" i="9"/>
  <c r="X19" i="16"/>
  <c r="Y3" i="8"/>
  <c r="Y4" i="8" s="1"/>
  <c r="BM10" i="10"/>
  <c r="Z91" i="10"/>
  <c r="BM12" i="10" s="1"/>
  <c r="BT12" i="10"/>
  <c r="BN12" i="10"/>
  <c r="BO12" i="10"/>
  <c r="BP12" i="10"/>
  <c r="BQ12" i="10"/>
  <c r="BR12" i="10"/>
  <c r="BS12" i="10"/>
  <c r="Z252" i="10"/>
  <c r="BM11" i="10" s="1"/>
  <c r="BS11" i="10"/>
  <c r="BT11" i="10"/>
  <c r="BN11" i="10"/>
  <c r="BO11" i="10"/>
  <c r="BP11" i="10"/>
  <c r="BQ11" i="10"/>
  <c r="BR11" i="10"/>
  <c r="BM8" i="10"/>
  <c r="BC32" i="10"/>
  <c r="BE56" i="10"/>
  <c r="BF65" i="10"/>
  <c r="AZ30" i="10"/>
  <c r="BG56" i="10"/>
  <c r="BB17" i="10"/>
  <c r="BC31" i="10"/>
  <c r="BE55" i="10"/>
  <c r="BF64" i="10"/>
  <c r="AZ23" i="10"/>
  <c r="BB40" i="10"/>
  <c r="BE54" i="10"/>
  <c r="BB14" i="10"/>
  <c r="BG34" i="10"/>
  <c r="BG32" i="10"/>
  <c r="BC24" i="10"/>
  <c r="BC23" i="10"/>
  <c r="BC22" i="10"/>
  <c r="BE50" i="10"/>
  <c r="BA40" i="10"/>
  <c r="BH56" i="10"/>
  <c r="BB57" i="10"/>
  <c r="BG40" i="10"/>
  <c r="BB47" i="10"/>
  <c r="BD66" i="10"/>
  <c r="BF40" i="10"/>
  <c r="BA39" i="10"/>
  <c r="AZ17" i="10"/>
  <c r="BH63" i="10"/>
  <c r="BD41" i="10"/>
  <c r="BB64" i="10"/>
  <c r="BE47" i="10"/>
  <c r="BF57" i="10"/>
  <c r="BG66" i="10"/>
  <c r="AZ38" i="10"/>
  <c r="BE62" i="10"/>
  <c r="BC18" i="10"/>
  <c r="BD32" i="10"/>
  <c r="BF56" i="10"/>
  <c r="BG65" i="10"/>
  <c r="AZ31" i="10"/>
  <c r="BH49" i="10"/>
  <c r="BH57" i="10"/>
  <c r="BC15" i="10"/>
  <c r="BB39" i="10"/>
  <c r="BH34" i="10"/>
  <c r="BG31" i="10"/>
  <c r="BE25" i="10"/>
  <c r="BE24" i="10"/>
  <c r="BB55" i="10"/>
  <c r="BD23" i="10"/>
  <c r="BD58" i="10"/>
  <c r="BF25" i="10"/>
  <c r="BE58" i="10"/>
  <c r="BB50" i="10"/>
  <c r="BE49" i="10"/>
  <c r="BA56" i="10"/>
  <c r="BD42" i="10"/>
  <c r="BA62" i="10"/>
  <c r="BF17" i="10"/>
  <c r="BD65" i="10"/>
  <c r="BG42" i="10"/>
  <c r="BE65" i="10"/>
  <c r="BF49" i="10"/>
  <c r="BG58" i="10"/>
  <c r="AZ46" i="10"/>
  <c r="BH65" i="10"/>
  <c r="BE34" i="10"/>
  <c r="BF47" i="10"/>
  <c r="BG57" i="10"/>
  <c r="BH66" i="10"/>
  <c r="AZ39" i="10"/>
  <c r="AZ24" i="10"/>
  <c r="BG64" i="10"/>
  <c r="BD14" i="10"/>
  <c r="BC39" i="10"/>
  <c r="BH32" i="10"/>
  <c r="BH31" i="10"/>
  <c r="BB32" i="10"/>
  <c r="BC58" i="10"/>
  <c r="BF32" i="10"/>
  <c r="BH62" i="10"/>
  <c r="BF18" i="10"/>
  <c r="BB63" i="10"/>
  <c r="BB62" i="10"/>
  <c r="BB54" i="10"/>
  <c r="AZ25" i="10"/>
  <c r="BC47" i="10"/>
  <c r="BD24" i="10"/>
  <c r="BA41" i="10"/>
  <c r="BH47" i="10"/>
  <c r="AZ41" i="10"/>
  <c r="BG50" i="10"/>
  <c r="AZ54" i="10"/>
  <c r="BE22" i="10"/>
  <c r="BG49" i="10"/>
  <c r="BH58" i="10"/>
  <c r="AZ47" i="10"/>
  <c r="BE18" i="10"/>
  <c r="BC14" i="10"/>
  <c r="BF14" i="10"/>
  <c r="BD15" i="10"/>
  <c r="BB34" i="10"/>
  <c r="BC34" i="10"/>
  <c r="BG62" i="10"/>
  <c r="BC40" i="10"/>
  <c r="BD64" i="10"/>
  <c r="BD31" i="10"/>
  <c r="BC66" i="10"/>
  <c r="BA64" i="10"/>
  <c r="BG55" i="10"/>
  <c r="AZ57" i="10"/>
  <c r="BH55" i="10"/>
  <c r="AZ58" i="10"/>
  <c r="BF34" i="10"/>
  <c r="AZ18" i="10"/>
  <c r="BD50" i="10"/>
  <c r="BD47" i="10"/>
  <c r="BF24" i="10"/>
  <c r="BG39" i="10"/>
  <c r="BA47" i="10"/>
  <c r="AZ62" i="10"/>
  <c r="AZ40" i="10"/>
  <c r="BF23" i="10"/>
  <c r="BH50" i="10"/>
  <c r="BA32" i="10"/>
  <c r="AZ55" i="10"/>
  <c r="AZ32" i="10"/>
  <c r="BG22" i="10"/>
  <c r="BE17" i="10"/>
  <c r="BE15" i="10"/>
  <c r="BE39" i="10"/>
  <c r="BD18" i="10"/>
  <c r="BC64" i="10"/>
  <c r="BF41" i="10"/>
  <c r="BB66" i="10"/>
  <c r="BD40" i="10"/>
  <c r="BA55" i="10"/>
  <c r="BD17" i="10"/>
  <c r="BC57" i="10"/>
  <c r="BA42" i="10"/>
  <c r="BD57" i="10"/>
  <c r="BA57" i="10"/>
  <c r="BF42" i="10"/>
  <c r="AZ50" i="10"/>
  <c r="BH54" i="10"/>
  <c r="BG25" i="10"/>
  <c r="BH40" i="10"/>
  <c r="BC62" i="10"/>
  <c r="BA58" i="10"/>
  <c r="AZ64" i="10"/>
  <c r="BG24" i="10"/>
  <c r="BH39" i="10"/>
  <c r="BA50" i="10"/>
  <c r="AZ63" i="10"/>
  <c r="BB15" i="10"/>
  <c r="AZ56" i="10"/>
  <c r="BH23" i="10"/>
  <c r="BH22" i="10"/>
  <c r="BG17" i="10"/>
  <c r="BF15" i="10"/>
  <c r="BE41" i="10"/>
  <c r="AZ42" i="10"/>
  <c r="BC49" i="10"/>
  <c r="BA54" i="10"/>
  <c r="BG41" i="10"/>
  <c r="AZ34" i="10"/>
  <c r="BD25" i="10"/>
  <c r="BF58" i="10"/>
  <c r="BA49" i="10"/>
  <c r="BF63" i="10"/>
  <c r="BE42" i="10"/>
  <c r="BC50" i="10"/>
  <c r="BD56" i="10"/>
  <c r="BF66" i="10"/>
  <c r="BB42" i="10"/>
  <c r="BC54" i="10"/>
  <c r="BD63" i="10"/>
  <c r="BH24" i="10"/>
  <c r="BH25" i="10"/>
  <c r="BB41" i="10"/>
  <c r="BD62" i="10"/>
  <c r="BC17" i="10"/>
  <c r="BB25" i="10"/>
  <c r="BG18" i="10"/>
  <c r="BB56" i="10"/>
  <c r="BD49" i="10"/>
  <c r="AZ66" i="10"/>
  <c r="BC63" i="10"/>
  <c r="BF22" i="10"/>
  <c r="BB65" i="10"/>
  <c r="BF54" i="10"/>
  <c r="BD39" i="10"/>
  <c r="AZ49" i="10"/>
  <c r="BB31" i="10"/>
  <c r="BD55" i="10"/>
  <c r="BE64" i="10"/>
  <c r="AZ22" i="10"/>
  <c r="BC41" i="10"/>
  <c r="BC42" i="10"/>
  <c r="BD54" i="10"/>
  <c r="BE63" i="10"/>
  <c r="BG23" i="10"/>
  <c r="BE31" i="10"/>
  <c r="BG63" i="10"/>
  <c r="BC55" i="10"/>
  <c r="AZ65" i="10"/>
  <c r="AB17" i="8"/>
  <c r="BF13" i="10"/>
  <c r="BG13" i="10"/>
  <c r="AC17" i="8"/>
  <c r="BH13" i="10"/>
  <c r="AD17" i="8"/>
  <c r="AA17" i="8"/>
  <c r="BE13" i="10"/>
  <c r="BD13" i="10"/>
  <c r="Z17" i="8"/>
  <c r="BC13" i="10"/>
  <c r="Y17" i="8"/>
  <c r="BB13" i="10"/>
  <c r="X17" i="8"/>
  <c r="BA13" i="10"/>
  <c r="W17" i="8"/>
  <c r="BE10" i="10"/>
  <c r="AA14" i="8"/>
  <c r="BD10" i="10"/>
  <c r="Z14" i="8"/>
  <c r="BC10" i="10"/>
  <c r="Y14" i="8"/>
  <c r="BB10" i="10"/>
  <c r="X14" i="8"/>
  <c r="BH10" i="10"/>
  <c r="AD14" i="8"/>
  <c r="BG10" i="10"/>
  <c r="AC14" i="8"/>
  <c r="AB14" i="8"/>
  <c r="BF10" i="10"/>
  <c r="BG14" i="10"/>
  <c r="AC18" i="8"/>
  <c r="BH15" i="10"/>
  <c r="AD19" i="8"/>
  <c r="AZ14" i="10"/>
  <c r="V18" i="8"/>
  <c r="BH14" i="10"/>
  <c r="AD18" i="8"/>
  <c r="AZ7" i="10"/>
  <c r="V11" i="8"/>
  <c r="AZ15" i="10"/>
  <c r="V19" i="8"/>
  <c r="BJ20" i="10" a="1"/>
  <c r="I19" i="8"/>
  <c r="AS5" i="9"/>
  <c r="AT5" i="9"/>
  <c r="AQ5" i="9"/>
  <c r="Z24" i="8"/>
  <c r="AR5" i="9"/>
  <c r="AA24" i="8"/>
  <c r="AP5" i="9"/>
  <c r="Y24" i="8"/>
  <c r="AU5" i="9"/>
  <c r="AD24" i="8"/>
  <c r="AO5" i="9"/>
  <c r="X24" i="8"/>
  <c r="AO15" i="10"/>
  <c r="AO16" i="10"/>
  <c r="BA16" i="10" s="1"/>
  <c r="AO14" i="10"/>
  <c r="AO17" i="10"/>
  <c r="BA17" i="10" s="1"/>
  <c r="AO23" i="10"/>
  <c r="BA23" i="10" s="1"/>
  <c r="AO25" i="10"/>
  <c r="BA25" i="10" s="1"/>
  <c r="Z411" i="10"/>
  <c r="AV9" i="10"/>
  <c r="AP9" i="10"/>
  <c r="AQ9" i="10"/>
  <c r="AS9" i="10"/>
  <c r="AR9" i="10"/>
  <c r="AT9" i="10"/>
  <c r="Z197" i="10"/>
  <c r="AO20" i="10" s="1"/>
  <c r="BA20" i="10" s="1"/>
  <c r="AV20" i="10"/>
  <c r="BH20" i="10" s="1"/>
  <c r="AP20" i="10"/>
  <c r="BB20" i="10" s="1"/>
  <c r="AQ20" i="10"/>
  <c r="BC20" i="10" s="1"/>
  <c r="AR20" i="10"/>
  <c r="BD20" i="10" s="1"/>
  <c r="AS20" i="10"/>
  <c r="BE20" i="10" s="1"/>
  <c r="AT20" i="10"/>
  <c r="BF20" i="10" s="1"/>
  <c r="AU20" i="10"/>
  <c r="BG20" i="10" s="1"/>
  <c r="Z109" i="10"/>
  <c r="AO37" i="10" s="1"/>
  <c r="BA37" i="10" s="1"/>
  <c r="AP37" i="10"/>
  <c r="BB37" i="10" s="1"/>
  <c r="AQ37" i="10"/>
  <c r="BC37" i="10" s="1"/>
  <c r="AR37" i="10"/>
  <c r="BD37" i="10" s="1"/>
  <c r="AS37" i="10"/>
  <c r="BE37" i="10" s="1"/>
  <c r="AT37" i="10"/>
  <c r="BF37" i="10" s="1"/>
  <c r="AU37" i="10"/>
  <c r="BG37" i="10" s="1"/>
  <c r="AV37" i="10"/>
  <c r="BH37" i="10" s="1"/>
  <c r="Z54" i="10"/>
  <c r="AO12" i="10" s="1"/>
  <c r="AV12" i="10"/>
  <c r="AP12" i="10"/>
  <c r="AQ12" i="10"/>
  <c r="AR12" i="10"/>
  <c r="AS12" i="10"/>
  <c r="AT12" i="10"/>
  <c r="AU12" i="10"/>
  <c r="Z188" i="10"/>
  <c r="AU27" i="10"/>
  <c r="BG27" i="10" s="1"/>
  <c r="AV27" i="10"/>
  <c r="BH27" i="10" s="1"/>
  <c r="AP27" i="10"/>
  <c r="BB27" i="10" s="1"/>
  <c r="AQ27" i="10"/>
  <c r="BC27" i="10" s="1"/>
  <c r="AR27" i="10"/>
  <c r="BD27" i="10" s="1"/>
  <c r="AS27" i="10"/>
  <c r="BE27" i="10" s="1"/>
  <c r="AT27" i="10"/>
  <c r="BF27" i="10" s="1"/>
  <c r="Z212" i="10"/>
  <c r="AO48" i="10" s="1"/>
  <c r="BA48" i="10" s="1"/>
  <c r="AR48" i="10"/>
  <c r="BD48" i="10" s="1"/>
  <c r="AS48" i="10"/>
  <c r="BE48" i="10" s="1"/>
  <c r="AT48" i="10"/>
  <c r="BF48" i="10" s="1"/>
  <c r="AU48" i="10"/>
  <c r="BG48" i="10" s="1"/>
  <c r="AV48" i="10"/>
  <c r="BH48" i="10" s="1"/>
  <c r="AP48" i="10"/>
  <c r="BB48" i="10" s="1"/>
  <c r="AQ48" i="10"/>
  <c r="BC48" i="10" s="1"/>
  <c r="Z230" i="10"/>
  <c r="AO11" i="10" s="1"/>
  <c r="AU11" i="10"/>
  <c r="AV11" i="10"/>
  <c r="AP11" i="10"/>
  <c r="AQ11" i="10"/>
  <c r="AR11" i="10"/>
  <c r="AS11" i="10"/>
  <c r="AT11" i="10"/>
  <c r="Z43" i="10"/>
  <c r="AP6" i="10"/>
  <c r="Z327" i="10"/>
  <c r="AO7" i="10" s="1"/>
  <c r="AQ7" i="10"/>
  <c r="AR7" i="10"/>
  <c r="AS7" i="10"/>
  <c r="AT7" i="10"/>
  <c r="AU7" i="10"/>
  <c r="AV7" i="10"/>
  <c r="AP7" i="10"/>
  <c r="Z157" i="10"/>
  <c r="AO8" i="10" s="1"/>
  <c r="AR8" i="10"/>
  <c r="AS8" i="10"/>
  <c r="AT8" i="10"/>
  <c r="AU8" i="10"/>
  <c r="AV8" i="10"/>
  <c r="AP8" i="10"/>
  <c r="AQ8" i="10"/>
  <c r="AO9" i="10"/>
  <c r="AU9" i="10"/>
  <c r="AV6" i="10"/>
  <c r="AU6" i="10"/>
  <c r="AO6" i="10"/>
  <c r="AO10" i="10"/>
  <c r="AT6" i="10"/>
  <c r="AS6" i="10"/>
  <c r="AR6" i="10"/>
  <c r="AQ6" i="10"/>
  <c r="AK8" i="10"/>
  <c r="AK20" i="10" s="1"/>
  <c r="AK9" i="10"/>
  <c r="AK21" i="10" s="1"/>
  <c r="AK10" i="10"/>
  <c r="AK22" i="10" s="1"/>
  <c r="AK11" i="10"/>
  <c r="AK23" i="10" s="1"/>
  <c r="AK12" i="10"/>
  <c r="AK24" i="10" s="1"/>
  <c r="AK6" i="10"/>
  <c r="AK18" i="10" s="1"/>
  <c r="AK7" i="10"/>
  <c r="AK19" i="10" s="1"/>
  <c r="AK5" i="10"/>
  <c r="AJ17" i="9"/>
  <c r="O3" i="8" a="1"/>
  <c r="O3" i="8" s="1"/>
  <c r="AZ6" i="12"/>
  <c r="AY6" i="12"/>
  <c r="BG6" i="12" a="1"/>
  <c r="AV6" i="12"/>
  <c r="BA6" i="12"/>
  <c r="AX6" i="12"/>
  <c r="BD6" i="12"/>
  <c r="BC6" i="12"/>
  <c r="BB6" i="12"/>
  <c r="AW6" i="12"/>
  <c r="AZ6" i="11" a="1"/>
  <c r="AR6" i="11"/>
  <c r="AQ5" i="11"/>
  <c r="AV5" i="11"/>
  <c r="AO5" i="11"/>
  <c r="AW5" i="11"/>
  <c r="AT5" i="11"/>
  <c r="AU5" i="11"/>
  <c r="AS5" i="11"/>
  <c r="AP5" i="11"/>
  <c r="AP6" i="3"/>
  <c r="AP5" i="3" s="1"/>
  <c r="AN6" i="3"/>
  <c r="AN5" i="3" s="1"/>
  <c r="AR6" i="3"/>
  <c r="AR5" i="3" s="1"/>
  <c r="AS6" i="3"/>
  <c r="AS5" i="3" s="1"/>
  <c r="AT6" i="3"/>
  <c r="AT5" i="3" s="1"/>
  <c r="AQ6" i="3"/>
  <c r="AQ5" i="3" s="1"/>
  <c r="AU6" i="3"/>
  <c r="AU5" i="3" s="1"/>
  <c r="AO6" i="3"/>
  <c r="AO5" i="3" s="1"/>
  <c r="AV6" i="3"/>
  <c r="AV5" i="3" s="1"/>
  <c r="AN5" i="4"/>
  <c r="E2" i="7"/>
  <c r="AN5" i="18" l="1"/>
  <c r="AV5" i="18"/>
  <c r="AS5" i="18"/>
  <c r="AO5" i="18"/>
  <c r="AP5" i="18"/>
  <c r="AR5" i="18"/>
  <c r="AX63" i="18"/>
  <c r="AX55" i="18"/>
  <c r="AX47" i="18"/>
  <c r="AX39" i="18"/>
  <c r="AX68" i="18"/>
  <c r="AX60" i="18"/>
  <c r="AX52" i="18"/>
  <c r="AX44" i="18"/>
  <c r="AX36" i="18"/>
  <c r="AX62" i="18"/>
  <c r="AX54" i="18"/>
  <c r="AX46" i="18"/>
  <c r="AX38" i="18"/>
  <c r="AX67" i="18"/>
  <c r="AX59" i="18"/>
  <c r="AX51" i="18"/>
  <c r="AX43" i="18"/>
  <c r="AX35" i="18"/>
  <c r="AX64" i="18"/>
  <c r="AX56" i="18"/>
  <c r="AX48" i="18"/>
  <c r="AX40" i="18"/>
  <c r="AX61" i="18"/>
  <c r="AX53" i="18"/>
  <c r="AX66" i="18"/>
  <c r="AX58" i="18"/>
  <c r="AX50" i="18"/>
  <c r="AX42" i="18"/>
  <c r="AX34" i="18"/>
  <c r="AX27" i="18"/>
  <c r="AX12" i="18"/>
  <c r="AX10" i="18"/>
  <c r="AX8" i="18"/>
  <c r="AY6" i="18"/>
  <c r="AX6" i="18" s="1"/>
  <c r="AZ6" i="18" s="1"/>
  <c r="AX45" i="18"/>
  <c r="AX32" i="18"/>
  <c r="AX24" i="18"/>
  <c r="AX22" i="18"/>
  <c r="AX20" i="18"/>
  <c r="AX18" i="18"/>
  <c r="AX16" i="18"/>
  <c r="AX57" i="18"/>
  <c r="AX33" i="18"/>
  <c r="AX29" i="18"/>
  <c r="AX14" i="18"/>
  <c r="AX26" i="18"/>
  <c r="AX41" i="18"/>
  <c r="AX31" i="18"/>
  <c r="AX11" i="18"/>
  <c r="AX9" i="18"/>
  <c r="AX7" i="18"/>
  <c r="AX49" i="18"/>
  <c r="AX28" i="18"/>
  <c r="AX23" i="18"/>
  <c r="AX21" i="18"/>
  <c r="AX19" i="18"/>
  <c r="AX17" i="18"/>
  <c r="AX13" i="18"/>
  <c r="AX25" i="18"/>
  <c r="AX65" i="18"/>
  <c r="AX37" i="18"/>
  <c r="AX30" i="18"/>
  <c r="AX15" i="18"/>
  <c r="AQ5" i="18"/>
  <c r="AT5" i="18"/>
  <c r="AU5" i="18"/>
  <c r="W38" i="8" a="1"/>
  <c r="W38" i="8" s="1"/>
  <c r="N15" i="8" a="1"/>
  <c r="N15" i="8" s="1"/>
  <c r="AY4" i="9" a="1"/>
  <c r="AY4" i="9" s="1"/>
  <c r="BJ20" i="10"/>
  <c r="BT21" i="10"/>
  <c r="BT22" i="10"/>
  <c r="BT23" i="10"/>
  <c r="BT24" i="10"/>
  <c r="BT25" i="10"/>
  <c r="BT26" i="10"/>
  <c r="BT27" i="10"/>
  <c r="BT28" i="10"/>
  <c r="BL21" i="10"/>
  <c r="BP24" i="10"/>
  <c r="BQ23" i="10"/>
  <c r="BQ26" i="10"/>
  <c r="BR22" i="10"/>
  <c r="BR27" i="10"/>
  <c r="BS22" i="10"/>
  <c r="BS27" i="10"/>
  <c r="BM21" i="10"/>
  <c r="BM22" i="10"/>
  <c r="BM23" i="10"/>
  <c r="BM24" i="10"/>
  <c r="BM25" i="10"/>
  <c r="BM26" i="10"/>
  <c r="BM27" i="10"/>
  <c r="BM28" i="10"/>
  <c r="BL22" i="10"/>
  <c r="BP23" i="10"/>
  <c r="BL25" i="10"/>
  <c r="BQ21" i="10"/>
  <c r="BQ27" i="10"/>
  <c r="BR24" i="10"/>
  <c r="BR26" i="10"/>
  <c r="BS23" i="10"/>
  <c r="BS26" i="10"/>
  <c r="BL28" i="10"/>
  <c r="BN21" i="10"/>
  <c r="BN22" i="10"/>
  <c r="BN23" i="10"/>
  <c r="BN24" i="10"/>
  <c r="BN25" i="10"/>
  <c r="BN26" i="10"/>
  <c r="BN27" i="10"/>
  <c r="BN28" i="10"/>
  <c r="BL23" i="10"/>
  <c r="BP21" i="10"/>
  <c r="BP26" i="10"/>
  <c r="BP28" i="10"/>
  <c r="BQ22" i="10"/>
  <c r="BQ25" i="10"/>
  <c r="BQ28" i="10"/>
  <c r="BR23" i="10"/>
  <c r="BR25" i="10"/>
  <c r="BR28" i="10"/>
  <c r="BS21" i="10"/>
  <c r="BS28" i="10"/>
  <c r="BO21" i="10"/>
  <c r="BO22" i="10"/>
  <c r="BO23" i="10"/>
  <c r="BO24" i="10"/>
  <c r="BO25" i="10"/>
  <c r="BO26" i="10"/>
  <c r="BO27" i="10"/>
  <c r="BO28" i="10"/>
  <c r="BL24" i="10"/>
  <c r="BP22" i="10"/>
  <c r="BP25" i="10"/>
  <c r="BP27" i="10"/>
  <c r="BQ24" i="10"/>
  <c r="BL26" i="10"/>
  <c r="BR21" i="10"/>
  <c r="BL27" i="10"/>
  <c r="BS24" i="10"/>
  <c r="BS25" i="10"/>
  <c r="AK17" i="10"/>
  <c r="R15" i="8" s="1" a="1"/>
  <c r="R15" i="8" s="1"/>
  <c r="R3" i="8" a="1"/>
  <c r="R3" i="8" s="1"/>
  <c r="AO27" i="10"/>
  <c r="BA27" i="10" s="1"/>
  <c r="L6" i="8"/>
  <c r="AQ5" i="10"/>
  <c r="BC5" i="10" s="1"/>
  <c r="BC6" i="10"/>
  <c r="Y10" i="8"/>
  <c r="AR5" i="10"/>
  <c r="BD5" i="10" s="1"/>
  <c r="BD6" i="10"/>
  <c r="Z10" i="8"/>
  <c r="BE6" i="10"/>
  <c r="AA10" i="8"/>
  <c r="AB10" i="8"/>
  <c r="BF6" i="10"/>
  <c r="BA10" i="10"/>
  <c r="W14" i="8"/>
  <c r="BA6" i="10"/>
  <c r="W10" i="8"/>
  <c r="BG6" i="10"/>
  <c r="AC10" i="8"/>
  <c r="AV5" i="10"/>
  <c r="BH5" i="10" s="1"/>
  <c r="BH6" i="10"/>
  <c r="AD10" i="8"/>
  <c r="BG9" i="10"/>
  <c r="AC13" i="8"/>
  <c r="BA9" i="10"/>
  <c r="W13" i="8"/>
  <c r="BC8" i="10"/>
  <c r="Y12" i="8"/>
  <c r="BB8" i="10"/>
  <c r="X12" i="8"/>
  <c r="BH8" i="10"/>
  <c r="AD12" i="8"/>
  <c r="BG8" i="10"/>
  <c r="AC12" i="8"/>
  <c r="AB12" i="8"/>
  <c r="BF8" i="10"/>
  <c r="BE8" i="10"/>
  <c r="AA12" i="8"/>
  <c r="BD8" i="10"/>
  <c r="Z12" i="8"/>
  <c r="BA8" i="10"/>
  <c r="W12" i="8"/>
  <c r="BB7" i="10"/>
  <c r="X11" i="8"/>
  <c r="BH7" i="10"/>
  <c r="AD11" i="8"/>
  <c r="BG7" i="10"/>
  <c r="AC11" i="8"/>
  <c r="BF7" i="10"/>
  <c r="AB11" i="8"/>
  <c r="BE7" i="10"/>
  <c r="AA11" i="8"/>
  <c r="BD7" i="10"/>
  <c r="Z11" i="8"/>
  <c r="BC7" i="10"/>
  <c r="Y11" i="8"/>
  <c r="BA7" i="10"/>
  <c r="W11" i="8"/>
  <c r="BB6" i="10"/>
  <c r="X10" i="8"/>
  <c r="AB15" i="8"/>
  <c r="BF11" i="10"/>
  <c r="BE11" i="10"/>
  <c r="AA15" i="8"/>
  <c r="BD11" i="10"/>
  <c r="Z15" i="8"/>
  <c r="BC11" i="10"/>
  <c r="Y15" i="8"/>
  <c r="BB11" i="10"/>
  <c r="X15" i="8"/>
  <c r="BH11" i="10"/>
  <c r="AD15" i="8"/>
  <c r="BG11" i="10"/>
  <c r="AC15" i="8"/>
  <c r="BA11" i="10"/>
  <c r="W15" i="8"/>
  <c r="BG12" i="10"/>
  <c r="AC16" i="8"/>
  <c r="BF12" i="10"/>
  <c r="AB16" i="8"/>
  <c r="BE12" i="10"/>
  <c r="AA16" i="8"/>
  <c r="BD12" i="10"/>
  <c r="Z16" i="8"/>
  <c r="BC12" i="10"/>
  <c r="Y16" i="8"/>
  <c r="BB12" i="10"/>
  <c r="X16" i="8"/>
  <c r="BH12" i="10"/>
  <c r="AD16" i="8"/>
  <c r="BA12" i="10"/>
  <c r="W16" i="8"/>
  <c r="AB13" i="8"/>
  <c r="BF9" i="10"/>
  <c r="BD9" i="10"/>
  <c r="Z13" i="8"/>
  <c r="BE9" i="10"/>
  <c r="AA13" i="8"/>
  <c r="BC9" i="10"/>
  <c r="Y13" i="8"/>
  <c r="BB9" i="10"/>
  <c r="X13" i="8"/>
  <c r="BH9" i="10"/>
  <c r="AD13" i="8"/>
  <c r="BA14" i="10"/>
  <c r="W18" i="8"/>
  <c r="BA15" i="10"/>
  <c r="W19" i="8"/>
  <c r="BQ5" i="10"/>
  <c r="BL5" i="10"/>
  <c r="BS5" i="10"/>
  <c r="BT5" i="10"/>
  <c r="BP5" i="10"/>
  <c r="BM5" i="10"/>
  <c r="BR5" i="10"/>
  <c r="BN5" i="10"/>
  <c r="BO5" i="10"/>
  <c r="AS5" i="10"/>
  <c r="BE5" i="10" s="1"/>
  <c r="AT5" i="10"/>
  <c r="BF5" i="10" s="1"/>
  <c r="AU5" i="10"/>
  <c r="BG5" i="10" s="1"/>
  <c r="AP5" i="10"/>
  <c r="BB5" i="10" s="1"/>
  <c r="BA5" i="12"/>
  <c r="AX5" i="12"/>
  <c r="AV5" i="12"/>
  <c r="BF23" i="12"/>
  <c r="BF68" i="12"/>
  <c r="BF64" i="12"/>
  <c r="BF60" i="12"/>
  <c r="BF56" i="12"/>
  <c r="BF52" i="12"/>
  <c r="BF53" i="12"/>
  <c r="BF67" i="12"/>
  <c r="BF51" i="12"/>
  <c r="BF50" i="12"/>
  <c r="BF35" i="12"/>
  <c r="BF57" i="12"/>
  <c r="BF48" i="12"/>
  <c r="BF38" i="12"/>
  <c r="BF31" i="12"/>
  <c r="BF26" i="12"/>
  <c r="BF49" i="12"/>
  <c r="BF37" i="12"/>
  <c r="BF28" i="12"/>
  <c r="BF54" i="12"/>
  <c r="BF45" i="12"/>
  <c r="BF41" i="12"/>
  <c r="BF29" i="12"/>
  <c r="BF18" i="12"/>
  <c r="BF13" i="12"/>
  <c r="BG6" i="12"/>
  <c r="BF6" i="12" s="1"/>
  <c r="BM6" i="12" s="1"/>
  <c r="BF33" i="12"/>
  <c r="BF30" i="12"/>
  <c r="BF24" i="12"/>
  <c r="BF63" i="12"/>
  <c r="BF47" i="12"/>
  <c r="BF44" i="12"/>
  <c r="BF39" i="12"/>
  <c r="BF36" i="12"/>
  <c r="BF25" i="12"/>
  <c r="BF22" i="12"/>
  <c r="BF14" i="12"/>
  <c r="BF65" i="12"/>
  <c r="BF62" i="12"/>
  <c r="BF61" i="12"/>
  <c r="BF42" i="12"/>
  <c r="BF21" i="12"/>
  <c r="BF16" i="12"/>
  <c r="BF55" i="12"/>
  <c r="BF34" i="12"/>
  <c r="BF17" i="12"/>
  <c r="BF15" i="12"/>
  <c r="BF46" i="12"/>
  <c r="BF40" i="12"/>
  <c r="BF66" i="12"/>
  <c r="BF58" i="12"/>
  <c r="BF27" i="12"/>
  <c r="BF20" i="12"/>
  <c r="BF10" i="12"/>
  <c r="BF19" i="12"/>
  <c r="BF7" i="12"/>
  <c r="BF11" i="12"/>
  <c r="BF32" i="12"/>
  <c r="BF9" i="12"/>
  <c r="BF43" i="12"/>
  <c r="BF8" i="12"/>
  <c r="BF12" i="12"/>
  <c r="BF59" i="12"/>
  <c r="AY5" i="12"/>
  <c r="AW5" i="12"/>
  <c r="BI6" i="12"/>
  <c r="AZ5" i="12"/>
  <c r="BB5" i="12"/>
  <c r="BC5" i="12"/>
  <c r="BP6" i="12"/>
  <c r="BD5" i="12"/>
  <c r="AY63" i="11"/>
  <c r="AY57" i="11"/>
  <c r="AY32" i="11"/>
  <c r="AY38" i="11"/>
  <c r="AY23" i="11"/>
  <c r="AY40" i="11"/>
  <c r="AY10" i="11"/>
  <c r="AY55" i="11"/>
  <c r="AY49" i="11"/>
  <c r="AY67" i="11"/>
  <c r="AY26" i="11"/>
  <c r="AY66" i="11"/>
  <c r="AY34" i="11"/>
  <c r="AY24" i="11"/>
  <c r="AY54" i="11"/>
  <c r="AY8" i="11"/>
  <c r="AY47" i="11"/>
  <c r="AY41" i="11"/>
  <c r="AY59" i="11"/>
  <c r="AY46" i="11"/>
  <c r="AY48" i="11"/>
  <c r="AY33" i="11"/>
  <c r="AY62" i="11"/>
  <c r="AY39" i="11"/>
  <c r="AY64" i="11"/>
  <c r="AY53" i="11"/>
  <c r="AY14" i="11"/>
  <c r="AY35" i="11"/>
  <c r="AY31" i="11"/>
  <c r="AY68" i="11"/>
  <c r="AY58" i="11"/>
  <c r="AY42" i="11"/>
  <c r="AY37" i="11"/>
  <c r="AY11" i="11"/>
  <c r="AZ6" i="11"/>
  <c r="AY6" i="11" s="1"/>
  <c r="AY19" i="11"/>
  <c r="AY15" i="11"/>
  <c r="AY60" i="11"/>
  <c r="AY45" i="11"/>
  <c r="AY29" i="11"/>
  <c r="AY36" i="11"/>
  <c r="AY9" i="11"/>
  <c r="AY16" i="11"/>
  <c r="AY18" i="11"/>
  <c r="AY13" i="11"/>
  <c r="AY52" i="11"/>
  <c r="AY30" i="11"/>
  <c r="AY61" i="11"/>
  <c r="AY27" i="11"/>
  <c r="AY7" i="11"/>
  <c r="AY17" i="11"/>
  <c r="AY21" i="11"/>
  <c r="AY50" i="11"/>
  <c r="AY44" i="11"/>
  <c r="AY65" i="11"/>
  <c r="AY51" i="11"/>
  <c r="AY43" i="11"/>
  <c r="AY25" i="11"/>
  <c r="AY56" i="11"/>
  <c r="AY28" i="11"/>
  <c r="AY12" i="11"/>
  <c r="AY22" i="11"/>
  <c r="AY20" i="11"/>
  <c r="AR5" i="11"/>
  <c r="T19" i="1" a="1"/>
  <c r="T19" i="1" s="1"/>
  <c r="T20" i="1" a="1"/>
  <c r="BF6" i="18" l="1"/>
  <c r="BC6" i="18"/>
  <c r="BG6" i="18"/>
  <c r="BC37" i="18"/>
  <c r="BB37" i="18"/>
  <c r="BA37" i="18"/>
  <c r="BD37" i="18"/>
  <c r="BH37" i="18"/>
  <c r="AZ37" i="18"/>
  <c r="BG37" i="18"/>
  <c r="BE37" i="18"/>
  <c r="BF37" i="18"/>
  <c r="BH65" i="18"/>
  <c r="BG65" i="18"/>
  <c r="BA65" i="18"/>
  <c r="BC65" i="18"/>
  <c r="BB65" i="18"/>
  <c r="BF65" i="18"/>
  <c r="BD65" i="18"/>
  <c r="AZ65" i="18"/>
  <c r="BE65" i="18"/>
  <c r="BA49" i="18"/>
  <c r="BD49" i="18"/>
  <c r="BE49" i="18"/>
  <c r="BG49" i="18"/>
  <c r="BB49" i="18"/>
  <c r="BC49" i="18"/>
  <c r="BF49" i="18"/>
  <c r="BH49" i="18"/>
  <c r="AZ49" i="18"/>
  <c r="BC29" i="18"/>
  <c r="BH29" i="18"/>
  <c r="BB29" i="18"/>
  <c r="BA29" i="18"/>
  <c r="BD29" i="18"/>
  <c r="BE29" i="18"/>
  <c r="AZ29" i="18"/>
  <c r="BF29" i="18"/>
  <c r="BG29" i="18"/>
  <c r="BC32" i="18"/>
  <c r="BD32" i="18"/>
  <c r="BE32" i="18"/>
  <c r="BF32" i="18"/>
  <c r="BH32" i="18"/>
  <c r="BG32" i="18"/>
  <c r="BA32" i="18"/>
  <c r="BB32" i="18"/>
  <c r="AZ32" i="18"/>
  <c r="BA42" i="18"/>
  <c r="BF42" i="18"/>
  <c r="AZ42" i="18"/>
  <c r="BH42" i="18"/>
  <c r="BD42" i="18"/>
  <c r="BG42" i="18"/>
  <c r="BB42" i="18"/>
  <c r="BC42" i="18"/>
  <c r="BE42" i="18"/>
  <c r="BG56" i="18"/>
  <c r="BC56" i="18"/>
  <c r="BH56" i="18"/>
  <c r="BB56" i="18"/>
  <c r="BD56" i="18"/>
  <c r="AZ56" i="18"/>
  <c r="BF56" i="18"/>
  <c r="BE56" i="18"/>
  <c r="BA56" i="18"/>
  <c r="BC46" i="18"/>
  <c r="BA46" i="18"/>
  <c r="BH46" i="18"/>
  <c r="BE46" i="18"/>
  <c r="AZ46" i="18"/>
  <c r="BB46" i="18"/>
  <c r="BF46" i="18"/>
  <c r="BD46" i="18"/>
  <c r="BG46" i="18"/>
  <c r="AZ39" i="18"/>
  <c r="BF39" i="18"/>
  <c r="BE39" i="18"/>
  <c r="BC39" i="18"/>
  <c r="BB39" i="18"/>
  <c r="BG39" i="18"/>
  <c r="BA39" i="18"/>
  <c r="BH39" i="18"/>
  <c r="BD39" i="18"/>
  <c r="AZ7" i="18"/>
  <c r="BG7" i="18"/>
  <c r="BC7" i="18"/>
  <c r="BH7" i="18"/>
  <c r="BA7" i="18"/>
  <c r="BB7" i="18"/>
  <c r="BE7" i="18"/>
  <c r="BF7" i="18"/>
  <c r="BD7" i="18"/>
  <c r="BE54" i="18"/>
  <c r="BH54" i="18"/>
  <c r="AZ54" i="18"/>
  <c r="BF54" i="18"/>
  <c r="BD54" i="18"/>
  <c r="BG54" i="18"/>
  <c r="BB54" i="18"/>
  <c r="BC54" i="18"/>
  <c r="BA54" i="18"/>
  <c r="BC47" i="18"/>
  <c r="BG47" i="18"/>
  <c r="BA47" i="18"/>
  <c r="BH47" i="18"/>
  <c r="BD47" i="18"/>
  <c r="AZ47" i="18"/>
  <c r="BF47" i="18"/>
  <c r="BB47" i="18"/>
  <c r="BE47" i="18"/>
  <c r="BA6" i="18"/>
  <c r="BF25" i="18"/>
  <c r="AZ25" i="18"/>
  <c r="BA25" i="18"/>
  <c r="BH25" i="18"/>
  <c r="BB25" i="18"/>
  <c r="BE25" i="18"/>
  <c r="BD25" i="18"/>
  <c r="BC25" i="18"/>
  <c r="BG25" i="18"/>
  <c r="BF13" i="18"/>
  <c r="BA13" i="18"/>
  <c r="BH13" i="18"/>
  <c r="AZ13" i="18"/>
  <c r="BD13" i="18"/>
  <c r="BG13" i="18"/>
  <c r="BB13" i="18"/>
  <c r="BC13" i="18"/>
  <c r="BE13" i="18"/>
  <c r="BA9" i="18"/>
  <c r="BB9" i="18"/>
  <c r="BE9" i="18"/>
  <c r="BC9" i="18"/>
  <c r="BF9" i="18"/>
  <c r="BD9" i="18"/>
  <c r="AZ9" i="18"/>
  <c r="BH9" i="18"/>
  <c r="BG9" i="18"/>
  <c r="BA57" i="18"/>
  <c r="BE57" i="18"/>
  <c r="BG57" i="18"/>
  <c r="BC57" i="18"/>
  <c r="BB57" i="18"/>
  <c r="BF57" i="18"/>
  <c r="BH57" i="18"/>
  <c r="BD57" i="18"/>
  <c r="AZ57" i="18"/>
  <c r="BE58" i="18"/>
  <c r="BD58" i="18"/>
  <c r="AZ58" i="18"/>
  <c r="BG58" i="18"/>
  <c r="BC58" i="18"/>
  <c r="BF58" i="18"/>
  <c r="BA58" i="18"/>
  <c r="BB58" i="18"/>
  <c r="BH58" i="18"/>
  <c r="BF35" i="18"/>
  <c r="BG35" i="18"/>
  <c r="BC35" i="18"/>
  <c r="BD35" i="18"/>
  <c r="BH35" i="18"/>
  <c r="AZ35" i="18"/>
  <c r="BB35" i="18"/>
  <c r="BE35" i="18"/>
  <c r="BA35" i="18"/>
  <c r="BF62" i="18"/>
  <c r="AZ62" i="18"/>
  <c r="BD62" i="18"/>
  <c r="BG62" i="18"/>
  <c r="BC62" i="18"/>
  <c r="BH62" i="18"/>
  <c r="BE62" i="18"/>
  <c r="BA62" i="18"/>
  <c r="BB62" i="18"/>
  <c r="BC55" i="18"/>
  <c r="BA55" i="18"/>
  <c r="BH55" i="18"/>
  <c r="BD55" i="18"/>
  <c r="AZ55" i="18"/>
  <c r="BB55" i="18"/>
  <c r="BF55" i="18"/>
  <c r="BG55" i="18"/>
  <c r="BE55" i="18"/>
  <c r="BC33" i="18"/>
  <c r="BF33" i="18"/>
  <c r="BH33" i="18"/>
  <c r="AZ33" i="18"/>
  <c r="BA33" i="18"/>
  <c r="BD33" i="18"/>
  <c r="BG33" i="18"/>
  <c r="BB33" i="18"/>
  <c r="BE33" i="18"/>
  <c r="BE17" i="18"/>
  <c r="BG17" i="18"/>
  <c r="BH17" i="18"/>
  <c r="BD17" i="18"/>
  <c r="BA17" i="18"/>
  <c r="AZ17" i="18"/>
  <c r="BB17" i="18"/>
  <c r="BC17" i="18"/>
  <c r="BF17" i="18"/>
  <c r="AZ11" i="18"/>
  <c r="BC11" i="18"/>
  <c r="BF11" i="18"/>
  <c r="BH11" i="18"/>
  <c r="BA11" i="18"/>
  <c r="BD11" i="18"/>
  <c r="BB11" i="18"/>
  <c r="BE11" i="18"/>
  <c r="BG11" i="18"/>
  <c r="BG16" i="18"/>
  <c r="AZ16" i="18"/>
  <c r="BC16" i="18"/>
  <c r="BB16" i="18"/>
  <c r="BH16" i="18"/>
  <c r="BF16" i="18"/>
  <c r="BD16" i="18"/>
  <c r="BE16" i="18"/>
  <c r="BA16" i="18"/>
  <c r="BA8" i="18"/>
  <c r="BG8" i="18"/>
  <c r="BB8" i="18"/>
  <c r="BC8" i="18"/>
  <c r="BH8" i="18"/>
  <c r="BE8" i="18"/>
  <c r="BF8" i="18"/>
  <c r="AZ8" i="18"/>
  <c r="BD8" i="18"/>
  <c r="BB66" i="18"/>
  <c r="BD66" i="18"/>
  <c r="BH66" i="18"/>
  <c r="AZ66" i="18"/>
  <c r="BA66" i="18"/>
  <c r="BG66" i="18"/>
  <c r="BC66" i="18"/>
  <c r="BE66" i="18"/>
  <c r="BF66" i="18"/>
  <c r="BG43" i="18"/>
  <c r="BC43" i="18"/>
  <c r="BH43" i="18"/>
  <c r="BD43" i="18"/>
  <c r="AZ43" i="18"/>
  <c r="BB43" i="18"/>
  <c r="BF43" i="18"/>
  <c r="BA43" i="18"/>
  <c r="BE43" i="18"/>
  <c r="BD36" i="18"/>
  <c r="BH36" i="18"/>
  <c r="AZ36" i="18"/>
  <c r="BE36" i="18"/>
  <c r="BA36" i="18"/>
  <c r="BG36" i="18"/>
  <c r="BC36" i="18"/>
  <c r="BF36" i="18"/>
  <c r="BB36" i="18"/>
  <c r="BA63" i="18"/>
  <c r="BG63" i="18"/>
  <c r="AZ63" i="18"/>
  <c r="BB63" i="18"/>
  <c r="BF63" i="18"/>
  <c r="BE63" i="18"/>
  <c r="BC63" i="18"/>
  <c r="BH63" i="18"/>
  <c r="BD63" i="18"/>
  <c r="BE6" i="18"/>
  <c r="BG45" i="18"/>
  <c r="BA45" i="18"/>
  <c r="BE45" i="18"/>
  <c r="BB45" i="18"/>
  <c r="BF45" i="18"/>
  <c r="BH45" i="18"/>
  <c r="BD45" i="18"/>
  <c r="AZ45" i="18"/>
  <c r="BC45" i="18"/>
  <c r="BG19" i="18"/>
  <c r="BA19" i="18"/>
  <c r="BB19" i="18"/>
  <c r="BH19" i="18"/>
  <c r="BC19" i="18"/>
  <c r="BD19" i="18"/>
  <c r="BE19" i="18"/>
  <c r="BF19" i="18"/>
  <c r="AZ19" i="18"/>
  <c r="BE31" i="18"/>
  <c r="BC31" i="18"/>
  <c r="BA31" i="18"/>
  <c r="BD31" i="18"/>
  <c r="BB31" i="18"/>
  <c r="BF31" i="18"/>
  <c r="BG31" i="18"/>
  <c r="AZ31" i="18"/>
  <c r="BH31" i="18"/>
  <c r="BE18" i="18"/>
  <c r="AZ18" i="18"/>
  <c r="BF18" i="18"/>
  <c r="BH18" i="18"/>
  <c r="BA18" i="18"/>
  <c r="BB18" i="18"/>
  <c r="BC18" i="18"/>
  <c r="BD18" i="18"/>
  <c r="BG18" i="18"/>
  <c r="BC10" i="18"/>
  <c r="BH10" i="18"/>
  <c r="BE10" i="18"/>
  <c r="BA10" i="18"/>
  <c r="BG10" i="18"/>
  <c r="BB10" i="18"/>
  <c r="AZ10" i="18"/>
  <c r="BD10" i="18"/>
  <c r="BF10" i="18"/>
  <c r="BB53" i="18"/>
  <c r="BF53" i="18"/>
  <c r="BD53" i="18"/>
  <c r="BH53" i="18"/>
  <c r="AZ53" i="18"/>
  <c r="BC53" i="18"/>
  <c r="BA53" i="18"/>
  <c r="BE53" i="18"/>
  <c r="BG53" i="18"/>
  <c r="BC51" i="18"/>
  <c r="BA51" i="18"/>
  <c r="BH51" i="18"/>
  <c r="BD51" i="18"/>
  <c r="AZ51" i="18"/>
  <c r="BF51" i="18"/>
  <c r="BB51" i="18"/>
  <c r="BG51" i="18"/>
  <c r="BE51" i="18"/>
  <c r="BF44" i="18"/>
  <c r="AZ44" i="18"/>
  <c r="BE44" i="18"/>
  <c r="BA44" i="18"/>
  <c r="BC44" i="18"/>
  <c r="BH44" i="18"/>
  <c r="BG44" i="18"/>
  <c r="BB44" i="18"/>
  <c r="BD44" i="18"/>
  <c r="BD64" i="18"/>
  <c r="BC64" i="18"/>
  <c r="BH64" i="18"/>
  <c r="BB64" i="18"/>
  <c r="AZ64" i="18"/>
  <c r="BF64" i="18"/>
  <c r="BE64" i="18"/>
  <c r="BA64" i="18"/>
  <c r="BG64" i="18"/>
  <c r="BH15" i="18"/>
  <c r="BF15" i="18"/>
  <c r="BB15" i="18"/>
  <c r="BD15" i="18"/>
  <c r="BG15" i="18"/>
  <c r="AZ15" i="18"/>
  <c r="BC15" i="18"/>
  <c r="BA15" i="18"/>
  <c r="BE15" i="18"/>
  <c r="BA21" i="18"/>
  <c r="BD21" i="18"/>
  <c r="AZ21" i="18"/>
  <c r="BF21" i="18"/>
  <c r="BH21" i="18"/>
  <c r="BG21" i="18"/>
  <c r="BB21" i="18"/>
  <c r="BC21" i="18"/>
  <c r="BE21" i="18"/>
  <c r="BB41" i="18"/>
  <c r="BF41" i="18"/>
  <c r="BD41" i="18"/>
  <c r="AZ41" i="18"/>
  <c r="BE41" i="18"/>
  <c r="BG41" i="18"/>
  <c r="BA41" i="18"/>
  <c r="BC41" i="18"/>
  <c r="BH41" i="18"/>
  <c r="BC20" i="18"/>
  <c r="BG20" i="18"/>
  <c r="BF20" i="18"/>
  <c r="AZ20" i="18"/>
  <c r="BA20" i="18"/>
  <c r="BE20" i="18"/>
  <c r="BD20" i="18"/>
  <c r="BB20" i="18"/>
  <c r="BH20" i="18"/>
  <c r="BG12" i="18"/>
  <c r="BB12" i="18"/>
  <c r="BF12" i="18"/>
  <c r="BE12" i="18"/>
  <c r="BH12" i="18"/>
  <c r="AZ12" i="18"/>
  <c r="BD12" i="18"/>
  <c r="BA12" i="18"/>
  <c r="BC12" i="18"/>
  <c r="BF61" i="18"/>
  <c r="BD61" i="18"/>
  <c r="BH61" i="18"/>
  <c r="BE61" i="18"/>
  <c r="BC61" i="18"/>
  <c r="AZ61" i="18"/>
  <c r="BA61" i="18"/>
  <c r="BG61" i="18"/>
  <c r="BB61" i="18"/>
  <c r="BC59" i="18"/>
  <c r="BG59" i="18"/>
  <c r="BA59" i="18"/>
  <c r="BE59" i="18"/>
  <c r="BH59" i="18"/>
  <c r="BD59" i="18"/>
  <c r="BF59" i="18"/>
  <c r="AZ59" i="18"/>
  <c r="BB59" i="18"/>
  <c r="BD52" i="18"/>
  <c r="BF52" i="18"/>
  <c r="BB52" i="18"/>
  <c r="BE52" i="18"/>
  <c r="BH52" i="18"/>
  <c r="BA52" i="18"/>
  <c r="BG52" i="18"/>
  <c r="AZ52" i="18"/>
  <c r="BC52" i="18"/>
  <c r="BD6" i="18"/>
  <c r="BH6" i="18"/>
  <c r="BF50" i="18"/>
  <c r="BH50" i="18"/>
  <c r="AZ50" i="18"/>
  <c r="BG50" i="18"/>
  <c r="BC50" i="18"/>
  <c r="BE50" i="18"/>
  <c r="BA50" i="18"/>
  <c r="BB50" i="18"/>
  <c r="BD50" i="18"/>
  <c r="BD30" i="18"/>
  <c r="BG30" i="18"/>
  <c r="AZ30" i="18"/>
  <c r="BE30" i="18"/>
  <c r="BA30" i="18"/>
  <c r="BB30" i="18"/>
  <c r="BC30" i="18"/>
  <c r="BH30" i="18"/>
  <c r="BF30" i="18"/>
  <c r="BD23" i="18"/>
  <c r="BB23" i="18"/>
  <c r="BE23" i="18"/>
  <c r="BC23" i="18"/>
  <c r="BG23" i="18"/>
  <c r="AZ23" i="18"/>
  <c r="BF23" i="18"/>
  <c r="BH23" i="18"/>
  <c r="BA23" i="18"/>
  <c r="BE26" i="18"/>
  <c r="AZ26" i="18"/>
  <c r="BH26" i="18"/>
  <c r="BC26" i="18"/>
  <c r="BF26" i="18"/>
  <c r="BD26" i="18"/>
  <c r="BB26" i="18"/>
  <c r="BG26" i="18"/>
  <c r="BA26" i="18"/>
  <c r="BF22" i="18"/>
  <c r="BG22" i="18"/>
  <c r="AZ22" i="18"/>
  <c r="BA22" i="18"/>
  <c r="BB22" i="18"/>
  <c r="BH22" i="18"/>
  <c r="BC22" i="18"/>
  <c r="BD22" i="18"/>
  <c r="BE22" i="18"/>
  <c r="BC27" i="18"/>
  <c r="BB27" i="18"/>
  <c r="BD27" i="18"/>
  <c r="BF27" i="18"/>
  <c r="AZ27" i="18"/>
  <c r="BA27" i="18"/>
  <c r="BE27" i="18"/>
  <c r="BH27" i="18"/>
  <c r="BG27" i="18"/>
  <c r="BF40" i="18"/>
  <c r="BE40" i="18"/>
  <c r="BA40" i="18"/>
  <c r="AZ40" i="18"/>
  <c r="BC40" i="18"/>
  <c r="BH40" i="18"/>
  <c r="BG40" i="18"/>
  <c r="BD40" i="18"/>
  <c r="BB40" i="18"/>
  <c r="BG67" i="18"/>
  <c r="BE67" i="18"/>
  <c r="BH67" i="18"/>
  <c r="BD67" i="18"/>
  <c r="BB67" i="18"/>
  <c r="AZ67" i="18"/>
  <c r="BC67" i="18"/>
  <c r="BF67" i="18"/>
  <c r="BA67" i="18"/>
  <c r="BB60" i="18"/>
  <c r="BE60" i="18"/>
  <c r="BA60" i="18"/>
  <c r="BG60" i="18"/>
  <c r="BH60" i="18"/>
  <c r="BC60" i="18"/>
  <c r="BF60" i="18"/>
  <c r="BD60" i="18"/>
  <c r="AZ60" i="18"/>
  <c r="BD28" i="18"/>
  <c r="AZ28" i="18"/>
  <c r="BC28" i="18"/>
  <c r="BH28" i="18"/>
  <c r="BA28" i="18"/>
  <c r="BB28" i="18"/>
  <c r="BE28" i="18"/>
  <c r="BF28" i="18"/>
  <c r="BG28" i="18"/>
  <c r="AZ14" i="18"/>
  <c r="BG14" i="18"/>
  <c r="BC14" i="18"/>
  <c r="BH14" i="18"/>
  <c r="BB14" i="18"/>
  <c r="BA14" i="18"/>
  <c r="BD14" i="18"/>
  <c r="BE14" i="18"/>
  <c r="BF14" i="18"/>
  <c r="BC24" i="18"/>
  <c r="BB24" i="18"/>
  <c r="AZ24" i="18"/>
  <c r="BF24" i="18"/>
  <c r="BA24" i="18"/>
  <c r="BE24" i="18"/>
  <c r="BG24" i="18"/>
  <c r="BD24" i="18"/>
  <c r="BH24" i="18"/>
  <c r="BC34" i="18"/>
  <c r="BA34" i="18"/>
  <c r="BH34" i="18"/>
  <c r="BD34" i="18"/>
  <c r="AZ34" i="18"/>
  <c r="BB34" i="18"/>
  <c r="BF34" i="18"/>
  <c r="BG34" i="18"/>
  <c r="BE34" i="18"/>
  <c r="BF48" i="18"/>
  <c r="BE48" i="18"/>
  <c r="BA48" i="18"/>
  <c r="BG48" i="18"/>
  <c r="BC48" i="18"/>
  <c r="BH48" i="18"/>
  <c r="BB48" i="18"/>
  <c r="AZ48" i="18"/>
  <c r="BD48" i="18"/>
  <c r="BG38" i="18"/>
  <c r="BC38" i="18"/>
  <c r="BF38" i="18"/>
  <c r="BE38" i="18"/>
  <c r="BA38" i="18"/>
  <c r="BH38" i="18"/>
  <c r="AZ38" i="18"/>
  <c r="BD38" i="18"/>
  <c r="BB38" i="18"/>
  <c r="BA68" i="18"/>
  <c r="BG68" i="18"/>
  <c r="AZ68" i="18"/>
  <c r="BF68" i="18"/>
  <c r="BC68" i="18"/>
  <c r="BD68" i="18"/>
  <c r="BH68" i="18"/>
  <c r="BB68" i="18"/>
  <c r="BE68" i="18"/>
  <c r="BB6" i="18"/>
  <c r="BJ32" i="10" a="1"/>
  <c r="AO5" i="10"/>
  <c r="BA5" i="10" s="1"/>
  <c r="L5" i="8"/>
  <c r="L19" i="8"/>
  <c r="BN58" i="12"/>
  <c r="BO58" i="12"/>
  <c r="BI58" i="12"/>
  <c r="BH58" i="12"/>
  <c r="BP58" i="12"/>
  <c r="BJ58" i="12"/>
  <c r="BK58" i="12"/>
  <c r="BL58" i="12"/>
  <c r="BM58" i="12"/>
  <c r="BH25" i="12"/>
  <c r="BP25" i="12"/>
  <c r="BK25" i="12"/>
  <c r="BI25" i="12"/>
  <c r="BL25" i="12"/>
  <c r="BJ25" i="12"/>
  <c r="BN25" i="12"/>
  <c r="BO25" i="12"/>
  <c r="BM25" i="12"/>
  <c r="BL32" i="12"/>
  <c r="BH32" i="12"/>
  <c r="BN32" i="12"/>
  <c r="BP32" i="12"/>
  <c r="BK32" i="12"/>
  <c r="BI32" i="12"/>
  <c r="BJ32" i="12"/>
  <c r="BO32" i="12"/>
  <c r="BM32" i="12"/>
  <c r="BP50" i="12"/>
  <c r="BI50" i="12"/>
  <c r="BH50" i="12"/>
  <c r="BJ50" i="12"/>
  <c r="BN50" i="12"/>
  <c r="BK50" i="12"/>
  <c r="BO50" i="12"/>
  <c r="BL50" i="12"/>
  <c r="BM50" i="12"/>
  <c r="BJ39" i="12"/>
  <c r="BI39" i="12"/>
  <c r="BP39" i="12"/>
  <c r="BN39" i="12"/>
  <c r="BM39" i="12"/>
  <c r="BL39" i="12"/>
  <c r="BO39" i="12"/>
  <c r="BH39" i="12"/>
  <c r="BK39" i="12"/>
  <c r="BN13" i="12"/>
  <c r="BP13" i="12"/>
  <c r="BJ13" i="12"/>
  <c r="BI13" i="12"/>
  <c r="BK13" i="12"/>
  <c r="BO13" i="12"/>
  <c r="BH13" i="12"/>
  <c r="BM13" i="12"/>
  <c r="BL13" i="12"/>
  <c r="BO51" i="12"/>
  <c r="BM51" i="12"/>
  <c r="BL51" i="12"/>
  <c r="BK51" i="12"/>
  <c r="BN51" i="12"/>
  <c r="BP51" i="12"/>
  <c r="BH51" i="12"/>
  <c r="BJ51" i="12"/>
  <c r="BI51" i="12"/>
  <c r="BP28" i="12"/>
  <c r="BH28" i="12"/>
  <c r="BO28" i="12"/>
  <c r="BK28" i="12"/>
  <c r="BJ28" i="12"/>
  <c r="BI28" i="12"/>
  <c r="BL28" i="12"/>
  <c r="BM28" i="12"/>
  <c r="BN28" i="12"/>
  <c r="BN21" i="12"/>
  <c r="BM21" i="12"/>
  <c r="BI21" i="12"/>
  <c r="BL21" i="12"/>
  <c r="BK21" i="12"/>
  <c r="BJ21" i="12"/>
  <c r="BP21" i="12"/>
  <c r="BH21" i="12"/>
  <c r="BO21" i="12"/>
  <c r="BI11" i="12"/>
  <c r="BH11" i="12"/>
  <c r="BM11" i="12"/>
  <c r="BP11" i="12"/>
  <c r="BL11" i="12"/>
  <c r="BN11" i="12"/>
  <c r="BK11" i="12"/>
  <c r="BO11" i="12"/>
  <c r="BJ11" i="12"/>
  <c r="BI49" i="12"/>
  <c r="BM49" i="12"/>
  <c r="BO49" i="12"/>
  <c r="BP49" i="12"/>
  <c r="BJ49" i="12"/>
  <c r="BN49" i="12"/>
  <c r="BL49" i="12"/>
  <c r="BK49" i="12"/>
  <c r="BH49" i="12"/>
  <c r="BK23" i="12"/>
  <c r="BI23" i="12"/>
  <c r="BO23" i="12"/>
  <c r="BM23" i="12"/>
  <c r="BL23" i="12"/>
  <c r="BJ23" i="12"/>
  <c r="BN23" i="12"/>
  <c r="BP23" i="12"/>
  <c r="BH23" i="12"/>
  <c r="BO6" i="12"/>
  <c r="BP7" i="12"/>
  <c r="BH7" i="12"/>
  <c r="BN7" i="12"/>
  <c r="BI7" i="12"/>
  <c r="BO7" i="12"/>
  <c r="BM7" i="12"/>
  <c r="BK7" i="12"/>
  <c r="BL7" i="12"/>
  <c r="BJ7" i="12"/>
  <c r="BL46" i="12"/>
  <c r="BJ46" i="12"/>
  <c r="BH46" i="12"/>
  <c r="BM46" i="12"/>
  <c r="BN46" i="12"/>
  <c r="BP46" i="12"/>
  <c r="BI46" i="12"/>
  <c r="BO46" i="12"/>
  <c r="BK46" i="12"/>
  <c r="BI61" i="12"/>
  <c r="BM61" i="12"/>
  <c r="BJ61" i="12"/>
  <c r="BK61" i="12"/>
  <c r="BN61" i="12"/>
  <c r="BO61" i="12"/>
  <c r="BH61" i="12"/>
  <c r="BP61" i="12"/>
  <c r="BL61" i="12"/>
  <c r="BH44" i="12"/>
  <c r="BJ44" i="12"/>
  <c r="BP44" i="12"/>
  <c r="BM44" i="12"/>
  <c r="BK44" i="12"/>
  <c r="BN44" i="12"/>
  <c r="BI44" i="12"/>
  <c r="BO44" i="12"/>
  <c r="BL44" i="12"/>
  <c r="BI18" i="12"/>
  <c r="BK18" i="12"/>
  <c r="BM18" i="12"/>
  <c r="BN18" i="12"/>
  <c r="BP18" i="12"/>
  <c r="BH18" i="12"/>
  <c r="BJ18" i="12"/>
  <c r="BL18" i="12"/>
  <c r="BO18" i="12"/>
  <c r="BM26" i="12"/>
  <c r="BK26" i="12"/>
  <c r="BJ26" i="12"/>
  <c r="BP26" i="12"/>
  <c r="BI26" i="12"/>
  <c r="BL26" i="12"/>
  <c r="BN26" i="12"/>
  <c r="BO26" i="12"/>
  <c r="BH26" i="12"/>
  <c r="BH67" i="12"/>
  <c r="BP67" i="12"/>
  <c r="BJ67" i="12"/>
  <c r="BI67" i="12"/>
  <c r="BN67" i="12"/>
  <c r="BM67" i="12"/>
  <c r="BO67" i="12"/>
  <c r="BK67" i="12"/>
  <c r="BL67" i="12"/>
  <c r="BO64" i="12"/>
  <c r="BM64" i="12"/>
  <c r="BJ64" i="12"/>
  <c r="BP64" i="12"/>
  <c r="BK64" i="12"/>
  <c r="BN64" i="12"/>
  <c r="BI64" i="12"/>
  <c r="BL64" i="12"/>
  <c r="BH64" i="12"/>
  <c r="BM36" i="12"/>
  <c r="BJ36" i="12"/>
  <c r="BN36" i="12"/>
  <c r="BL36" i="12"/>
  <c r="BK36" i="12"/>
  <c r="BP36" i="12"/>
  <c r="BO36" i="12"/>
  <c r="BI36" i="12"/>
  <c r="BH36" i="12"/>
  <c r="BN40" i="12"/>
  <c r="BH40" i="12"/>
  <c r="BP40" i="12"/>
  <c r="BJ40" i="12"/>
  <c r="BM40" i="12"/>
  <c r="BI40" i="12"/>
  <c r="BL40" i="12"/>
  <c r="BO40" i="12"/>
  <c r="BK40" i="12"/>
  <c r="BH59" i="12"/>
  <c r="BJ59" i="12"/>
  <c r="BP59" i="12"/>
  <c r="BI59" i="12"/>
  <c r="BO59" i="12"/>
  <c r="BL59" i="12"/>
  <c r="BK59" i="12"/>
  <c r="BM59" i="12"/>
  <c r="BN59" i="12"/>
  <c r="BH19" i="12"/>
  <c r="BO19" i="12"/>
  <c r="BJ19" i="12"/>
  <c r="BL19" i="12"/>
  <c r="BK19" i="12"/>
  <c r="BM19" i="12"/>
  <c r="BI19" i="12"/>
  <c r="BP19" i="12"/>
  <c r="BN19" i="12"/>
  <c r="BK62" i="12"/>
  <c r="BL62" i="12"/>
  <c r="BO62" i="12"/>
  <c r="BM62" i="12"/>
  <c r="BN62" i="12"/>
  <c r="BH62" i="12"/>
  <c r="BI62" i="12"/>
  <c r="BJ62" i="12"/>
  <c r="BP62" i="12"/>
  <c r="BJ47" i="12"/>
  <c r="BI47" i="12"/>
  <c r="BH47" i="12"/>
  <c r="BM47" i="12"/>
  <c r="BP47" i="12"/>
  <c r="BL47" i="12"/>
  <c r="BK47" i="12"/>
  <c r="BN47" i="12"/>
  <c r="BO47" i="12"/>
  <c r="BP29" i="12"/>
  <c r="BJ29" i="12"/>
  <c r="BN29" i="12"/>
  <c r="BH29" i="12"/>
  <c r="BL29" i="12"/>
  <c r="BO29" i="12"/>
  <c r="BM29" i="12"/>
  <c r="BI29" i="12"/>
  <c r="BK29" i="12"/>
  <c r="BM31" i="12"/>
  <c r="BL31" i="12"/>
  <c r="BI31" i="12"/>
  <c r="BJ31" i="12"/>
  <c r="BN31" i="12"/>
  <c r="BO31" i="12"/>
  <c r="BK31" i="12"/>
  <c r="BP31" i="12"/>
  <c r="BH31" i="12"/>
  <c r="BK53" i="12"/>
  <c r="BP53" i="12"/>
  <c r="BJ53" i="12"/>
  <c r="BI53" i="12"/>
  <c r="BO53" i="12"/>
  <c r="BL53" i="12"/>
  <c r="BM53" i="12"/>
  <c r="BN53" i="12"/>
  <c r="BH53" i="12"/>
  <c r="BH6" i="12"/>
  <c r="BI16" i="12"/>
  <c r="BK16" i="12"/>
  <c r="BO16" i="12"/>
  <c r="BJ16" i="12"/>
  <c r="BM16" i="12"/>
  <c r="BN16" i="12"/>
  <c r="BH16" i="12"/>
  <c r="BP16" i="12"/>
  <c r="BL16" i="12"/>
  <c r="BH15" i="12"/>
  <c r="BI15" i="12"/>
  <c r="BJ15" i="12"/>
  <c r="BO15" i="12"/>
  <c r="BL15" i="12"/>
  <c r="BP15" i="12"/>
  <c r="BN15" i="12"/>
  <c r="BK15" i="12"/>
  <c r="BM15" i="12"/>
  <c r="BN6" i="12"/>
  <c r="BM12" i="12"/>
  <c r="BN12" i="12"/>
  <c r="BI12" i="12"/>
  <c r="BP12" i="12"/>
  <c r="BO12" i="12"/>
  <c r="BJ12" i="12"/>
  <c r="BH12" i="12"/>
  <c r="BL12" i="12"/>
  <c r="BK12" i="12"/>
  <c r="BJ10" i="12"/>
  <c r="BK10" i="12"/>
  <c r="BI10" i="12"/>
  <c r="BH10" i="12"/>
  <c r="BN10" i="12"/>
  <c r="BO10" i="12"/>
  <c r="BL10" i="12"/>
  <c r="BM10" i="12"/>
  <c r="BP10" i="12"/>
  <c r="BJ17" i="12"/>
  <c r="BP17" i="12"/>
  <c r="BK17" i="12"/>
  <c r="BH17" i="12"/>
  <c r="BL17" i="12"/>
  <c r="BO17" i="12"/>
  <c r="BN17" i="12"/>
  <c r="BM17" i="12"/>
  <c r="BI17" i="12"/>
  <c r="BH65" i="12"/>
  <c r="BK65" i="12"/>
  <c r="BL65" i="12"/>
  <c r="BP65" i="12"/>
  <c r="BI65" i="12"/>
  <c r="BO65" i="12"/>
  <c r="BJ65" i="12"/>
  <c r="BN65" i="12"/>
  <c r="BM65" i="12"/>
  <c r="BJ63" i="12"/>
  <c r="BI63" i="12"/>
  <c r="BH63" i="12"/>
  <c r="BN63" i="12"/>
  <c r="BP63" i="12"/>
  <c r="BO63" i="12"/>
  <c r="BL63" i="12"/>
  <c r="BK63" i="12"/>
  <c r="BM63" i="12"/>
  <c r="BH41" i="12"/>
  <c r="BK41" i="12"/>
  <c r="BM41" i="12"/>
  <c r="BP41" i="12"/>
  <c r="BN41" i="12"/>
  <c r="BI41" i="12"/>
  <c r="BL41" i="12"/>
  <c r="BJ41" i="12"/>
  <c r="BO41" i="12"/>
  <c r="BI38" i="12"/>
  <c r="BL38" i="12"/>
  <c r="BK38" i="12"/>
  <c r="BJ38" i="12"/>
  <c r="BN38" i="12"/>
  <c r="BO38" i="12"/>
  <c r="BH38" i="12"/>
  <c r="BM38" i="12"/>
  <c r="BP38" i="12"/>
  <c r="BL52" i="12"/>
  <c r="BM52" i="12"/>
  <c r="BO52" i="12"/>
  <c r="BJ52" i="12"/>
  <c r="BK52" i="12"/>
  <c r="BI52" i="12"/>
  <c r="BN52" i="12"/>
  <c r="BP52" i="12"/>
  <c r="BH52" i="12"/>
  <c r="BJ6" i="12"/>
  <c r="BI33" i="12"/>
  <c r="BO33" i="12"/>
  <c r="BN33" i="12"/>
  <c r="BM33" i="12"/>
  <c r="BH33" i="12"/>
  <c r="BJ33" i="12"/>
  <c r="BK33" i="12"/>
  <c r="BL33" i="12"/>
  <c r="BP33" i="12"/>
  <c r="BM66" i="12"/>
  <c r="BO66" i="12"/>
  <c r="BH66" i="12"/>
  <c r="BP66" i="12"/>
  <c r="BJ66" i="12"/>
  <c r="BN66" i="12"/>
  <c r="BL66" i="12"/>
  <c r="BI66" i="12"/>
  <c r="BK66" i="12"/>
  <c r="BM68" i="12"/>
  <c r="BL68" i="12"/>
  <c r="BJ68" i="12"/>
  <c r="BH68" i="12"/>
  <c r="BI68" i="12"/>
  <c r="BP68" i="12"/>
  <c r="BK68" i="12"/>
  <c r="BN68" i="12"/>
  <c r="BO68" i="12"/>
  <c r="BK6" i="12"/>
  <c r="BN8" i="12"/>
  <c r="BO8" i="12"/>
  <c r="BP8" i="12"/>
  <c r="BJ8" i="12"/>
  <c r="BL8" i="12"/>
  <c r="BH8" i="12"/>
  <c r="BI8" i="12"/>
  <c r="BK8" i="12"/>
  <c r="BM8" i="12"/>
  <c r="BK34" i="12"/>
  <c r="BL34" i="12"/>
  <c r="BI34" i="12"/>
  <c r="BN34" i="12"/>
  <c r="BP34" i="12"/>
  <c r="BJ34" i="12"/>
  <c r="BO34" i="12"/>
  <c r="BH34" i="12"/>
  <c r="BM34" i="12"/>
  <c r="BJ14" i="12"/>
  <c r="BM14" i="12"/>
  <c r="BP14" i="12"/>
  <c r="BO14" i="12"/>
  <c r="BK14" i="12"/>
  <c r="BL14" i="12"/>
  <c r="BI14" i="12"/>
  <c r="BN14" i="12"/>
  <c r="BH14" i="12"/>
  <c r="BK24" i="12"/>
  <c r="BI24" i="12"/>
  <c r="BP24" i="12"/>
  <c r="BM24" i="12"/>
  <c r="BH24" i="12"/>
  <c r="BJ24" i="12"/>
  <c r="BN24" i="12"/>
  <c r="BO24" i="12"/>
  <c r="BL24" i="12"/>
  <c r="BH45" i="12"/>
  <c r="BM45" i="12"/>
  <c r="BO45" i="12"/>
  <c r="BJ45" i="12"/>
  <c r="BI45" i="12"/>
  <c r="BP45" i="12"/>
  <c r="BN45" i="12"/>
  <c r="BK45" i="12"/>
  <c r="BL45" i="12"/>
  <c r="BM48" i="12"/>
  <c r="BP48" i="12"/>
  <c r="BO48" i="12"/>
  <c r="BJ48" i="12"/>
  <c r="BL48" i="12"/>
  <c r="BN48" i="12"/>
  <c r="BI48" i="12"/>
  <c r="BK48" i="12"/>
  <c r="BH48" i="12"/>
  <c r="BN56" i="12"/>
  <c r="BP56" i="12"/>
  <c r="BH56" i="12"/>
  <c r="BI56" i="12"/>
  <c r="BO56" i="12"/>
  <c r="BM56" i="12"/>
  <c r="BL56" i="12"/>
  <c r="BJ56" i="12"/>
  <c r="BK56" i="12"/>
  <c r="BJ9" i="12"/>
  <c r="BK9" i="12"/>
  <c r="BN9" i="12"/>
  <c r="BI9" i="12"/>
  <c r="BM9" i="12"/>
  <c r="BH9" i="12"/>
  <c r="BL9" i="12"/>
  <c r="BP9" i="12"/>
  <c r="BO9" i="12"/>
  <c r="BH35" i="12"/>
  <c r="BP35" i="12"/>
  <c r="BK35" i="12"/>
  <c r="BM35" i="12"/>
  <c r="BN35" i="12"/>
  <c r="BL35" i="12"/>
  <c r="BJ35" i="12"/>
  <c r="BI35" i="12"/>
  <c r="BO35" i="12"/>
  <c r="BP37" i="12"/>
  <c r="BK37" i="12"/>
  <c r="BI37" i="12"/>
  <c r="BN37" i="12"/>
  <c r="BJ37" i="12"/>
  <c r="BM37" i="12"/>
  <c r="BO37" i="12"/>
  <c r="BH37" i="12"/>
  <c r="BL37" i="12"/>
  <c r="BK42" i="12"/>
  <c r="BM42" i="12"/>
  <c r="BI42" i="12"/>
  <c r="BJ42" i="12"/>
  <c r="BH42" i="12"/>
  <c r="BL42" i="12"/>
  <c r="BO42" i="12"/>
  <c r="BP42" i="12"/>
  <c r="BN42" i="12"/>
  <c r="BL6" i="12"/>
  <c r="BO20" i="12"/>
  <c r="BN20" i="12"/>
  <c r="BM20" i="12"/>
  <c r="BK20" i="12"/>
  <c r="BL20" i="12"/>
  <c r="BH20" i="12"/>
  <c r="BP20" i="12"/>
  <c r="BI20" i="12"/>
  <c r="BJ20" i="12"/>
  <c r="BP43" i="12"/>
  <c r="BI43" i="12"/>
  <c r="BO43" i="12"/>
  <c r="BN43" i="12"/>
  <c r="BL43" i="12"/>
  <c r="BK43" i="12"/>
  <c r="BM43" i="12"/>
  <c r="BJ43" i="12"/>
  <c r="BH43" i="12"/>
  <c r="BP27" i="12"/>
  <c r="BL27" i="12"/>
  <c r="BI27" i="12"/>
  <c r="BK27" i="12"/>
  <c r="BJ27" i="12"/>
  <c r="BO27" i="12"/>
  <c r="BH27" i="12"/>
  <c r="BN27" i="12"/>
  <c r="BM27" i="12"/>
  <c r="BI55" i="12"/>
  <c r="BJ55" i="12"/>
  <c r="BP55" i="12"/>
  <c r="BO55" i="12"/>
  <c r="BM55" i="12"/>
  <c r="BK55" i="12"/>
  <c r="BN55" i="12"/>
  <c r="BH55" i="12"/>
  <c r="BL55" i="12"/>
  <c r="BJ22" i="12"/>
  <c r="BK22" i="12"/>
  <c r="BL22" i="12"/>
  <c r="BH22" i="12"/>
  <c r="BP22" i="12"/>
  <c r="BI22" i="12"/>
  <c r="BN22" i="12"/>
  <c r="BM22" i="12"/>
  <c r="BO22" i="12"/>
  <c r="BO30" i="12"/>
  <c r="BP30" i="12"/>
  <c r="BM30" i="12"/>
  <c r="BL30" i="12"/>
  <c r="BH30" i="12"/>
  <c r="BI30" i="12"/>
  <c r="BN30" i="12"/>
  <c r="BK30" i="12"/>
  <c r="BJ30" i="12"/>
  <c r="BO54" i="12"/>
  <c r="BM54" i="12"/>
  <c r="BJ54" i="12"/>
  <c r="BL54" i="12"/>
  <c r="BK54" i="12"/>
  <c r="BI54" i="12"/>
  <c r="BP54" i="12"/>
  <c r="BN54" i="12"/>
  <c r="BH54" i="12"/>
  <c r="BL57" i="12"/>
  <c r="BM57" i="12"/>
  <c r="BH57" i="12"/>
  <c r="BJ57" i="12"/>
  <c r="BN57" i="12"/>
  <c r="BI57" i="12"/>
  <c r="BO57" i="12"/>
  <c r="BP57" i="12"/>
  <c r="BK57" i="12"/>
  <c r="BP60" i="12"/>
  <c r="BI60" i="12"/>
  <c r="BM60" i="12"/>
  <c r="BL60" i="12"/>
  <c r="BO60" i="12"/>
  <c r="BH60" i="12"/>
  <c r="BN60" i="12"/>
  <c r="BK60" i="12"/>
  <c r="BJ60" i="12"/>
  <c r="BA60" i="11"/>
  <c r="BC60" i="11"/>
  <c r="BI60" i="11"/>
  <c r="BD60" i="11"/>
  <c r="BH60" i="11"/>
  <c r="BF60" i="11"/>
  <c r="BB60" i="11"/>
  <c r="BE60" i="11"/>
  <c r="BG60" i="11"/>
  <c r="BD33" i="11"/>
  <c r="BB33" i="11"/>
  <c r="BA33" i="11"/>
  <c r="BI33" i="11"/>
  <c r="BF33" i="11"/>
  <c r="BH33" i="11"/>
  <c r="BC33" i="11"/>
  <c r="BE33" i="11"/>
  <c r="BG33" i="11"/>
  <c r="BG50" i="11"/>
  <c r="BI50" i="11"/>
  <c r="BA50" i="11"/>
  <c r="BE50" i="11"/>
  <c r="BH50" i="11"/>
  <c r="BB50" i="11"/>
  <c r="BD50" i="11"/>
  <c r="BC50" i="11"/>
  <c r="BF50" i="11"/>
  <c r="BD31" i="11"/>
  <c r="BG31" i="11"/>
  <c r="BF31" i="11"/>
  <c r="BI31" i="11"/>
  <c r="BC31" i="11"/>
  <c r="BH31" i="11"/>
  <c r="BB31" i="11"/>
  <c r="BA31" i="11"/>
  <c r="BE31" i="11"/>
  <c r="BE21" i="11"/>
  <c r="BB21" i="11"/>
  <c r="BG21" i="11"/>
  <c r="BD21" i="11"/>
  <c r="BH21" i="11"/>
  <c r="BC21" i="11"/>
  <c r="BF21" i="11"/>
  <c r="BA21" i="11"/>
  <c r="BI21" i="11"/>
  <c r="BE35" i="11"/>
  <c r="BG35" i="11"/>
  <c r="BA35" i="11"/>
  <c r="BH35" i="11"/>
  <c r="BF35" i="11"/>
  <c r="BD35" i="11"/>
  <c r="BI35" i="11"/>
  <c r="BC35" i="11"/>
  <c r="BB35" i="11"/>
  <c r="BG43" i="11"/>
  <c r="BC43" i="11"/>
  <c r="BH43" i="11"/>
  <c r="BA43" i="11"/>
  <c r="BD43" i="11"/>
  <c r="BF43" i="11"/>
  <c r="BB43" i="11"/>
  <c r="BE43" i="11"/>
  <c r="BI43" i="11"/>
  <c r="BG20" i="11"/>
  <c r="BE20" i="11"/>
  <c r="BI20" i="11"/>
  <c r="BB20" i="11"/>
  <c r="BC20" i="11"/>
  <c r="BF20" i="11"/>
  <c r="BH20" i="11"/>
  <c r="BA20" i="11"/>
  <c r="BD20" i="11"/>
  <c r="BE65" i="11"/>
  <c r="BH65" i="11"/>
  <c r="BB65" i="11"/>
  <c r="BD65" i="11"/>
  <c r="BA65" i="11"/>
  <c r="BI65" i="11"/>
  <c r="BC65" i="11"/>
  <c r="BG65" i="11"/>
  <c r="BF65" i="11"/>
  <c r="BA30" i="11"/>
  <c r="BG30" i="11"/>
  <c r="BC30" i="11"/>
  <c r="BD30" i="11"/>
  <c r="BI30" i="11"/>
  <c r="BF30" i="11"/>
  <c r="BB30" i="11"/>
  <c r="BE30" i="11"/>
  <c r="BH30" i="11"/>
  <c r="BE45" i="11"/>
  <c r="BD45" i="11"/>
  <c r="BH45" i="11"/>
  <c r="BC45" i="11"/>
  <c r="BB45" i="11"/>
  <c r="BI45" i="11"/>
  <c r="BG45" i="11"/>
  <c r="BF45" i="11"/>
  <c r="BA45" i="11"/>
  <c r="BG58" i="11"/>
  <c r="BE58" i="11"/>
  <c r="BA58" i="11"/>
  <c r="BF58" i="11"/>
  <c r="BH58" i="11"/>
  <c r="BD58" i="11"/>
  <c r="BB58" i="11"/>
  <c r="BI58" i="11"/>
  <c r="BC58" i="11"/>
  <c r="BF62" i="11"/>
  <c r="BI62" i="11"/>
  <c r="BG62" i="11"/>
  <c r="BH62" i="11"/>
  <c r="BA62" i="11"/>
  <c r="BB62" i="11"/>
  <c r="BC62" i="11"/>
  <c r="BD62" i="11"/>
  <c r="BE62" i="11"/>
  <c r="BB54" i="11"/>
  <c r="BE54" i="11"/>
  <c r="BA54" i="11"/>
  <c r="BF54" i="11"/>
  <c r="BG54" i="11"/>
  <c r="BC54" i="11"/>
  <c r="BH54" i="11"/>
  <c r="BD54" i="11"/>
  <c r="BI54" i="11"/>
  <c r="BH10" i="11"/>
  <c r="BB10" i="11"/>
  <c r="BF10" i="11"/>
  <c r="BG10" i="11"/>
  <c r="BI10" i="11"/>
  <c r="BE10" i="11"/>
  <c r="BC10" i="11"/>
  <c r="BA10" i="11"/>
  <c r="BD10" i="11"/>
  <c r="BF22" i="11"/>
  <c r="BD22" i="11"/>
  <c r="BH22" i="11"/>
  <c r="BB22" i="11"/>
  <c r="BE22" i="11"/>
  <c r="BC22" i="11"/>
  <c r="BA22" i="11"/>
  <c r="BI22" i="11"/>
  <c r="BG22" i="11"/>
  <c r="BF68" i="11"/>
  <c r="BA68" i="11"/>
  <c r="BC68" i="11"/>
  <c r="BD68" i="11"/>
  <c r="BE68" i="11"/>
  <c r="BI68" i="11"/>
  <c r="BG68" i="11"/>
  <c r="BH68" i="11"/>
  <c r="BB68" i="11"/>
  <c r="BI12" i="11"/>
  <c r="BG12" i="11"/>
  <c r="BD12" i="11"/>
  <c r="BF12" i="11"/>
  <c r="BH12" i="11"/>
  <c r="BE12" i="11"/>
  <c r="BA12" i="11"/>
  <c r="BC12" i="11"/>
  <c r="BB12" i="11"/>
  <c r="BG15" i="11"/>
  <c r="BA15" i="11"/>
  <c r="BE15" i="11"/>
  <c r="BB15" i="11"/>
  <c r="BI15" i="11"/>
  <c r="BH15" i="11"/>
  <c r="BF15" i="11"/>
  <c r="BC15" i="11"/>
  <c r="BD15" i="11"/>
  <c r="BA23" i="11"/>
  <c r="BE23" i="11"/>
  <c r="BD23" i="11"/>
  <c r="BF23" i="11"/>
  <c r="BB23" i="11"/>
  <c r="BH23" i="11"/>
  <c r="BI23" i="11"/>
  <c r="BG23" i="11"/>
  <c r="BC23" i="11"/>
  <c r="BA19" i="11"/>
  <c r="BD19" i="11"/>
  <c r="BB19" i="11"/>
  <c r="BH19" i="11"/>
  <c r="BI19" i="11"/>
  <c r="BC19" i="11"/>
  <c r="BF19" i="11"/>
  <c r="BG19" i="11"/>
  <c r="BE19" i="11"/>
  <c r="BC46" i="11"/>
  <c r="BD46" i="11"/>
  <c r="BB46" i="11"/>
  <c r="BH46" i="11"/>
  <c r="BE46" i="11"/>
  <c r="BI46" i="11"/>
  <c r="BA46" i="11"/>
  <c r="BF46" i="11"/>
  <c r="BG46" i="11"/>
  <c r="BA66" i="11"/>
  <c r="BB66" i="11"/>
  <c r="BH66" i="11"/>
  <c r="BF66" i="11"/>
  <c r="BI66" i="11"/>
  <c r="BE66" i="11"/>
  <c r="BD66" i="11"/>
  <c r="BG66" i="11"/>
  <c r="BC66" i="11"/>
  <c r="BE38" i="11"/>
  <c r="BF38" i="11"/>
  <c r="BG38" i="11"/>
  <c r="BB38" i="11"/>
  <c r="BH38" i="11"/>
  <c r="BA38" i="11"/>
  <c r="BD38" i="11"/>
  <c r="BI38" i="11"/>
  <c r="BC38" i="11"/>
  <c r="BD56" i="11"/>
  <c r="BE56" i="11"/>
  <c r="BB56" i="11"/>
  <c r="BC56" i="11"/>
  <c r="BF56" i="11"/>
  <c r="BH56" i="11"/>
  <c r="BI56" i="11"/>
  <c r="BG56" i="11"/>
  <c r="BA56" i="11"/>
  <c r="BB17" i="11"/>
  <c r="BC17" i="11"/>
  <c r="BH17" i="11"/>
  <c r="BI17" i="11"/>
  <c r="BG17" i="11"/>
  <c r="BF17" i="11"/>
  <c r="BD17" i="11"/>
  <c r="BE17" i="11"/>
  <c r="BA17" i="11"/>
  <c r="BG16" i="11"/>
  <c r="BI16" i="11"/>
  <c r="BB16" i="11"/>
  <c r="BD16" i="11"/>
  <c r="BC16" i="11"/>
  <c r="BA16" i="11"/>
  <c r="BE16" i="11"/>
  <c r="BF16" i="11"/>
  <c r="BH16" i="11"/>
  <c r="BC6" i="11"/>
  <c r="BI6" i="11"/>
  <c r="BB6" i="11"/>
  <c r="BE6" i="11"/>
  <c r="BH6" i="11"/>
  <c r="BG6" i="11"/>
  <c r="BA6" i="11"/>
  <c r="BF6" i="11"/>
  <c r="BA14" i="11"/>
  <c r="BE14" i="11"/>
  <c r="BG14" i="11"/>
  <c r="BD14" i="11"/>
  <c r="BI14" i="11"/>
  <c r="BH14" i="11"/>
  <c r="BC14" i="11"/>
  <c r="BF14" i="11"/>
  <c r="BB14" i="11"/>
  <c r="BI59" i="11"/>
  <c r="BA59" i="11"/>
  <c r="BG59" i="11"/>
  <c r="BD59" i="11"/>
  <c r="BF59" i="11"/>
  <c r="BE59" i="11"/>
  <c r="BB59" i="11"/>
  <c r="BC59" i="11"/>
  <c r="BH59" i="11"/>
  <c r="BG26" i="11"/>
  <c r="BF26" i="11"/>
  <c r="BE26" i="11"/>
  <c r="BC26" i="11"/>
  <c r="BA26" i="11"/>
  <c r="BH26" i="11"/>
  <c r="BD26" i="11"/>
  <c r="BB26" i="11"/>
  <c r="BI26" i="11"/>
  <c r="BA32" i="11"/>
  <c r="BC32" i="11"/>
  <c r="BD32" i="11"/>
  <c r="BE32" i="11"/>
  <c r="BI32" i="11"/>
  <c r="BH32" i="11"/>
  <c r="BG32" i="11"/>
  <c r="BF32" i="11"/>
  <c r="BB32" i="11"/>
  <c r="BB28" i="11"/>
  <c r="BF28" i="11"/>
  <c r="BH28" i="11"/>
  <c r="BD28" i="11"/>
  <c r="BA28" i="11"/>
  <c r="BI28" i="11"/>
  <c r="BG28" i="11"/>
  <c r="BE28" i="11"/>
  <c r="BC28" i="11"/>
  <c r="BF9" i="11"/>
  <c r="BH9" i="11"/>
  <c r="BD9" i="11"/>
  <c r="BG9" i="11"/>
  <c r="BB9" i="11"/>
  <c r="BC9" i="11"/>
  <c r="BI9" i="11"/>
  <c r="BE9" i="11"/>
  <c r="BA9" i="11"/>
  <c r="BH11" i="11"/>
  <c r="BB11" i="11"/>
  <c r="BD11" i="11"/>
  <c r="BF11" i="11"/>
  <c r="BC11" i="11"/>
  <c r="BE11" i="11"/>
  <c r="BG11" i="11"/>
  <c r="BI11" i="11"/>
  <c r="BA11" i="11"/>
  <c r="BH53" i="11"/>
  <c r="BC53" i="11"/>
  <c r="BD53" i="11"/>
  <c r="BF53" i="11"/>
  <c r="BE53" i="11"/>
  <c r="BG53" i="11"/>
  <c r="BB53" i="11"/>
  <c r="BA53" i="11"/>
  <c r="BI53" i="11"/>
  <c r="BE41" i="11"/>
  <c r="BG41" i="11"/>
  <c r="BD41" i="11"/>
  <c r="BC41" i="11"/>
  <c r="BA41" i="11"/>
  <c r="BF41" i="11"/>
  <c r="BB41" i="11"/>
  <c r="BH41" i="11"/>
  <c r="BI41" i="11"/>
  <c r="BB67" i="11"/>
  <c r="BI67" i="11"/>
  <c r="BG67" i="11"/>
  <c r="BC67" i="11"/>
  <c r="BD67" i="11"/>
  <c r="BF67" i="11"/>
  <c r="BA67" i="11"/>
  <c r="BH67" i="11"/>
  <c r="BE67" i="11"/>
  <c r="BF57" i="11"/>
  <c r="BB57" i="11"/>
  <c r="BD57" i="11"/>
  <c r="BC57" i="11"/>
  <c r="BG57" i="11"/>
  <c r="BE57" i="11"/>
  <c r="BH57" i="11"/>
  <c r="BA57" i="11"/>
  <c r="BI57" i="11"/>
  <c r="BB44" i="11"/>
  <c r="BF44" i="11"/>
  <c r="BH44" i="11"/>
  <c r="BE44" i="11"/>
  <c r="BI44" i="11"/>
  <c r="BG44" i="11"/>
  <c r="BA44" i="11"/>
  <c r="BC44" i="11"/>
  <c r="BD44" i="11"/>
  <c r="BH40" i="11"/>
  <c r="BI40" i="11"/>
  <c r="BB40" i="11"/>
  <c r="BE40" i="11"/>
  <c r="BF40" i="11"/>
  <c r="BG40" i="11"/>
  <c r="BA40" i="11"/>
  <c r="BD40" i="11"/>
  <c r="BC40" i="11"/>
  <c r="BE34" i="11"/>
  <c r="BC34" i="11"/>
  <c r="BI34" i="11"/>
  <c r="BD34" i="11"/>
  <c r="BB34" i="11"/>
  <c r="BA34" i="11"/>
  <c r="BG34" i="11"/>
  <c r="BF34" i="11"/>
  <c r="BH34" i="11"/>
  <c r="BD7" i="11"/>
  <c r="BH7" i="11"/>
  <c r="BE7" i="11"/>
  <c r="BC7" i="11"/>
  <c r="BA7" i="11"/>
  <c r="BB7" i="11"/>
  <c r="BG7" i="11"/>
  <c r="BI7" i="11"/>
  <c r="BF7" i="11"/>
  <c r="BA37" i="11"/>
  <c r="BI37" i="11"/>
  <c r="BC37" i="11"/>
  <c r="BF37" i="11"/>
  <c r="BH37" i="11"/>
  <c r="BG37" i="11"/>
  <c r="BE37" i="11"/>
  <c r="BB37" i="11"/>
  <c r="BD37" i="11"/>
  <c r="BH64" i="11"/>
  <c r="BE64" i="11"/>
  <c r="BG64" i="11"/>
  <c r="BC64" i="11"/>
  <c r="BA64" i="11"/>
  <c r="BI64" i="11"/>
  <c r="BD64" i="11"/>
  <c r="BF64" i="11"/>
  <c r="BB64" i="11"/>
  <c r="BB47" i="11"/>
  <c r="BF47" i="11"/>
  <c r="BD47" i="11"/>
  <c r="BA47" i="11"/>
  <c r="BE47" i="11"/>
  <c r="BG47" i="11"/>
  <c r="BI47" i="11"/>
  <c r="BH47" i="11"/>
  <c r="BC47" i="11"/>
  <c r="BI49" i="11"/>
  <c r="BB49" i="11"/>
  <c r="BE49" i="11"/>
  <c r="BF49" i="11"/>
  <c r="BH49" i="11"/>
  <c r="BG49" i="11"/>
  <c r="BC49" i="11"/>
  <c r="BA49" i="11"/>
  <c r="BD49" i="11"/>
  <c r="BE63" i="11"/>
  <c r="BH63" i="11"/>
  <c r="BG63" i="11"/>
  <c r="BB63" i="11"/>
  <c r="BA63" i="11"/>
  <c r="BI63" i="11"/>
  <c r="BD63" i="11"/>
  <c r="BF63" i="11"/>
  <c r="BC63" i="11"/>
  <c r="BI52" i="11"/>
  <c r="BA52" i="11"/>
  <c r="BC52" i="11"/>
  <c r="BF52" i="11"/>
  <c r="BH52" i="11"/>
  <c r="BE52" i="11"/>
  <c r="BD52" i="11"/>
  <c r="BG52" i="11"/>
  <c r="BB52" i="11"/>
  <c r="BA24" i="11"/>
  <c r="BI24" i="11"/>
  <c r="BH24" i="11"/>
  <c r="BB24" i="11"/>
  <c r="BC24" i="11"/>
  <c r="BG24" i="11"/>
  <c r="BD24" i="11"/>
  <c r="BF24" i="11"/>
  <c r="BE24" i="11"/>
  <c r="BI13" i="11"/>
  <c r="BB13" i="11"/>
  <c r="BF13" i="11"/>
  <c r="BA13" i="11"/>
  <c r="BH13" i="11"/>
  <c r="BD13" i="11"/>
  <c r="BC13" i="11"/>
  <c r="BE13" i="11"/>
  <c r="BG13" i="11"/>
  <c r="BF48" i="11"/>
  <c r="BB48" i="11"/>
  <c r="BA48" i="11"/>
  <c r="BI48" i="11"/>
  <c r="BC48" i="11"/>
  <c r="BG48" i="11"/>
  <c r="BE48" i="11"/>
  <c r="BH48" i="11"/>
  <c r="BD48" i="11"/>
  <c r="BA18" i="11"/>
  <c r="BI18" i="11"/>
  <c r="BD18" i="11"/>
  <c r="BC18" i="11"/>
  <c r="BG18" i="11"/>
  <c r="BF18" i="11"/>
  <c r="BE18" i="11"/>
  <c r="BH18" i="11"/>
  <c r="BB18" i="11"/>
  <c r="BH25" i="11"/>
  <c r="BE25" i="11"/>
  <c r="BI25" i="11"/>
  <c r="BD25" i="11"/>
  <c r="BA25" i="11"/>
  <c r="BG25" i="11"/>
  <c r="BF25" i="11"/>
  <c r="BC25" i="11"/>
  <c r="BB25" i="11"/>
  <c r="BH27" i="11"/>
  <c r="BF27" i="11"/>
  <c r="BE27" i="11"/>
  <c r="BG27" i="11"/>
  <c r="BD27" i="11"/>
  <c r="BB27" i="11"/>
  <c r="BA27" i="11"/>
  <c r="BI27" i="11"/>
  <c r="BC27" i="11"/>
  <c r="BB36" i="11"/>
  <c r="BI36" i="11"/>
  <c r="BG36" i="11"/>
  <c r="BH36" i="11"/>
  <c r="BD36" i="11"/>
  <c r="BE36" i="11"/>
  <c r="BC36" i="11"/>
  <c r="BF36" i="11"/>
  <c r="BA36" i="11"/>
  <c r="BE51" i="11"/>
  <c r="BA51" i="11"/>
  <c r="BD51" i="11"/>
  <c r="BC51" i="11"/>
  <c r="BB51" i="11"/>
  <c r="BI51" i="11"/>
  <c r="BF51" i="11"/>
  <c r="BH51" i="11"/>
  <c r="BG51" i="11"/>
  <c r="BB61" i="11"/>
  <c r="BE61" i="11"/>
  <c r="BI61" i="11"/>
  <c r="BA61" i="11"/>
  <c r="BD61" i="11"/>
  <c r="BH61" i="11"/>
  <c r="BG61" i="11"/>
  <c r="BC61" i="11"/>
  <c r="BF61" i="11"/>
  <c r="BG29" i="11"/>
  <c r="BF29" i="11"/>
  <c r="BH29" i="11"/>
  <c r="BE29" i="11"/>
  <c r="BA29" i="11"/>
  <c r="BC29" i="11"/>
  <c r="BD29" i="11"/>
  <c r="BI29" i="11"/>
  <c r="BB29" i="11"/>
  <c r="BG42" i="11"/>
  <c r="BI42" i="11"/>
  <c r="BF42" i="11"/>
  <c r="BB42" i="11"/>
  <c r="BE42" i="11"/>
  <c r="BC42" i="11"/>
  <c r="BD42" i="11"/>
  <c r="BA42" i="11"/>
  <c r="BH42" i="11"/>
  <c r="BC39" i="11"/>
  <c r="BD39" i="11"/>
  <c r="BF39" i="11"/>
  <c r="BE39" i="11"/>
  <c r="BH39" i="11"/>
  <c r="BG39" i="11"/>
  <c r="BB39" i="11"/>
  <c r="BA39" i="11"/>
  <c r="BI39" i="11"/>
  <c r="BD8" i="11"/>
  <c r="BC8" i="11"/>
  <c r="BA8" i="11"/>
  <c r="BE8" i="11"/>
  <c r="BB8" i="11"/>
  <c r="BF8" i="11"/>
  <c r="BH8" i="11"/>
  <c r="BI8" i="11"/>
  <c r="BG8" i="11"/>
  <c r="BA55" i="11"/>
  <c r="BD55" i="11"/>
  <c r="BE55" i="11"/>
  <c r="BF55" i="11"/>
  <c r="BG55" i="11"/>
  <c r="BI55" i="11"/>
  <c r="BC55" i="11"/>
  <c r="BB55" i="11"/>
  <c r="BH55" i="11"/>
  <c r="BD6" i="11"/>
  <c r="T20" i="1"/>
  <c r="X27" i="1"/>
  <c r="X28" i="1"/>
  <c r="X21" i="1"/>
  <c r="X29" i="1"/>
  <c r="X22" i="1"/>
  <c r="X30" i="1"/>
  <c r="X23" i="1"/>
  <c r="X31" i="1"/>
  <c r="X24" i="1"/>
  <c r="X25" i="1"/>
  <c r="X26" i="1"/>
  <c r="U14" i="1"/>
  <c r="V14" i="1"/>
  <c r="W14" i="1"/>
  <c r="K18" i="8" s="1"/>
  <c r="X14" i="1"/>
  <c r="V13" i="1"/>
  <c r="W13" i="1"/>
  <c r="W15" i="1" s="1"/>
  <c r="X13" i="1"/>
  <c r="U13" i="1"/>
  <c r="U12" i="1" a="1"/>
  <c r="U12" i="1" s="1"/>
  <c r="U7" i="1"/>
  <c r="V7" i="1"/>
  <c r="W7" i="1"/>
  <c r="X7" i="1"/>
  <c r="X6" i="1"/>
  <c r="W6" i="1"/>
  <c r="U6" i="1"/>
  <c r="V6" i="1"/>
  <c r="L18" i="8" l="1"/>
  <c r="I18" i="8"/>
  <c r="X20" i="1"/>
  <c r="BJ32" i="10"/>
  <c r="U47" i="8" s="1" a="1"/>
  <c r="U47" i="8" s="1"/>
  <c r="W47" i="8" a="1"/>
  <c r="W47" i="8" s="1"/>
  <c r="V47" i="8" a="1"/>
  <c r="V47" i="8" s="1"/>
  <c r="T47" i="8" a="1"/>
  <c r="T47" i="8" s="1"/>
  <c r="I13" i="8"/>
  <c r="J13" i="8"/>
  <c r="K13" i="8"/>
  <c r="X15" i="1"/>
  <c r="U15" i="1"/>
  <c r="U8" i="1"/>
  <c r="X8" i="1"/>
  <c r="W8" i="1"/>
  <c r="L13" i="8"/>
  <c r="X19" i="1" l="1"/>
  <c r="J7" i="8"/>
  <c r="K7" i="8"/>
  <c r="L17" i="8"/>
  <c r="L20" i="8" s="1"/>
  <c r="K17" i="8"/>
  <c r="K20" i="8" s="1"/>
  <c r="J17" i="8"/>
  <c r="J20" i="8" s="1"/>
  <c r="L7" i="8"/>
  <c r="I17" i="8" l="1"/>
  <c r="I20" i="8" s="1"/>
  <c r="I7" i="8"/>
  <c r="AM5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<sst xmlns="http://schemas.openxmlformats.org/spreadsheetml/2006/main" count="9462" uniqueCount="288">
  <si>
    <t>arxiv_id</t>
  </si>
  <si>
    <t>20_ret</t>
  </si>
  <si>
    <t>docclass</t>
  </si>
  <si>
    <t>21_ret</t>
  </si>
  <si>
    <t>22_ret</t>
  </si>
  <si>
    <t>23_ret</t>
  </si>
  <si>
    <t>20&lt;&gt;21</t>
  </si>
  <si>
    <t>21&lt;&gt;22</t>
  </si>
  <si>
    <t>22&lt;&gt;23</t>
  </si>
  <si>
    <t>20&lt;&gt;23</t>
  </si>
  <si>
    <t>article</t>
  </si>
  <si>
    <t>mnras</t>
  </si>
  <si>
    <t>elsarticle</t>
  </si>
  <si>
    <t>amsart</t>
  </si>
  <si>
    <t>INTERSPEECH2023</t>
  </si>
  <si>
    <t>achemso</t>
  </si>
  <si>
    <t>revtex4-1</t>
  </si>
  <si>
    <t>acmart</t>
  </si>
  <si>
    <t>revtex4-2</t>
  </si>
  <si>
    <t>wlscirep</t>
  </si>
  <si>
    <t>nature</t>
  </si>
  <si>
    <t>cas-dc</t>
  </si>
  <si>
    <t>MRM</t>
  </si>
  <si>
    <t>IEEEtran</t>
  </si>
  <si>
    <t>egpubl</t>
  </si>
  <si>
    <t>memoir</t>
  </si>
  <si>
    <t>llncs</t>
  </si>
  <si>
    <t>uai2023</t>
  </si>
  <si>
    <t>atlasdoc</t>
  </si>
  <si>
    <t>pasj01</t>
  </si>
  <si>
    <t>GonnellaLab-StyleArXiv</t>
  </si>
  <si>
    <t>comsoc2023</t>
  </si>
  <si>
    <t>mdpi</t>
  </si>
  <si>
    <t>scrartcl</t>
  </si>
  <si>
    <t>sn-jnl</t>
  </si>
  <si>
    <t>amsart}%article</t>
  </si>
  <si>
    <t>svjour3</t>
  </si>
  <si>
    <t>ieeecolor</t>
  </si>
  <si>
    <t>aastex631</t>
  </si>
  <si>
    <t>cas-sc</t>
  </si>
  <si>
    <t>sagej</t>
  </si>
  <si>
    <t>macro/neu_msthesis</t>
  </si>
  <si>
    <t>agujournal2019</t>
  </si>
  <si>
    <t>vgtc</t>
  </si>
  <si>
    <t>lipics-v2021</t>
  </si>
  <si>
    <t>jmlr</t>
  </si>
  <si>
    <t>siamltex</t>
  </si>
  <si>
    <t>jfm</t>
  </si>
  <si>
    <t>ecai</t>
  </si>
  <si>
    <t>revtex4</t>
  </si>
  <si>
    <t>cup-journal</t>
  </si>
  <si>
    <t>CUP-JNL-JMJ</t>
  </si>
  <si>
    <t>book</t>
  </si>
  <si>
    <t>svproc</t>
  </si>
  <si>
    <t>SciPost</t>
  </si>
  <si>
    <t>aa</t>
  </si>
  <si>
    <t>opticajnl</t>
  </si>
  <si>
    <t>iopart</t>
  </si>
  <si>
    <t>ceurart</t>
  </si>
  <si>
    <t>wiley-article</t>
  </si>
  <si>
    <t>NST</t>
  </si>
  <si>
    <t>jpconf</t>
  </si>
  <si>
    <t>mhd</t>
  </si>
  <si>
    <t>iau</t>
  </si>
  <si>
    <t>ieeeconf</t>
  </si>
  <si>
    <t>TIMED_OUT</t>
  </si>
  <si>
    <t>aastex63</t>
  </si>
  <si>
    <t>IEEEapm</t>
  </si>
  <si>
    <t>optica-article</t>
  </si>
  <si>
    <t>amsproc</t>
  </si>
  <si>
    <t>dccpaper</t>
  </si>
  <si>
    <t>oup-authoring-template</t>
  </si>
  <si>
    <t>nbdt-article</t>
  </si>
  <si>
    <t>20_T1</t>
  </si>
  <si>
    <t>20_T2</t>
  </si>
  <si>
    <t>21_T1</t>
  </si>
  <si>
    <t>22_T1</t>
  </si>
  <si>
    <t>23_T1</t>
  </si>
  <si>
    <t>21_T2</t>
  </si>
  <si>
    <t>22_T2</t>
  </si>
  <si>
    <t>23_T2</t>
  </si>
  <si>
    <t>COMPILE</t>
  </si>
  <si>
    <t>tally</t>
  </si>
  <si>
    <t>CMP</t>
  </si>
  <si>
    <t>CMP OVER TIME</t>
  </si>
  <si>
    <t>PG_num</t>
  </si>
  <si>
    <t>FONT_uniq</t>
  </si>
  <si>
    <t>FONT_num</t>
  </si>
  <si>
    <t>IMG_size</t>
  </si>
  <si>
    <t>IMG_missing</t>
  </si>
  <si>
    <t>IMG_order</t>
  </si>
  <si>
    <t>INS_DEL</t>
  </si>
  <si>
    <t>OP_move</t>
  </si>
  <si>
    <t>OP_lower</t>
  </si>
  <si>
    <t>OP_upper</t>
  </si>
  <si>
    <t>LV_clean</t>
  </si>
  <si>
    <t>LV</t>
  </si>
  <si>
    <t>CHR_nett</t>
  </si>
  <si>
    <t>CHR_uniq</t>
  </si>
  <si>
    <t>letter spacing</t>
  </si>
  <si>
    <t>line break</t>
  </si>
  <si>
    <t>refs</t>
  </si>
  <si>
    <t>content</t>
  </si>
  <si>
    <t>font styles</t>
  </si>
  <si>
    <t>other styles</t>
  </si>
  <si>
    <t>ligatures</t>
  </si>
  <si>
    <t>images</t>
  </si>
  <si>
    <t>identical</t>
  </si>
  <si>
    <t>due to compile time</t>
  </si>
  <si>
    <t>very slight</t>
  </si>
  <si>
    <t>very slight text spacing</t>
  </si>
  <si>
    <t>par indent on the footer</t>
  </si>
  <si>
    <t>the word "References" printed in one but not the other</t>
  </si>
  <si>
    <t>differences in how numbers beside commas are handled</t>
  </si>
  <si>
    <t>footer: wrongly calculated numpages and diff font. After rerun for 2021: only icon diff</t>
  </si>
  <si>
    <t>indentation different</t>
  </si>
  <si>
    <t>idnentation different</t>
  </si>
  <si>
    <t>indentation diff</t>
  </si>
  <si>
    <t>"others" instead of "et al"</t>
  </si>
  <si>
    <t>error sty not found</t>
  </si>
  <si>
    <t>syntax error</t>
  </si>
  <si>
    <t>error, .sty not found</t>
  </si>
  <si>
    <t>missing a comma!!!</t>
  </si>
  <si>
    <t>footer parindent</t>
  </si>
  <si>
    <t>refs and parindent</t>
  </si>
  <si>
    <t>numbering of footnotes; good example of different word breaks</t>
  </si>
  <si>
    <t>"References"</t>
  </si>
  <si>
    <t>different font used in math</t>
  </si>
  <si>
    <t>21_22</t>
  </si>
  <si>
    <t>2023 has weird errors</t>
  </si>
  <si>
    <t>v significant parindent</t>
  </si>
  <si>
    <t>might be diff font?</t>
  </si>
  <si>
    <t>math parindent</t>
  </si>
  <si>
    <t>INVESTIGATE - might actl be a bug?</t>
  </si>
  <si>
    <t>text spacing parindent</t>
  </si>
  <si>
    <t>pdf weirdly encoded, can't open 2022</t>
  </si>
  <si>
    <t>pg 13 uses different font: the monospace 0 is different</t>
  </si>
  <si>
    <t>footnotes monospace font is different</t>
  </si>
  <si>
    <t>math stuff</t>
  </si>
  <si>
    <t>originally 1 image missing cos of timeout, actually identical</t>
  </si>
  <si>
    <t>2 extra blank pages for 2023</t>
  </si>
  <si>
    <t>22_23</t>
  </si>
  <si>
    <t>diff math font</t>
  </si>
  <si>
    <t>diff font for a \x00 char</t>
  </si>
  <si>
    <t>"MAC/Cycle" is not bolded!!</t>
  </si>
  <si>
    <t>diff font prob insignificant</t>
  </si>
  <si>
    <t>fonts just being weird</t>
  </si>
  <si>
    <t>extra pages</t>
  </si>
  <si>
    <t/>
  </si>
  <si>
    <t>ijclab</t>
  </si>
  <si>
    <t>pg1 (2022) has extra full stop in the footer - prob intended</t>
  </si>
  <si>
    <t>miscalculate numpages</t>
  </si>
  <si>
    <t>diff font cos of weird colours</t>
  </si>
  <si>
    <t>summary</t>
  </si>
  <si>
    <t>count</t>
  </si>
  <si>
    <t>num pages</t>
  </si>
  <si>
    <t>summary by documentclass</t>
  </si>
  <si>
    <t>sorted</t>
  </si>
  <si>
    <t>total</t>
  </si>
  <si>
    <t>identical only after 2 compiles</t>
  </si>
  <si>
    <t>!!! Refs are numbers to letters</t>
  </si>
  <si>
    <t>font diff prob insignificant</t>
  </si>
  <si>
    <t>thumbnail icon issue</t>
  </si>
  <si>
    <t>diff font prob insignificnat</t>
  </si>
  <si>
    <t>footer parindent, font diff prob insignificant</t>
  </si>
  <si>
    <t>identical after 2 compiles</t>
  </si>
  <si>
    <t>"expand" bug</t>
  </si>
  <si>
    <t>refs and parindent; references list is handled differently for one entry</t>
  </si>
  <si>
    <t>kind of font styles also?</t>
  </si>
  <si>
    <t>one ref is off??? Weird</t>
  </si>
  <si>
    <t>missing email addresses</t>
  </si>
  <si>
    <t>image placed slightly off</t>
  </si>
  <si>
    <t>word "References"</t>
  </si>
  <si>
    <t>image is cut off in tl2020!!</t>
  </si>
  <si>
    <t>IJ ligature</t>
  </si>
  <si>
    <t>image placement is off</t>
  </si>
  <si>
    <t>huge gap in 2021 pg5</t>
  </si>
  <si>
    <t>2021 has better typography</t>
  </si>
  <si>
    <t>email missing</t>
  </si>
  <si>
    <t>right aligned text in code block</t>
  </si>
  <si>
    <t>looks like an acronym wasn't expanded?</t>
  </si>
  <si>
    <t>math font for degree symbols</t>
  </si>
  <si>
    <t>"TITLE! TITLE!" and other stuff not expanded</t>
  </si>
  <si>
    <t>image placement on pg13</t>
  </si>
  <si>
    <t>weird stuff printed</t>
  </si>
  <si>
    <t>diff color for "josef"</t>
  </si>
  <si>
    <t>random big space between Introduction and first paragraph; 2020 bad typography</t>
  </si>
  <si>
    <t>math font for degree symb</t>
  </si>
  <si>
    <t>spacing; toc missing</t>
  </si>
  <si>
    <t>missing emails and thumbnail img and other ref stuff</t>
  </si>
  <si>
    <t xml:space="preserve">toc </t>
  </si>
  <si>
    <t>pg14 img placement</t>
  </si>
  <si>
    <t>img placement</t>
  </si>
  <si>
    <t>2020 errors out</t>
  </si>
  <si>
    <t>missing email and author info</t>
  </si>
  <si>
    <t>icons missing</t>
  </si>
  <si>
    <t>pg17 table size</t>
  </si>
  <si>
    <t>spacing between the author profiles at the end</t>
  </si>
  <si>
    <t>first page</t>
  </si>
  <si>
    <t>refs abc</t>
  </si>
  <si>
    <t>missing emails</t>
  </si>
  <si>
    <t>MPLS! Expansion</t>
  </si>
  <si>
    <t>! LaTeX Error: File `tabularray.sty' not found.</t>
  </si>
  <si>
    <t>degree symbol</t>
  </si>
  <si>
    <t>one word is replaced by a line??</t>
  </si>
  <si>
    <t>missing email</t>
  </si>
  <si>
    <t>font size of table</t>
  </si>
  <si>
    <t>_21&lt;&gt;23?</t>
  </si>
  <si>
    <t>_if this column is filled, then the manual diffs are from 20&lt;&gt;21</t>
  </si>
  <si>
    <t>_20&lt;&gt;21</t>
  </si>
  <si>
    <t>_21&lt;&gt;22</t>
  </si>
  <si>
    <t>_22&lt;&gt;23</t>
  </si>
  <si>
    <t>_20&lt;&gt;23</t>
  </si>
  <si>
    <t>_arxiv_id</t>
  </si>
  <si>
    <t>refs breaks in 2023</t>
  </si>
  <si>
    <t>img cut off</t>
  </si>
  <si>
    <t>title font size</t>
  </si>
  <si>
    <t>math font</t>
  </si>
  <si>
    <t>2020 last page bad typography</t>
  </si>
  <si>
    <t>first page overflow</t>
  </si>
  <si>
    <t>email icon and stuff</t>
  </si>
  <si>
    <t>blank page</t>
  </si>
  <si>
    <t>interesting!! Different numbering of refs (fotonotes) where one doc doesn’t have no.3</t>
  </si>
  <si>
    <t>pg 10 table header not centred</t>
  </si>
  <si>
    <t>toc missing</t>
  </si>
  <si>
    <t>large spacing before appendix C</t>
  </si>
  <si>
    <t>COMPARE</t>
  </si>
  <si>
    <t>by percent</t>
  </si>
  <si>
    <t>percent</t>
  </si>
  <si>
    <t>baseline</t>
  </si>
  <si>
    <t>N/A</t>
  </si>
  <si>
    <t>COMPARE (by %)</t>
  </si>
  <si>
    <t>any styles</t>
  </si>
  <si>
    <t>any styles (%)</t>
  </si>
  <si>
    <t>20&lt;&gt;23 most popular document classes</t>
  </si>
  <si>
    <t>20&lt;&gt;21 most popular document classes</t>
  </si>
  <si>
    <t>NO PDF PRODUCED</t>
  </si>
  <si>
    <t>jmlr package - images are broken?</t>
  </si>
  <si>
    <t>CHRDIFF_nett</t>
  </si>
  <si>
    <t>CHRDIFF_uniq</t>
  </si>
  <si>
    <t>NEW20&lt;&gt;21</t>
  </si>
  <si>
    <t>table</t>
  </si>
  <si>
    <t>diff colour asterisk</t>
  </si>
  <si>
    <t>bad typography?</t>
  </si>
  <si>
    <t>2020 has extra black line below image</t>
  </si>
  <si>
    <t>degree font</t>
  </si>
  <si>
    <t>spacing</t>
  </si>
  <si>
    <t>bad typography</t>
  </si>
  <si>
    <t>table header misaligned!!</t>
  </si>
  <si>
    <t>size of big bracket in math pg4</t>
  </si>
  <si>
    <t>some issue with refs</t>
  </si>
  <si>
    <t>image spacing</t>
  </si>
  <si>
    <t>tl2020 pg 30: long overflow line</t>
  </si>
  <si>
    <t>weird refs issue</t>
  </si>
  <si>
    <t>compilation</t>
  </si>
  <si>
    <t>NEW_20&lt;&gt;23</t>
  </si>
  <si>
    <t>0 font</t>
  </si>
  <si>
    <t>missing comma</t>
  </si>
  <si>
    <t>thumbnail icon</t>
  </si>
  <si>
    <t>others and et al</t>
  </si>
  <si>
    <t>not backwards compatible!</t>
  </si>
  <si>
    <t>pg11</t>
  </si>
  <si>
    <t>asterisk colour</t>
  </si>
  <si>
    <t>width of text box causes line break</t>
  </si>
  <si>
    <t>table header misaligned</t>
  </si>
  <si>
    <t>weird refs</t>
  </si>
  <si>
    <t>space between paragraph</t>
  </si>
  <si>
    <t>degree</t>
  </si>
  <si>
    <t>compare</t>
  </si>
  <si>
    <t>compare (%)</t>
  </si>
  <si>
    <t>pg12 obvious example</t>
  </si>
  <si>
    <t>eqn and eqnum; pg7 eqnum overflows</t>
  </si>
  <si>
    <t>neurips</t>
  </si>
  <si>
    <t>jcappub</t>
  </si>
  <si>
    <t>icml2023</t>
  </si>
  <si>
    <t>ACL2023</t>
  </si>
  <si>
    <t>jheppub</t>
  </si>
  <si>
    <t>arxiv</t>
  </si>
  <si>
    <t>jinstpub</t>
  </si>
  <si>
    <t>iclr2023_conference</t>
  </si>
  <si>
    <t>summary by package-provided class</t>
  </si>
  <si>
    <t>conf package</t>
  </si>
  <si>
    <t>SORTED summary by package-provided class</t>
  </si>
  <si>
    <t>final 20&lt;&gt;23</t>
  </si>
  <si>
    <t>OLD</t>
  </si>
  <si>
    <t>NEW</t>
  </si>
  <si>
    <t>! LaTeX Error: File `tabularray.sty' not found</t>
  </si>
  <si>
    <t>linebreak in footnote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</si>
</sst>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"/>
    <numFmt numFmtId="166" formatCode="0.0%"/>
  </numFmts>
  <fonts count="3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FFFFFF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FFFFFF"/>
      <name val="Calibri"/>
      <family val="2"/>
    </font>
    <font>
      <b/>
      <sz val="12"/>
      <color rgb="FF006100"/>
      <name val="Calibri"/>
      <family val="2"/>
    </font>
    <font>
      <b/>
      <sz val="12"/>
      <color rgb="FF9C0006"/>
      <name val="Calibri"/>
      <family val="2"/>
    </font>
    <font>
      <b/>
      <sz val="12"/>
      <color rgb="FFFFFFFF"/>
      <name val="Calibri"/>
      <family val="2"/>
    </font>
    <font>
      <sz val="12"/>
      <color theme="0"/>
      <name val="Calibri"/>
      <family val="2"/>
    </font>
    <font>
      <sz val="12"/>
      <color rgb="FF9C0006"/>
      <name val="Calibri"/>
      <family val="2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215C98"/>
        <bgColor rgb="FF000000"/>
      </patternFill>
    </fill>
    <fill>
      <patternFill patternType="solid">
        <fgColor rgb="FFD0D0D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AE9F8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rgb="FF156082"/>
        <bgColor rgb="FF000000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E5FDE4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2" fontId="20" fillId="0" borderId="0" xfId="0" applyNumberFormat="1" applyFont="1"/>
    <xf numFmtId="0" fontId="16" fillId="0" borderId="0" xfId="0" applyFont="1"/>
    <xf numFmtId="0" fontId="19" fillId="33" borderId="0" xfId="0" applyFont="1" applyFill="1"/>
    <xf numFmtId="164" fontId="19" fillId="33" borderId="0" xfId="0" applyNumberFormat="1" applyFont="1" applyFill="1"/>
    <xf numFmtId="0" fontId="16" fillId="33" borderId="0" xfId="0" applyFont="1" applyFill="1"/>
    <xf numFmtId="0" fontId="0" fillId="34" borderId="0" xfId="0" applyFill="1"/>
    <xf numFmtId="0" fontId="22" fillId="0" borderId="0" xfId="0" applyFont="1"/>
    <xf numFmtId="0" fontId="23" fillId="0" borderId="0" xfId="0" applyFont="1"/>
    <xf numFmtId="0" fontId="22" fillId="37" borderId="0" xfId="0" applyFont="1" applyFill="1"/>
    <xf numFmtId="165" fontId="20" fillId="0" borderId="0" xfId="0" applyNumberFormat="1" applyFont="1"/>
    <xf numFmtId="0" fontId="25" fillId="0" borderId="0" xfId="0" applyFont="1"/>
    <xf numFmtId="0" fontId="20" fillId="0" borderId="0" xfId="0" quotePrefix="1" applyFont="1"/>
    <xf numFmtId="0" fontId="24" fillId="0" borderId="0" xfId="0" applyFont="1"/>
    <xf numFmtId="0" fontId="24" fillId="38" borderId="0" xfId="0" applyFont="1" applyFill="1"/>
    <xf numFmtId="0" fontId="24" fillId="37" borderId="0" xfId="0" applyFont="1" applyFill="1"/>
    <xf numFmtId="0" fontId="26" fillId="40" borderId="0" xfId="0" applyFont="1" applyFill="1"/>
    <xf numFmtId="0" fontId="25" fillId="39" borderId="0" xfId="0" applyFont="1" applyFill="1"/>
    <xf numFmtId="164" fontId="25" fillId="39" borderId="0" xfId="0" applyNumberFormat="1" applyFont="1" applyFill="1"/>
    <xf numFmtId="0" fontId="24" fillId="34" borderId="0" xfId="0" applyFont="1" applyFill="1"/>
    <xf numFmtId="0" fontId="19" fillId="0" borderId="10" xfId="0" applyFont="1" applyBorder="1"/>
    <xf numFmtId="0" fontId="20" fillId="0" borderId="10" xfId="0" applyFont="1" applyBorder="1"/>
    <xf numFmtId="0" fontId="0" fillId="0" borderId="10" xfId="0" applyBorder="1"/>
    <xf numFmtId="0" fontId="29" fillId="40" borderId="0" xfId="0" applyFont="1" applyFill="1"/>
    <xf numFmtId="0" fontId="27" fillId="41" borderId="0" xfId="0" applyFont="1" applyFill="1"/>
    <xf numFmtId="0" fontId="28" fillId="42" borderId="0" xfId="0" applyFont="1" applyFill="1"/>
    <xf numFmtId="166" fontId="0" fillId="0" borderId="0" xfId="42" applyNumberFormat="1" applyFont="1"/>
    <xf numFmtId="0" fontId="0" fillId="45" borderId="0" xfId="0" applyFill="1"/>
    <xf numFmtId="9" fontId="0" fillId="45" borderId="0" xfId="42" applyFont="1" applyFill="1"/>
    <xf numFmtId="166" fontId="22" fillId="0" borderId="0" xfId="42" applyNumberFormat="1" applyFont="1"/>
    <xf numFmtId="166" fontId="22" fillId="37" borderId="0" xfId="42" applyNumberFormat="1" applyFont="1" applyFill="1"/>
    <xf numFmtId="9" fontId="0" fillId="0" borderId="0" xfId="42" applyFont="1"/>
    <xf numFmtId="9" fontId="24" fillId="37" borderId="0" xfId="42" applyFont="1" applyFill="1"/>
    <xf numFmtId="9" fontId="24" fillId="37" borderId="0" xfId="0" applyNumberFormat="1" applyFont="1" applyFill="1"/>
    <xf numFmtId="9" fontId="24" fillId="34" borderId="0" xfId="42" applyFont="1" applyFill="1"/>
    <xf numFmtId="164" fontId="0" fillId="0" borderId="0" xfId="0" applyNumberFormat="1"/>
    <xf numFmtId="0" fontId="31" fillId="42" borderId="0" xfId="0" applyFont="1" applyFill="1"/>
    <xf numFmtId="165" fontId="19" fillId="0" borderId="0" xfId="0" applyNumberFormat="1" applyFont="1"/>
    <xf numFmtId="1" fontId="20" fillId="0" borderId="0" xfId="0" applyNumberFormat="1" applyFont="1"/>
    <xf numFmtId="0" fontId="24" fillId="46" borderId="0" xfId="0" applyFont="1" applyFill="1"/>
    <xf numFmtId="0" fontId="21" fillId="36" borderId="0" xfId="0" applyFont="1" applyFill="1" applyAlignment="1">
      <alignment horizontal="center"/>
    </xf>
    <xf numFmtId="0" fontId="29" fillId="40" borderId="0" xfId="0" applyFont="1" applyFill="1" applyAlignment="1">
      <alignment horizontal="center"/>
    </xf>
    <xf numFmtId="0" fontId="17" fillId="35" borderId="0" xfId="0" applyFont="1" applyFill="1" applyAlignment="1">
      <alignment horizontal="center"/>
    </xf>
    <xf numFmtId="0" fontId="29" fillId="44" borderId="0" xfId="0" applyFont="1" applyFill="1" applyAlignment="1">
      <alignment horizontal="center"/>
    </xf>
    <xf numFmtId="0" fontId="26" fillId="40" borderId="0" xfId="0" applyFont="1" applyFill="1" applyAlignment="1">
      <alignment horizontal="center"/>
    </xf>
    <xf numFmtId="0" fontId="30" fillId="43" borderId="0" xfId="0" applyFont="1" applyFill="1" applyAlignment="1">
      <alignment horizontal="center"/>
    </xf>
    <xf numFmtId="0" fontId="26" fillId="44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22" fillId="39" borderId="0" xfId="0" applyFont="1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2">
    <dxf>
      <fill>
        <patternFill>
          <bgColor theme="2" tint="-0.749961851863155"/>
        </patternFill>
      </fill>
    </dxf>
    <dxf>
      <fill>
        <patternFill>
          <bgColor theme="2" tint="-0.749961851863155"/>
        </patternFill>
      </fill>
    </dxf>
    <dxf>
      <fill>
        <patternFill>
          <bgColor theme="2" tint="-0.749961851863155"/>
        </patternFill>
      </fill>
    </dxf>
    <dxf>
      <fill>
        <patternFill>
          <bgColor theme="2" tint="-0.749961851863155"/>
        </patternFill>
      </fill>
    </dxf>
    <dxf>
      <fill>
        <patternFill>
          <bgColor rgb="FFE5FDE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5FDE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E5FDE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5FDE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5FDE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5FDE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theme="9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rgb="FFFFFF00"/>
        </patternFill>
      </fill>
    </dxf>
    <dxf>
      <fill>
        <patternFill>
          <bgColor theme="9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0.749961851863155"/>
        </patternFill>
      </fill>
    </dxf>
    <dxf>
      <fill>
        <patternFill>
          <bgColor theme="2" tint="-0.749961851863155"/>
        </patternFill>
      </fill>
    </dxf>
    <dxf>
      <fill>
        <patternFill>
          <bgColor rgb="FFFFFF00"/>
        </patternFill>
      </fill>
    </dxf>
    <dxf>
      <fill>
        <patternFill>
          <bgColor rgb="FFE5FDE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749961851863155"/>
        </patternFill>
      </fill>
    </dxf>
    <dxf>
      <fill>
        <patternFill>
          <bgColor theme="2" tint="-0.749961851863155"/>
        </patternFill>
      </fill>
    </dxf>
    <dxf>
      <fill>
        <patternFill>
          <bgColor rgb="FFFFFF00"/>
        </patternFill>
      </fill>
    </dxf>
    <dxf>
      <fill>
        <patternFill>
          <bgColor rgb="FFE5FDE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749961851863155"/>
        </patternFill>
      </fill>
    </dxf>
    <dxf>
      <fill>
        <patternFill>
          <bgColor theme="2" tint="-0.749961851863155"/>
        </patternFill>
      </fill>
    </dxf>
    <dxf>
      <fill>
        <patternFill>
          <bgColor rgb="FFFFFF00"/>
        </patternFill>
      </fill>
    </dxf>
    <dxf>
      <fill>
        <patternFill>
          <bgColor rgb="FFE5FDE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749961851863155"/>
        </patternFill>
      </fill>
    </dxf>
    <dxf>
      <fill>
        <patternFill>
          <bgColor theme="2" tint="-0.749961851863155"/>
        </patternFill>
      </fill>
    </dxf>
    <dxf>
      <fill>
        <patternFill>
          <bgColor theme="2" tint="-0.749961851863155"/>
        </patternFill>
      </fill>
    </dxf>
    <dxf>
      <fill>
        <patternFill>
          <bgColor theme="2" tint="-0.749961851863155"/>
        </patternFill>
      </fill>
    </dxf>
    <dxf>
      <fill>
        <patternFill>
          <bgColor rgb="FFE5FDE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5FDE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E5FDE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5FDE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5FDE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theme="2" tint="-0.749961851863155"/>
        </patternFill>
      </fill>
    </dxf>
    <dxf>
      <fill>
        <patternFill>
          <bgColor theme="2" tint="-0.749961851863155"/>
        </patternFill>
      </fill>
    </dxf>
    <dxf>
      <fill>
        <patternFill>
          <bgColor theme="2" tint="-0.749961851863155"/>
        </patternFill>
      </fill>
    </dxf>
    <dxf>
      <fill>
        <patternFill>
          <bgColor theme="2" tint="-0.749961851863155"/>
        </patternFill>
      </fill>
    </dxf>
    <dxf>
      <fill>
        <patternFill>
          <bgColor theme="2" tint="-0.749961851863155"/>
        </patternFill>
      </fill>
    </dxf>
    <dxf>
      <fill>
        <patternFill>
          <bgColor rgb="FFE5FDE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E5FDE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5FDE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749961851863155"/>
        </patternFill>
      </fill>
    </dxf>
    <dxf>
      <fill>
        <patternFill>
          <bgColor theme="2" tint="-0.749961851863155"/>
        </patternFill>
      </fill>
    </dxf>
    <dxf>
      <fill>
        <patternFill>
          <bgColor rgb="FFFFFF00"/>
        </patternFill>
      </fill>
    </dxf>
    <dxf>
      <fill>
        <patternFill>
          <bgColor rgb="FFE5FDE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5FDE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749961851863155"/>
        </patternFill>
      </fill>
    </dxf>
    <dxf>
      <fill>
        <patternFill>
          <bgColor theme="2" tint="-0.749961851863155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5FDE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5FDE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749961851863155"/>
        </patternFill>
      </fill>
    </dxf>
    <dxf>
      <fill>
        <patternFill>
          <bgColor theme="2" tint="-0.749961851863155"/>
        </patternFill>
      </fill>
    </dxf>
    <dxf>
      <fill>
        <patternFill>
          <bgColor theme="2" tint="-0.74996185186315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E3FD7C"/>
      <color rgb="FFE5FDE4"/>
      <color rgb="FFC5F3C7"/>
      <color rgb="FFFEFDB7"/>
      <color rgb="FFFFF5C7"/>
      <color rgb="FFE3FBDD"/>
      <color rgb="FFFFFA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%diff against size of docclass (20&lt;&gt;23) (excl. article)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summary!$V$8</c:f>
              <c:strCache>
                <c:ptCount val="1"/>
                <c:pt idx="0">
                  <c:v>num pages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summary!$U$11:$U$19</c:f>
              <c:numCache>
                <c:formatCode>General</c:formatCode>
                <c:ptCount val="9"/>
                <c:pt idx="0">
                  <c:v>65</c:v>
                </c:pt>
                <c:pt idx="1">
                  <c:v>43</c:v>
                </c:pt>
                <c:pt idx="2">
                  <c:v>26</c:v>
                </c:pt>
                <c:pt idx="3">
                  <c:v>26</c:v>
                </c:pt>
                <c:pt idx="4">
                  <c:v>23</c:v>
                </c:pt>
                <c:pt idx="5">
                  <c:v>21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</c:numCache>
            </c:numRef>
          </c:xVal>
          <c:yVal>
            <c:numRef>
              <c:f>summary!$V$11:$V$19</c:f>
              <c:numCache>
                <c:formatCode>0%</c:formatCode>
                <c:ptCount val="9"/>
                <c:pt idx="0">
                  <c:v>0</c:v>
                </c:pt>
                <c:pt idx="1">
                  <c:v>0.11627906976744186</c:v>
                </c:pt>
                <c:pt idx="2">
                  <c:v>0.11538461538461539</c:v>
                </c:pt>
                <c:pt idx="3">
                  <c:v>7.6923076923076927E-2</c:v>
                </c:pt>
                <c:pt idx="4">
                  <c:v>0.17391304347826086</c:v>
                </c:pt>
                <c:pt idx="5">
                  <c:v>0.19047619047619047</c:v>
                </c:pt>
                <c:pt idx="6">
                  <c:v>0.125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EA-8A4B-B742-F4CF58EC5DEF}"/>
            </c:ext>
          </c:extLst>
        </c:ser>
        <c:ser>
          <c:idx val="1"/>
          <c:order val="1"/>
          <c:tx>
            <c:strRef>
              <c:f>summary!$W$8</c:f>
              <c:strCache>
                <c:ptCount val="1"/>
                <c:pt idx="0">
                  <c:v>letter spacing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summary!$U$11:$U$19</c:f>
              <c:numCache>
                <c:formatCode>General</c:formatCode>
                <c:ptCount val="9"/>
                <c:pt idx="0">
                  <c:v>65</c:v>
                </c:pt>
                <c:pt idx="1">
                  <c:v>43</c:v>
                </c:pt>
                <c:pt idx="2">
                  <c:v>26</c:v>
                </c:pt>
                <c:pt idx="3">
                  <c:v>26</c:v>
                </c:pt>
                <c:pt idx="4">
                  <c:v>23</c:v>
                </c:pt>
                <c:pt idx="5">
                  <c:v>21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</c:numCache>
            </c:numRef>
          </c:xVal>
          <c:yVal>
            <c:numRef>
              <c:f>summary!$W$11:$W$19</c:f>
              <c:numCache>
                <c:formatCode>0%</c:formatCode>
                <c:ptCount val="9"/>
                <c:pt idx="0">
                  <c:v>0.52307692307692311</c:v>
                </c:pt>
                <c:pt idx="1">
                  <c:v>0.46511627906976744</c:v>
                </c:pt>
                <c:pt idx="2">
                  <c:v>0.38461538461538464</c:v>
                </c:pt>
                <c:pt idx="3">
                  <c:v>0.34615384615384615</c:v>
                </c:pt>
                <c:pt idx="4">
                  <c:v>0.56521739130434778</c:v>
                </c:pt>
                <c:pt idx="5">
                  <c:v>0.90476190476190477</c:v>
                </c:pt>
                <c:pt idx="6">
                  <c:v>1</c:v>
                </c:pt>
                <c:pt idx="7">
                  <c:v>0.25</c:v>
                </c:pt>
                <c:pt idx="8">
                  <c:v>0.14285714285714285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EA-8A4B-B742-F4CF58EC5DEF}"/>
            </c:ext>
          </c:extLst>
        </c:ser>
        <c:ser>
          <c:idx val="2"/>
          <c:order val="2"/>
          <c:tx>
            <c:strRef>
              <c:f>summary!$X$8</c:f>
              <c:strCache>
                <c:ptCount val="1"/>
                <c:pt idx="0">
                  <c:v>line break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summary!$U$11:$U$19</c:f>
              <c:numCache>
                <c:formatCode>General</c:formatCode>
                <c:ptCount val="9"/>
                <c:pt idx="0">
                  <c:v>65</c:v>
                </c:pt>
                <c:pt idx="1">
                  <c:v>43</c:v>
                </c:pt>
                <c:pt idx="2">
                  <c:v>26</c:v>
                </c:pt>
                <c:pt idx="3">
                  <c:v>26</c:v>
                </c:pt>
                <c:pt idx="4">
                  <c:v>23</c:v>
                </c:pt>
                <c:pt idx="5">
                  <c:v>21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</c:numCache>
            </c:numRef>
          </c:xVal>
          <c:yVal>
            <c:numRef>
              <c:f>summary!$X$11:$X$19</c:f>
              <c:numCache>
                <c:formatCode>0%</c:formatCode>
                <c:ptCount val="9"/>
                <c:pt idx="0">
                  <c:v>3.0769230769230771E-2</c:v>
                </c:pt>
                <c:pt idx="1">
                  <c:v>0.16279069767441862</c:v>
                </c:pt>
                <c:pt idx="2">
                  <c:v>0.19230769230769232</c:v>
                </c:pt>
                <c:pt idx="3">
                  <c:v>0.19230769230769232</c:v>
                </c:pt>
                <c:pt idx="4">
                  <c:v>0.17391304347826086</c:v>
                </c:pt>
                <c:pt idx="5">
                  <c:v>0.47619047619047616</c:v>
                </c:pt>
                <c:pt idx="6">
                  <c:v>0.5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EA-8A4B-B742-F4CF58EC5DEF}"/>
            </c:ext>
          </c:extLst>
        </c:ser>
        <c:ser>
          <c:idx val="3"/>
          <c:order val="3"/>
          <c:tx>
            <c:strRef>
              <c:f>summary!$Y$8</c:f>
              <c:strCache>
                <c:ptCount val="1"/>
                <c:pt idx="0">
                  <c:v>refs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summary!$U$11:$U$19</c:f>
              <c:numCache>
                <c:formatCode>General</c:formatCode>
                <c:ptCount val="9"/>
                <c:pt idx="0">
                  <c:v>65</c:v>
                </c:pt>
                <c:pt idx="1">
                  <c:v>43</c:v>
                </c:pt>
                <c:pt idx="2">
                  <c:v>26</c:v>
                </c:pt>
                <c:pt idx="3">
                  <c:v>26</c:v>
                </c:pt>
                <c:pt idx="4">
                  <c:v>23</c:v>
                </c:pt>
                <c:pt idx="5">
                  <c:v>21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</c:numCache>
            </c:numRef>
          </c:xVal>
          <c:yVal>
            <c:numRef>
              <c:f>summary!$Y$11:$Y$19</c:f>
              <c:numCache>
                <c:formatCode>0%</c:formatCode>
                <c:ptCount val="9"/>
                <c:pt idx="0">
                  <c:v>3.0769230769230771E-2</c:v>
                </c:pt>
                <c:pt idx="1">
                  <c:v>0.13953488372093023</c:v>
                </c:pt>
                <c:pt idx="2">
                  <c:v>0.11538461538461539</c:v>
                </c:pt>
                <c:pt idx="3">
                  <c:v>0.15384615384615385</c:v>
                </c:pt>
                <c:pt idx="4">
                  <c:v>8.6956521739130432E-2</c:v>
                </c:pt>
                <c:pt idx="5">
                  <c:v>0.61904761904761907</c:v>
                </c:pt>
                <c:pt idx="6">
                  <c:v>0</c:v>
                </c:pt>
                <c:pt idx="7">
                  <c:v>0.25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4EA-8A4B-B742-F4CF58EC5DEF}"/>
            </c:ext>
          </c:extLst>
        </c:ser>
        <c:ser>
          <c:idx val="4"/>
          <c:order val="4"/>
          <c:tx>
            <c:strRef>
              <c:f>summary!$Z$8</c:f>
              <c:strCache>
                <c:ptCount val="1"/>
                <c:pt idx="0">
                  <c:v>content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summary!$U$11:$U$19</c:f>
              <c:numCache>
                <c:formatCode>General</c:formatCode>
                <c:ptCount val="9"/>
                <c:pt idx="0">
                  <c:v>65</c:v>
                </c:pt>
                <c:pt idx="1">
                  <c:v>43</c:v>
                </c:pt>
                <c:pt idx="2">
                  <c:v>26</c:v>
                </c:pt>
                <c:pt idx="3">
                  <c:v>26</c:v>
                </c:pt>
                <c:pt idx="4">
                  <c:v>23</c:v>
                </c:pt>
                <c:pt idx="5">
                  <c:v>21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</c:numCache>
            </c:numRef>
          </c:xVal>
          <c:yVal>
            <c:numRef>
              <c:f>summary!$Z$11:$Z$19</c:f>
              <c:numCache>
                <c:formatCode>0%</c:formatCode>
                <c:ptCount val="9"/>
                <c:pt idx="0">
                  <c:v>1.5384615384615385E-2</c:v>
                </c:pt>
                <c:pt idx="1">
                  <c:v>9.3023255813953487E-2</c:v>
                </c:pt>
                <c:pt idx="2">
                  <c:v>0.11538461538461539</c:v>
                </c:pt>
                <c:pt idx="3">
                  <c:v>0.15384615384615385</c:v>
                </c:pt>
                <c:pt idx="4">
                  <c:v>0</c:v>
                </c:pt>
                <c:pt idx="5">
                  <c:v>0.19047619047619047</c:v>
                </c:pt>
                <c:pt idx="6">
                  <c:v>0</c:v>
                </c:pt>
                <c:pt idx="7">
                  <c:v>0.125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4EA-8A4B-B742-F4CF58EC5DEF}"/>
            </c:ext>
          </c:extLst>
        </c:ser>
        <c:ser>
          <c:idx val="5"/>
          <c:order val="5"/>
          <c:tx>
            <c:strRef>
              <c:f>summary!$AA$8</c:f>
              <c:strCache>
                <c:ptCount val="1"/>
                <c:pt idx="0">
                  <c:v>font styles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summary!$U$11:$U$19</c:f>
              <c:numCache>
                <c:formatCode>General</c:formatCode>
                <c:ptCount val="9"/>
                <c:pt idx="0">
                  <c:v>65</c:v>
                </c:pt>
                <c:pt idx="1">
                  <c:v>43</c:v>
                </c:pt>
                <c:pt idx="2">
                  <c:v>26</c:v>
                </c:pt>
                <c:pt idx="3">
                  <c:v>26</c:v>
                </c:pt>
                <c:pt idx="4">
                  <c:v>23</c:v>
                </c:pt>
                <c:pt idx="5">
                  <c:v>21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</c:numCache>
            </c:numRef>
          </c:xVal>
          <c:yVal>
            <c:numRef>
              <c:f>summary!$AA$11:$AA$19</c:f>
              <c:numCache>
                <c:formatCode>0%</c:formatCode>
                <c:ptCount val="9"/>
                <c:pt idx="0">
                  <c:v>0</c:v>
                </c:pt>
                <c:pt idx="1">
                  <c:v>4.6511627906976744E-2</c:v>
                </c:pt>
                <c:pt idx="2">
                  <c:v>3.8461538461538464E-2</c:v>
                </c:pt>
                <c:pt idx="3">
                  <c:v>0</c:v>
                </c:pt>
                <c:pt idx="4">
                  <c:v>4.3478260869565216E-2</c:v>
                </c:pt>
                <c:pt idx="5">
                  <c:v>4.7619047619047616E-2</c:v>
                </c:pt>
                <c:pt idx="6">
                  <c:v>0.25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4EA-8A4B-B742-F4CF58EC5DEF}"/>
            </c:ext>
          </c:extLst>
        </c:ser>
        <c:ser>
          <c:idx val="6"/>
          <c:order val="6"/>
          <c:tx>
            <c:strRef>
              <c:f>summary!$AB$8</c:f>
              <c:strCache>
                <c:ptCount val="1"/>
                <c:pt idx="0">
                  <c:v>other styles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summary!$U$11:$U$19</c:f>
              <c:numCache>
                <c:formatCode>General</c:formatCode>
                <c:ptCount val="9"/>
                <c:pt idx="0">
                  <c:v>65</c:v>
                </c:pt>
                <c:pt idx="1">
                  <c:v>43</c:v>
                </c:pt>
                <c:pt idx="2">
                  <c:v>26</c:v>
                </c:pt>
                <c:pt idx="3">
                  <c:v>26</c:v>
                </c:pt>
                <c:pt idx="4">
                  <c:v>23</c:v>
                </c:pt>
                <c:pt idx="5">
                  <c:v>21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</c:numCache>
            </c:numRef>
          </c:xVal>
          <c:yVal>
            <c:numRef>
              <c:f>summary!$AB$11:$AB$19</c:f>
              <c:numCache>
                <c:formatCode>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3.8461538461538464E-2</c:v>
                </c:pt>
                <c:pt idx="3">
                  <c:v>0</c:v>
                </c:pt>
                <c:pt idx="4">
                  <c:v>4.3478260869565216E-2</c:v>
                </c:pt>
                <c:pt idx="5">
                  <c:v>4.7619047619047616E-2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4EA-8A4B-B742-F4CF58EC5DEF}"/>
            </c:ext>
          </c:extLst>
        </c:ser>
        <c:ser>
          <c:idx val="7"/>
          <c:order val="7"/>
          <c:tx>
            <c:strRef>
              <c:f>summary!$AC$8</c:f>
              <c:strCache>
                <c:ptCount val="1"/>
                <c:pt idx="0">
                  <c:v>ligatures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summary!$U$11:$U$19</c:f>
              <c:numCache>
                <c:formatCode>General</c:formatCode>
                <c:ptCount val="9"/>
                <c:pt idx="0">
                  <c:v>65</c:v>
                </c:pt>
                <c:pt idx="1">
                  <c:v>43</c:v>
                </c:pt>
                <c:pt idx="2">
                  <c:v>26</c:v>
                </c:pt>
                <c:pt idx="3">
                  <c:v>26</c:v>
                </c:pt>
                <c:pt idx="4">
                  <c:v>23</c:v>
                </c:pt>
                <c:pt idx="5">
                  <c:v>21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</c:numCache>
            </c:numRef>
          </c:xVal>
          <c:yVal>
            <c:numRef>
              <c:f>summary!$AC$11:$AC$19</c:f>
              <c:numCache>
                <c:formatCode>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4EA-8A4B-B742-F4CF58EC5DEF}"/>
            </c:ext>
          </c:extLst>
        </c:ser>
        <c:ser>
          <c:idx val="8"/>
          <c:order val="8"/>
          <c:tx>
            <c:strRef>
              <c:f>summary!$AD$8</c:f>
              <c:strCache>
                <c:ptCount val="1"/>
                <c:pt idx="0">
                  <c:v>images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summary!$U$11:$U$19</c:f>
              <c:numCache>
                <c:formatCode>General</c:formatCode>
                <c:ptCount val="9"/>
                <c:pt idx="0">
                  <c:v>65</c:v>
                </c:pt>
                <c:pt idx="1">
                  <c:v>43</c:v>
                </c:pt>
                <c:pt idx="2">
                  <c:v>26</c:v>
                </c:pt>
                <c:pt idx="3">
                  <c:v>26</c:v>
                </c:pt>
                <c:pt idx="4">
                  <c:v>23</c:v>
                </c:pt>
                <c:pt idx="5">
                  <c:v>21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</c:numCache>
            </c:numRef>
          </c:xVal>
          <c:yVal>
            <c:numRef>
              <c:f>summary!$AD$11:$AD$19</c:f>
              <c:numCache>
                <c:formatCode>0%</c:formatCode>
                <c:ptCount val="9"/>
                <c:pt idx="0">
                  <c:v>1.5384615384615385E-2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4.7619047619047616E-2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4EA-8A4B-B742-F4CF58EC5D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20703"/>
        <c:axId val="1188471840"/>
      </c:scatterChart>
      <c:valAx>
        <c:axId val="54220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471840"/>
        <c:crosses val="autoZero"/>
        <c:crossBetween val="midCat"/>
      </c:valAx>
      <c:valAx>
        <c:axId val="11884718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207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%diff against size of docclass (20&lt;&gt;21) (excl. article)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summary!$V$22</c:f>
              <c:strCache>
                <c:ptCount val="1"/>
                <c:pt idx="0">
                  <c:v>num pages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summary!$U$25:$U$33</c:f>
              <c:numCache>
                <c:formatCode>General</c:formatCode>
                <c:ptCount val="9"/>
                <c:pt idx="0">
                  <c:v>65</c:v>
                </c:pt>
                <c:pt idx="1">
                  <c:v>43</c:v>
                </c:pt>
                <c:pt idx="2">
                  <c:v>26</c:v>
                </c:pt>
                <c:pt idx="3">
                  <c:v>26</c:v>
                </c:pt>
                <c:pt idx="4">
                  <c:v>23</c:v>
                </c:pt>
                <c:pt idx="5">
                  <c:v>21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</c:numCache>
            </c:numRef>
          </c:xVal>
          <c:yVal>
            <c:numRef>
              <c:f>summary!$V$25:$V$33</c:f>
              <c:numCache>
                <c:formatCode>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3.8461538461538464E-2</c:v>
                </c:pt>
                <c:pt idx="3">
                  <c:v>3.8461538461538464E-2</c:v>
                </c:pt>
                <c:pt idx="4">
                  <c:v>8.6956521739130432E-2</c:v>
                </c:pt>
                <c:pt idx="5">
                  <c:v>4.7619047619047616E-2</c:v>
                </c:pt>
                <c:pt idx="6">
                  <c:v>0.125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7E-AF4F-84BA-130FB66D94AD}"/>
            </c:ext>
          </c:extLst>
        </c:ser>
        <c:ser>
          <c:idx val="1"/>
          <c:order val="1"/>
          <c:tx>
            <c:strRef>
              <c:f>summary!$W$22</c:f>
              <c:strCache>
                <c:ptCount val="1"/>
                <c:pt idx="0">
                  <c:v>letter spacing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summary!$U$25:$U$33</c:f>
              <c:numCache>
                <c:formatCode>General</c:formatCode>
                <c:ptCount val="9"/>
                <c:pt idx="0">
                  <c:v>65</c:v>
                </c:pt>
                <c:pt idx="1">
                  <c:v>43</c:v>
                </c:pt>
                <c:pt idx="2">
                  <c:v>26</c:v>
                </c:pt>
                <c:pt idx="3">
                  <c:v>26</c:v>
                </c:pt>
                <c:pt idx="4">
                  <c:v>23</c:v>
                </c:pt>
                <c:pt idx="5">
                  <c:v>21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</c:numCache>
            </c:numRef>
          </c:xVal>
          <c:yVal>
            <c:numRef>
              <c:f>summary!$W$25:$W$33</c:f>
              <c:numCache>
                <c:formatCode>0%</c:formatCode>
                <c:ptCount val="9"/>
                <c:pt idx="0">
                  <c:v>0.50769230769230766</c:v>
                </c:pt>
                <c:pt idx="1">
                  <c:v>0.44186046511627908</c:v>
                </c:pt>
                <c:pt idx="2">
                  <c:v>0.26923076923076922</c:v>
                </c:pt>
                <c:pt idx="3">
                  <c:v>0.19230769230769232</c:v>
                </c:pt>
                <c:pt idx="4">
                  <c:v>0.34782608695652173</c:v>
                </c:pt>
                <c:pt idx="5">
                  <c:v>0.76190476190476186</c:v>
                </c:pt>
                <c:pt idx="6">
                  <c:v>0.875</c:v>
                </c:pt>
                <c:pt idx="7">
                  <c:v>0.25</c:v>
                </c:pt>
                <c:pt idx="8">
                  <c:v>0.14285714285714285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7E-AF4F-84BA-130FB66D94AD}"/>
            </c:ext>
          </c:extLst>
        </c:ser>
        <c:ser>
          <c:idx val="2"/>
          <c:order val="2"/>
          <c:tx>
            <c:strRef>
              <c:f>summary!$X$22</c:f>
              <c:strCache>
                <c:ptCount val="1"/>
                <c:pt idx="0">
                  <c:v>line break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summary!$U$25:$U$33</c:f>
              <c:numCache>
                <c:formatCode>General</c:formatCode>
                <c:ptCount val="9"/>
                <c:pt idx="0">
                  <c:v>65</c:v>
                </c:pt>
                <c:pt idx="1">
                  <c:v>43</c:v>
                </c:pt>
                <c:pt idx="2">
                  <c:v>26</c:v>
                </c:pt>
                <c:pt idx="3">
                  <c:v>26</c:v>
                </c:pt>
                <c:pt idx="4">
                  <c:v>23</c:v>
                </c:pt>
                <c:pt idx="5">
                  <c:v>21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</c:numCache>
            </c:numRef>
          </c:xVal>
          <c:yVal>
            <c:numRef>
              <c:f>summary!$X$25:$X$33</c:f>
              <c:numCache>
                <c:formatCode>0%</c:formatCode>
                <c:ptCount val="9"/>
                <c:pt idx="0">
                  <c:v>1.5384615384615385E-2</c:v>
                </c:pt>
                <c:pt idx="1">
                  <c:v>4.6511627906976744E-2</c:v>
                </c:pt>
                <c:pt idx="2">
                  <c:v>7.6923076923076927E-2</c:v>
                </c:pt>
                <c:pt idx="3">
                  <c:v>3.8461538461538464E-2</c:v>
                </c:pt>
                <c:pt idx="4">
                  <c:v>0.13043478260869565</c:v>
                </c:pt>
                <c:pt idx="5">
                  <c:v>0.33333333333333331</c:v>
                </c:pt>
                <c:pt idx="6">
                  <c:v>0.375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C7E-AF4F-84BA-130FB66D94AD}"/>
            </c:ext>
          </c:extLst>
        </c:ser>
        <c:ser>
          <c:idx val="3"/>
          <c:order val="3"/>
          <c:tx>
            <c:strRef>
              <c:f>summary!$Y$22</c:f>
              <c:strCache>
                <c:ptCount val="1"/>
                <c:pt idx="0">
                  <c:v>refs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summary!$U$25:$U$33</c:f>
              <c:numCache>
                <c:formatCode>General</c:formatCode>
                <c:ptCount val="9"/>
                <c:pt idx="0">
                  <c:v>65</c:v>
                </c:pt>
                <c:pt idx="1">
                  <c:v>43</c:v>
                </c:pt>
                <c:pt idx="2">
                  <c:v>26</c:v>
                </c:pt>
                <c:pt idx="3">
                  <c:v>26</c:v>
                </c:pt>
                <c:pt idx="4">
                  <c:v>23</c:v>
                </c:pt>
                <c:pt idx="5">
                  <c:v>21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</c:numCache>
            </c:numRef>
          </c:xVal>
          <c:yVal>
            <c:numRef>
              <c:f>summary!$Y$25:$Y$33</c:f>
              <c:numCache>
                <c:formatCode>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3.8461538461538464E-2</c:v>
                </c:pt>
                <c:pt idx="3">
                  <c:v>3.8461538461538464E-2</c:v>
                </c:pt>
                <c:pt idx="4">
                  <c:v>4.3478260869565216E-2</c:v>
                </c:pt>
                <c:pt idx="5">
                  <c:v>0.19047619047619047</c:v>
                </c:pt>
                <c:pt idx="6">
                  <c:v>0</c:v>
                </c:pt>
                <c:pt idx="7">
                  <c:v>0.125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C7E-AF4F-84BA-130FB66D94AD}"/>
            </c:ext>
          </c:extLst>
        </c:ser>
        <c:ser>
          <c:idx val="4"/>
          <c:order val="4"/>
          <c:tx>
            <c:strRef>
              <c:f>summary!$Z$22</c:f>
              <c:strCache>
                <c:ptCount val="1"/>
                <c:pt idx="0">
                  <c:v>content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summary!$U$25:$U$33</c:f>
              <c:numCache>
                <c:formatCode>General</c:formatCode>
                <c:ptCount val="9"/>
                <c:pt idx="0">
                  <c:v>65</c:v>
                </c:pt>
                <c:pt idx="1">
                  <c:v>43</c:v>
                </c:pt>
                <c:pt idx="2">
                  <c:v>26</c:v>
                </c:pt>
                <c:pt idx="3">
                  <c:v>26</c:v>
                </c:pt>
                <c:pt idx="4">
                  <c:v>23</c:v>
                </c:pt>
                <c:pt idx="5">
                  <c:v>21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</c:numCache>
            </c:numRef>
          </c:xVal>
          <c:yVal>
            <c:numRef>
              <c:f>summary!$Z$25:$Z$33</c:f>
              <c:numCache>
                <c:formatCode>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3.8461538461538464E-2</c:v>
                </c:pt>
                <c:pt idx="3">
                  <c:v>7.6923076923076927E-2</c:v>
                </c:pt>
                <c:pt idx="4">
                  <c:v>0</c:v>
                </c:pt>
                <c:pt idx="5">
                  <c:v>9.5238095238095233E-2</c:v>
                </c:pt>
                <c:pt idx="6">
                  <c:v>0</c:v>
                </c:pt>
                <c:pt idx="7">
                  <c:v>0.125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C7E-AF4F-84BA-130FB66D94AD}"/>
            </c:ext>
          </c:extLst>
        </c:ser>
        <c:ser>
          <c:idx val="5"/>
          <c:order val="5"/>
          <c:tx>
            <c:strRef>
              <c:f>summary!$AA$22</c:f>
              <c:strCache>
                <c:ptCount val="1"/>
                <c:pt idx="0">
                  <c:v>font styles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summary!$U$25:$U$33</c:f>
              <c:numCache>
                <c:formatCode>General</c:formatCode>
                <c:ptCount val="9"/>
                <c:pt idx="0">
                  <c:v>65</c:v>
                </c:pt>
                <c:pt idx="1">
                  <c:v>43</c:v>
                </c:pt>
                <c:pt idx="2">
                  <c:v>26</c:v>
                </c:pt>
                <c:pt idx="3">
                  <c:v>26</c:v>
                </c:pt>
                <c:pt idx="4">
                  <c:v>23</c:v>
                </c:pt>
                <c:pt idx="5">
                  <c:v>21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</c:numCache>
            </c:numRef>
          </c:xVal>
          <c:yVal>
            <c:numRef>
              <c:f>summary!$AA$25:$AA$33</c:f>
              <c:numCache>
                <c:formatCode>0%</c:formatCode>
                <c:ptCount val="9"/>
                <c:pt idx="0">
                  <c:v>0</c:v>
                </c:pt>
                <c:pt idx="1">
                  <c:v>4.6511627906976744E-2</c:v>
                </c:pt>
                <c:pt idx="2">
                  <c:v>3.8461538461538464E-2</c:v>
                </c:pt>
                <c:pt idx="3">
                  <c:v>0</c:v>
                </c:pt>
                <c:pt idx="4">
                  <c:v>0</c:v>
                </c:pt>
                <c:pt idx="5">
                  <c:v>4.7619047619047616E-2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C7E-AF4F-84BA-130FB66D94AD}"/>
            </c:ext>
          </c:extLst>
        </c:ser>
        <c:ser>
          <c:idx val="6"/>
          <c:order val="6"/>
          <c:tx>
            <c:strRef>
              <c:f>summary!$AB$22</c:f>
              <c:strCache>
                <c:ptCount val="1"/>
                <c:pt idx="0">
                  <c:v>other styles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summary!$U$25:$U$33</c:f>
              <c:numCache>
                <c:formatCode>General</c:formatCode>
                <c:ptCount val="9"/>
                <c:pt idx="0">
                  <c:v>65</c:v>
                </c:pt>
                <c:pt idx="1">
                  <c:v>43</c:v>
                </c:pt>
                <c:pt idx="2">
                  <c:v>26</c:v>
                </c:pt>
                <c:pt idx="3">
                  <c:v>26</c:v>
                </c:pt>
                <c:pt idx="4">
                  <c:v>23</c:v>
                </c:pt>
                <c:pt idx="5">
                  <c:v>21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</c:numCache>
            </c:numRef>
          </c:xVal>
          <c:yVal>
            <c:numRef>
              <c:f>summary!$AB$25:$AB$33</c:f>
              <c:numCache>
                <c:formatCode>0%</c:formatCode>
                <c:ptCount val="9"/>
                <c:pt idx="0">
                  <c:v>1.5384615384615385E-2</c:v>
                </c:pt>
                <c:pt idx="1">
                  <c:v>0</c:v>
                </c:pt>
                <c:pt idx="2">
                  <c:v>3.8461538461538464E-2</c:v>
                </c:pt>
                <c:pt idx="3">
                  <c:v>3.8461538461538464E-2</c:v>
                </c:pt>
                <c:pt idx="4">
                  <c:v>0</c:v>
                </c:pt>
                <c:pt idx="5">
                  <c:v>4.7619047619047616E-2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C7E-AF4F-84BA-130FB66D94AD}"/>
            </c:ext>
          </c:extLst>
        </c:ser>
        <c:ser>
          <c:idx val="7"/>
          <c:order val="7"/>
          <c:tx>
            <c:strRef>
              <c:f>summary!$AC$22</c:f>
              <c:strCache>
                <c:ptCount val="1"/>
                <c:pt idx="0">
                  <c:v>ligatures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summary!$U$25:$U$33</c:f>
              <c:numCache>
                <c:formatCode>General</c:formatCode>
                <c:ptCount val="9"/>
                <c:pt idx="0">
                  <c:v>65</c:v>
                </c:pt>
                <c:pt idx="1">
                  <c:v>43</c:v>
                </c:pt>
                <c:pt idx="2">
                  <c:v>26</c:v>
                </c:pt>
                <c:pt idx="3">
                  <c:v>26</c:v>
                </c:pt>
                <c:pt idx="4">
                  <c:v>23</c:v>
                </c:pt>
                <c:pt idx="5">
                  <c:v>21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</c:numCache>
            </c:numRef>
          </c:xVal>
          <c:yVal>
            <c:numRef>
              <c:f>summary!$AC$25:$AC$33</c:f>
              <c:numCache>
                <c:formatCode>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C7E-AF4F-84BA-130FB66D94AD}"/>
            </c:ext>
          </c:extLst>
        </c:ser>
        <c:ser>
          <c:idx val="8"/>
          <c:order val="8"/>
          <c:tx>
            <c:strRef>
              <c:f>summary!$AD$22</c:f>
              <c:strCache>
                <c:ptCount val="1"/>
                <c:pt idx="0">
                  <c:v>images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summary!$U$25:$U$33</c:f>
              <c:numCache>
                <c:formatCode>General</c:formatCode>
                <c:ptCount val="9"/>
                <c:pt idx="0">
                  <c:v>65</c:v>
                </c:pt>
                <c:pt idx="1">
                  <c:v>43</c:v>
                </c:pt>
                <c:pt idx="2">
                  <c:v>26</c:v>
                </c:pt>
                <c:pt idx="3">
                  <c:v>26</c:v>
                </c:pt>
                <c:pt idx="4">
                  <c:v>23</c:v>
                </c:pt>
                <c:pt idx="5">
                  <c:v>21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</c:numCache>
            </c:numRef>
          </c:xVal>
          <c:yVal>
            <c:numRef>
              <c:f>summary!$AD$25:$AD$33</c:f>
              <c:numCache>
                <c:formatCode>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4.7619047619047616E-2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C7E-AF4F-84BA-130FB66D9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4215744"/>
        <c:axId val="63873807"/>
      </c:scatterChart>
      <c:valAx>
        <c:axId val="1244215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73807"/>
        <c:crosses val="autoZero"/>
        <c:crossBetween val="midCat"/>
      </c:valAx>
      <c:valAx>
        <c:axId val="6387380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4215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%diff against size of docclass 20&lt;&gt;23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summary!$V$37</c:f>
              <c:strCache>
                <c:ptCount val="1"/>
                <c:pt idx="0">
                  <c:v>num pages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summary!$U$38:$U$49</c:f>
              <c:numCache>
                <c:formatCode>General</c:formatCode>
                <c:ptCount val="12"/>
                <c:pt idx="0">
                  <c:v>65</c:v>
                </c:pt>
                <c:pt idx="1">
                  <c:v>43</c:v>
                </c:pt>
                <c:pt idx="2">
                  <c:v>26</c:v>
                </c:pt>
                <c:pt idx="3">
                  <c:v>26</c:v>
                </c:pt>
                <c:pt idx="4">
                  <c:v>23</c:v>
                </c:pt>
                <c:pt idx="5">
                  <c:v>21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  <c:pt idx="9">
                  <c:v>10</c:v>
                </c:pt>
                <c:pt idx="10">
                  <c:v>8</c:v>
                </c:pt>
                <c:pt idx="11">
                  <c:v>7</c:v>
                </c:pt>
              </c:numCache>
            </c:numRef>
          </c:xVal>
          <c:yVal>
            <c:numRef>
              <c:f>summary!$V$38:$V$49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3.8461538461538464E-2</c:v>
                </c:pt>
                <c:pt idx="3">
                  <c:v>3.8461538461538464E-2</c:v>
                </c:pt>
                <c:pt idx="4">
                  <c:v>8.6956521739130432E-2</c:v>
                </c:pt>
                <c:pt idx="5">
                  <c:v>4.7619047619047616E-2</c:v>
                </c:pt>
                <c:pt idx="6">
                  <c:v>0.125</c:v>
                </c:pt>
                <c:pt idx="7">
                  <c:v>0</c:v>
                </c:pt>
                <c:pt idx="8">
                  <c:v>0</c:v>
                </c:pt>
                <c:pt idx="9">
                  <c:v>0.1</c:v>
                </c:pt>
                <c:pt idx="10">
                  <c:v>0</c:v>
                </c:pt>
                <c:pt idx="11">
                  <c:v>0.14285714285714285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13-6040-B66A-EFD91BF4DEF6}"/>
            </c:ext>
          </c:extLst>
        </c:ser>
        <c:ser>
          <c:idx val="1"/>
          <c:order val="1"/>
          <c:tx>
            <c:strRef>
              <c:f>summary!$W$37</c:f>
              <c:strCache>
                <c:ptCount val="1"/>
                <c:pt idx="0">
                  <c:v>refs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summary!$U$38:$U$49</c:f>
              <c:numCache>
                <c:formatCode>General</c:formatCode>
                <c:ptCount val="12"/>
                <c:pt idx="0">
                  <c:v>65</c:v>
                </c:pt>
                <c:pt idx="1">
                  <c:v>43</c:v>
                </c:pt>
                <c:pt idx="2">
                  <c:v>26</c:v>
                </c:pt>
                <c:pt idx="3">
                  <c:v>26</c:v>
                </c:pt>
                <c:pt idx="4">
                  <c:v>23</c:v>
                </c:pt>
                <c:pt idx="5">
                  <c:v>21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  <c:pt idx="9">
                  <c:v>10</c:v>
                </c:pt>
                <c:pt idx="10">
                  <c:v>8</c:v>
                </c:pt>
                <c:pt idx="11">
                  <c:v>7</c:v>
                </c:pt>
              </c:numCache>
            </c:numRef>
          </c:xVal>
          <c:yVal>
            <c:numRef>
              <c:f>summary!$W$38:$W$49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3.8461538461538464E-2</c:v>
                </c:pt>
                <c:pt idx="3">
                  <c:v>3.8461538461538464E-2</c:v>
                </c:pt>
                <c:pt idx="4">
                  <c:v>4.3478260869565216E-2</c:v>
                </c:pt>
                <c:pt idx="5">
                  <c:v>0.19047619047619047</c:v>
                </c:pt>
                <c:pt idx="6">
                  <c:v>0</c:v>
                </c:pt>
                <c:pt idx="7">
                  <c:v>0.125</c:v>
                </c:pt>
                <c:pt idx="8">
                  <c:v>0</c:v>
                </c:pt>
                <c:pt idx="9">
                  <c:v>0.1</c:v>
                </c:pt>
                <c:pt idx="10">
                  <c:v>0.125</c:v>
                </c:pt>
                <c:pt idx="11">
                  <c:v>0.14285714285714285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13-6040-B66A-EFD91BF4DEF6}"/>
            </c:ext>
          </c:extLst>
        </c:ser>
        <c:ser>
          <c:idx val="2"/>
          <c:order val="2"/>
          <c:tx>
            <c:strRef>
              <c:f>summary!$X$37</c:f>
              <c:strCache>
                <c:ptCount val="1"/>
                <c:pt idx="0">
                  <c:v>content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summary!$U$38:$U$49</c:f>
              <c:numCache>
                <c:formatCode>General</c:formatCode>
                <c:ptCount val="12"/>
                <c:pt idx="0">
                  <c:v>65</c:v>
                </c:pt>
                <c:pt idx="1">
                  <c:v>43</c:v>
                </c:pt>
                <c:pt idx="2">
                  <c:v>26</c:v>
                </c:pt>
                <c:pt idx="3">
                  <c:v>26</c:v>
                </c:pt>
                <c:pt idx="4">
                  <c:v>23</c:v>
                </c:pt>
                <c:pt idx="5">
                  <c:v>21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  <c:pt idx="9">
                  <c:v>10</c:v>
                </c:pt>
                <c:pt idx="10">
                  <c:v>8</c:v>
                </c:pt>
                <c:pt idx="11">
                  <c:v>7</c:v>
                </c:pt>
              </c:numCache>
            </c:numRef>
          </c:xVal>
          <c:yVal>
            <c:numRef>
              <c:f>summary!$X$38:$X$49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3.8461538461538464E-2</c:v>
                </c:pt>
                <c:pt idx="3">
                  <c:v>7.6923076923076927E-2</c:v>
                </c:pt>
                <c:pt idx="4">
                  <c:v>0</c:v>
                </c:pt>
                <c:pt idx="5">
                  <c:v>9.5238095238095233E-2</c:v>
                </c:pt>
                <c:pt idx="6">
                  <c:v>0</c:v>
                </c:pt>
                <c:pt idx="7">
                  <c:v>0.125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413-6040-B66A-EFD91BF4DEF6}"/>
            </c:ext>
          </c:extLst>
        </c:ser>
        <c:ser>
          <c:idx val="3"/>
          <c:order val="3"/>
          <c:tx>
            <c:strRef>
              <c:f>summary!$Y$37</c:f>
              <c:strCache>
                <c:ptCount val="1"/>
                <c:pt idx="0">
                  <c:v>font styles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summary!$U$38:$U$49</c:f>
              <c:numCache>
                <c:formatCode>General</c:formatCode>
                <c:ptCount val="12"/>
                <c:pt idx="0">
                  <c:v>65</c:v>
                </c:pt>
                <c:pt idx="1">
                  <c:v>43</c:v>
                </c:pt>
                <c:pt idx="2">
                  <c:v>26</c:v>
                </c:pt>
                <c:pt idx="3">
                  <c:v>26</c:v>
                </c:pt>
                <c:pt idx="4">
                  <c:v>23</c:v>
                </c:pt>
                <c:pt idx="5">
                  <c:v>21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  <c:pt idx="9">
                  <c:v>10</c:v>
                </c:pt>
                <c:pt idx="10">
                  <c:v>8</c:v>
                </c:pt>
                <c:pt idx="11">
                  <c:v>7</c:v>
                </c:pt>
              </c:numCache>
            </c:numRef>
          </c:xVal>
          <c:yVal>
            <c:numRef>
              <c:f>summary!$Y$38:$Y$49</c:f>
              <c:numCache>
                <c:formatCode>0%</c:formatCode>
                <c:ptCount val="12"/>
                <c:pt idx="0">
                  <c:v>0</c:v>
                </c:pt>
                <c:pt idx="1">
                  <c:v>4.6511627906976744E-2</c:v>
                </c:pt>
                <c:pt idx="2">
                  <c:v>3.8461538461538464E-2</c:v>
                </c:pt>
                <c:pt idx="3">
                  <c:v>0</c:v>
                </c:pt>
                <c:pt idx="4">
                  <c:v>0</c:v>
                </c:pt>
                <c:pt idx="5">
                  <c:v>4.7619047619047616E-2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413-6040-B66A-EFD91BF4DEF6}"/>
            </c:ext>
          </c:extLst>
        </c:ser>
        <c:ser>
          <c:idx val="4"/>
          <c:order val="4"/>
          <c:tx>
            <c:strRef>
              <c:f>summary!$Z$37</c:f>
              <c:strCache>
                <c:ptCount val="1"/>
                <c:pt idx="0">
                  <c:v>other styles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summary!$U$38:$U$49</c:f>
              <c:numCache>
                <c:formatCode>General</c:formatCode>
                <c:ptCount val="12"/>
                <c:pt idx="0">
                  <c:v>65</c:v>
                </c:pt>
                <c:pt idx="1">
                  <c:v>43</c:v>
                </c:pt>
                <c:pt idx="2">
                  <c:v>26</c:v>
                </c:pt>
                <c:pt idx="3">
                  <c:v>26</c:v>
                </c:pt>
                <c:pt idx="4">
                  <c:v>23</c:v>
                </c:pt>
                <c:pt idx="5">
                  <c:v>21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  <c:pt idx="9">
                  <c:v>10</c:v>
                </c:pt>
                <c:pt idx="10">
                  <c:v>8</c:v>
                </c:pt>
                <c:pt idx="11">
                  <c:v>7</c:v>
                </c:pt>
              </c:numCache>
            </c:numRef>
          </c:xVal>
          <c:yVal>
            <c:numRef>
              <c:f>summary!$Z$38:$Z$49</c:f>
              <c:numCache>
                <c:formatCode>0%</c:formatCode>
                <c:ptCount val="12"/>
                <c:pt idx="0">
                  <c:v>1.5384615384615385E-2</c:v>
                </c:pt>
                <c:pt idx="1">
                  <c:v>0</c:v>
                </c:pt>
                <c:pt idx="2">
                  <c:v>3.8461538461538464E-2</c:v>
                </c:pt>
                <c:pt idx="3">
                  <c:v>3.8461538461538464E-2</c:v>
                </c:pt>
                <c:pt idx="4">
                  <c:v>0</c:v>
                </c:pt>
                <c:pt idx="5">
                  <c:v>4.7619047619047616E-2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413-6040-B66A-EFD91BF4DEF6}"/>
            </c:ext>
          </c:extLst>
        </c:ser>
        <c:ser>
          <c:idx val="5"/>
          <c:order val="5"/>
          <c:tx>
            <c:strRef>
              <c:f>summary!$AA$37</c:f>
              <c:strCache>
                <c:ptCount val="1"/>
                <c:pt idx="0">
                  <c:v>ligatures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summary!$U$38:$U$49</c:f>
              <c:numCache>
                <c:formatCode>General</c:formatCode>
                <c:ptCount val="12"/>
                <c:pt idx="0">
                  <c:v>65</c:v>
                </c:pt>
                <c:pt idx="1">
                  <c:v>43</c:v>
                </c:pt>
                <c:pt idx="2">
                  <c:v>26</c:v>
                </c:pt>
                <c:pt idx="3">
                  <c:v>26</c:v>
                </c:pt>
                <c:pt idx="4">
                  <c:v>23</c:v>
                </c:pt>
                <c:pt idx="5">
                  <c:v>21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  <c:pt idx="9">
                  <c:v>10</c:v>
                </c:pt>
                <c:pt idx="10">
                  <c:v>8</c:v>
                </c:pt>
                <c:pt idx="11">
                  <c:v>7</c:v>
                </c:pt>
              </c:numCache>
            </c:numRef>
          </c:xVal>
          <c:yVal>
            <c:numRef>
              <c:f>summary!$AA$38:$AA$49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413-6040-B66A-EFD91BF4DEF6}"/>
            </c:ext>
          </c:extLst>
        </c:ser>
        <c:ser>
          <c:idx val="6"/>
          <c:order val="6"/>
          <c:tx>
            <c:strRef>
              <c:f>summary!$AB$37</c:f>
              <c:strCache>
                <c:ptCount val="1"/>
                <c:pt idx="0">
                  <c:v>images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summary!$U$38:$U$49</c:f>
              <c:numCache>
                <c:formatCode>General</c:formatCode>
                <c:ptCount val="12"/>
                <c:pt idx="0">
                  <c:v>65</c:v>
                </c:pt>
                <c:pt idx="1">
                  <c:v>43</c:v>
                </c:pt>
                <c:pt idx="2">
                  <c:v>26</c:v>
                </c:pt>
                <c:pt idx="3">
                  <c:v>26</c:v>
                </c:pt>
                <c:pt idx="4">
                  <c:v>23</c:v>
                </c:pt>
                <c:pt idx="5">
                  <c:v>21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  <c:pt idx="9">
                  <c:v>10</c:v>
                </c:pt>
                <c:pt idx="10">
                  <c:v>8</c:v>
                </c:pt>
                <c:pt idx="11">
                  <c:v>7</c:v>
                </c:pt>
              </c:numCache>
            </c:numRef>
          </c:xVal>
          <c:yVal>
            <c:numRef>
              <c:f>summary!$AB$38:$AB$49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4.7619047619047616E-2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413-6040-B66A-EFD91BF4D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8332992"/>
        <c:axId val="1220152832"/>
      </c:scatterChart>
      <c:valAx>
        <c:axId val="1188332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152832"/>
        <c:crosses val="autoZero"/>
        <c:crossBetween val="midCat"/>
      </c:valAx>
      <c:valAx>
        <c:axId val="1220152832"/>
        <c:scaling>
          <c:orientation val="minMax"/>
          <c:max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332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</cx:chartData>
  <cx:chart>
    <cx:title pos="t" align="ctr" overlay="0">
      <cx:tx>
        <cx:txData>
          <cx:v>T1 (compile times)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T1 (compile times)</a:t>
          </a:r>
        </a:p>
      </cx:txPr>
    </cx:title>
    <cx:plotArea>
      <cx:plotAreaRegion>
        <cx:plotSurface>
          <cx:spPr>
            <a:ln w="9525">
              <a:solidFill>
                <a:schemeClr val="accent1"/>
              </a:solidFill>
            </a:ln>
          </cx:spPr>
        </cx:plotSurface>
        <cx:series layoutId="boxWhisker" uniqueId="{95B85C34-9484-D849-9BB1-909CB8FED9F1}">
          <cx:tx>
            <cx:txData>
              <cx:f>_xlchart.v1.0</cx:f>
              <cx:v>20_T1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CC0A0A9-4F7B-814E-B3E7-3164B093E0CB}">
          <cx:tx>
            <cx:txData>
              <cx:f>_xlchart.v1.2</cx:f>
              <cx:v>21_T1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34BB4576-C922-ED4F-A1C2-A74A7388A69E}">
          <cx:tx>
            <cx:txData>
              <cx:f>_xlchart.v1.4</cx:f>
              <cx:v>22_T1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174B48A5-8DC1-DE43-B77D-BFC0395A3C97}">
          <cx:tx>
            <cx:txData>
              <cx:f>_xlchart.v1.6</cx:f>
              <cx:v>23_T1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0.200000003"/>
        <cx:tickLabels/>
      </cx:axis>
      <cx:axis id="1">
        <cx:valScaling min="0"/>
        <cx:majorGridlines/>
        <cx:min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  <cx:data id="2">
      <cx:numDim type="val">
        <cx:f>_xlchart.v1.13</cx:f>
      </cx:numDim>
    </cx:data>
    <cx:data id="3">
      <cx:numDim type="val">
        <cx:f>_xlchart.v1.15</cx:f>
      </cx:numDim>
    </cx:data>
  </cx:chartData>
  <cx:chart>
    <cx:title pos="t" align="ctr" overlay="0">
      <cx:tx>
        <cx:txData>
          <cx:v>T2 (compile times)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T2 (compile times)</a:t>
          </a:r>
        </a:p>
      </cx:txPr>
    </cx:title>
    <cx:plotArea>
      <cx:plotAreaRegion>
        <cx:series layoutId="boxWhisker" uniqueId="{1AB7B7FE-6736-624F-9F1C-37E895A198CB}">
          <cx:tx>
            <cx:txData>
              <cx:f>_xlchart.v1.8</cx:f>
              <cx:v>20_T2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51B1136-1191-9842-BD39-036F35CB5E98}">
          <cx:tx>
            <cx:txData>
              <cx:f>_xlchart.v1.10</cx:f>
              <cx:v>21_T2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7B7D7D63-F606-7A42-8BD8-0B7B90080A92}">
          <cx:tx>
            <cx:txData>
              <cx:f>_xlchart.v1.12</cx:f>
              <cx:v>22_T2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347D0C7E-12DD-DE47-80D8-78D72AC05638}">
          <cx:tx>
            <cx:txData>
              <cx:f>_xlchart.v1.14</cx:f>
              <cx:v>23_T2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0.200000003"/>
        <cx:tickLabels/>
      </cx:axis>
      <cx:axis id="1">
        <cx:valScaling max="25" min="0"/>
        <cx:majorGridlines/>
        <cx:min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  <cx:data id="1">
      <cx:numDim type="val">
        <cx:f>_xlchart.v1.27</cx:f>
      </cx:numDim>
    </cx:data>
    <cx:data id="2">
      <cx:numDim type="val">
        <cx:f>_xlchart.v1.29</cx:f>
      </cx:numDim>
    </cx:data>
    <cx:data id="3">
      <cx:numDim type="val">
        <cx:f>_xlchart.v1.31</cx:f>
      </cx:numDim>
    </cx:data>
  </cx:chartData>
  <cx:chart>
    <cx:title pos="t" align="ctr" overlay="0">
      <cx:tx>
        <cx:txData>
          <cx:v>T1 (compile times)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T1 (compile times)</a:t>
          </a:r>
        </a:p>
      </cx:txPr>
    </cx:title>
    <cx:plotArea>
      <cx:plotAreaRegion>
        <cx:plotSurface>
          <cx:spPr>
            <a:ln w="9525">
              <a:solidFill>
                <a:schemeClr val="accent1"/>
              </a:solidFill>
            </a:ln>
          </cx:spPr>
        </cx:plotSurface>
        <cx:series layoutId="boxWhisker" uniqueId="{95B85C34-9484-D849-9BB1-909CB8FED9F1}">
          <cx:tx>
            <cx:txData>
              <cx:f>_xlchart.v1.24</cx:f>
              <cx:v>20_T1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CC0A0A9-4F7B-814E-B3E7-3164B093E0CB}">
          <cx:tx>
            <cx:txData>
              <cx:f>_xlchart.v1.26</cx:f>
              <cx:v>21_T1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34BB4576-C922-ED4F-A1C2-A74A7388A69E}">
          <cx:tx>
            <cx:txData>
              <cx:f>_xlchart.v1.28</cx:f>
              <cx:v>22_T1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174B48A5-8DC1-DE43-B77D-BFC0395A3C97}">
          <cx:tx>
            <cx:txData>
              <cx:f>_xlchart.v1.30</cx:f>
              <cx:v>23_T1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0.200000003"/>
        <cx:tickLabels/>
      </cx:axis>
      <cx:axis id="1">
        <cx:valScaling/>
        <cx:majorGridlines/>
        <cx:minorGridlines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  <cx:data id="1">
      <cx:numDim type="val">
        <cx:f>_xlchart.v1.19</cx:f>
      </cx:numDim>
    </cx:data>
    <cx:data id="2">
      <cx:numDim type="val">
        <cx:f>_xlchart.v1.21</cx:f>
      </cx:numDim>
    </cx:data>
    <cx:data id="3">
      <cx:numDim type="val">
        <cx:f>_xlchart.v1.23</cx:f>
      </cx:numDim>
    </cx:data>
  </cx:chartData>
  <cx:chart>
    <cx:title pos="t" align="ctr" overlay="0">
      <cx:tx>
        <cx:txData>
          <cx:v>T2 (compile times)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T2 (compile times)</a:t>
          </a:r>
        </a:p>
      </cx:txPr>
    </cx:title>
    <cx:plotArea>
      <cx:plotAreaRegion>
        <cx:series layoutId="boxWhisker" uniqueId="{1AB7B7FE-6736-624F-9F1C-37E895A198CB}">
          <cx:tx>
            <cx:txData>
              <cx:f>_xlchart.v1.16</cx:f>
              <cx:v>20_T2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51B1136-1191-9842-BD39-036F35CB5E98}">
          <cx:tx>
            <cx:txData>
              <cx:f>_xlchart.v1.18</cx:f>
              <cx:v>21_T2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7B7D7D63-F606-7A42-8BD8-0B7B90080A92}">
          <cx:tx>
            <cx:txData>
              <cx:f>_xlchart.v1.20</cx:f>
              <cx:v>22_T2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347D0C7E-12DD-DE47-80D8-78D72AC05638}">
          <cx:tx>
            <cx:txData>
              <cx:f>_xlchart.v1.22</cx:f>
              <cx:v>23_T2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0.200000003"/>
        <cx:tickLabels/>
      </cx:axis>
      <cx:axis id="1">
        <cx:valScaling/>
        <cx:majorGridlines/>
        <cx:min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450850</xdr:colOff>
      <xdr:row>5</xdr:row>
      <xdr:rowOff>171450</xdr:rowOff>
    </xdr:from>
    <xdr:to>
      <xdr:col>36</xdr:col>
      <xdr:colOff>368300</xdr:colOff>
      <xdr:row>19</xdr:row>
      <xdr:rowOff>69850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44CB46B-0D31-3E45-FCB6-2F6A6E2628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425450</xdr:colOff>
      <xdr:row>20</xdr:row>
      <xdr:rowOff>82550</xdr:rowOff>
    </xdr:from>
    <xdr:to>
      <xdr:col>36</xdr:col>
      <xdr:colOff>342900</xdr:colOff>
      <xdr:row>33</xdr:row>
      <xdr:rowOff>184150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C744761-3852-FEEF-4F13-215482B34A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158750</xdr:colOff>
      <xdr:row>36</xdr:row>
      <xdr:rowOff>82550</xdr:rowOff>
    </xdr:from>
    <xdr:to>
      <xdr:col>33</xdr:col>
      <xdr:colOff>603250</xdr:colOff>
      <xdr:row>49</xdr:row>
      <xdr:rowOff>184150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FE384B0E-B6B7-141A-BB69-A52AF33913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469900</xdr:colOff>
      <xdr:row>33</xdr:row>
      <xdr:rowOff>0</xdr:rowOff>
    </xdr:from>
    <xdr:to>
      <xdr:col>23</xdr:col>
      <xdr:colOff>0</xdr:colOff>
      <xdr:row>60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8B8F330-C1E4-B945-9CD8-7EC569678D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649200" y="6705600"/>
              <a:ext cx="3657600" cy="5486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23</xdr:col>
      <xdr:colOff>0</xdr:colOff>
      <xdr:row>33</xdr:row>
      <xdr:rowOff>0</xdr:rowOff>
    </xdr:from>
    <xdr:to>
      <xdr:col>27</xdr:col>
      <xdr:colOff>355600</xdr:colOff>
      <xdr:row>60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BD073FD-3ADD-7D44-89FE-E595E766C26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306800" y="6705600"/>
              <a:ext cx="3657600" cy="5486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469900</xdr:colOff>
      <xdr:row>33</xdr:row>
      <xdr:rowOff>0</xdr:rowOff>
    </xdr:from>
    <xdr:to>
      <xdr:col>23</xdr:col>
      <xdr:colOff>0</xdr:colOff>
      <xdr:row>60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0ECB459-6CAA-DD10-52B6-27E2ED6BB69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649200" y="6705600"/>
              <a:ext cx="3657600" cy="5486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23</xdr:col>
      <xdr:colOff>0</xdr:colOff>
      <xdr:row>33</xdr:row>
      <xdr:rowOff>0</xdr:rowOff>
    </xdr:from>
    <xdr:to>
      <xdr:col>27</xdr:col>
      <xdr:colOff>355600</xdr:colOff>
      <xdr:row>60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AE1E6786-EDB7-E0C9-F780-7CBCC82EE22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306800" y="6705600"/>
              <a:ext cx="3657600" cy="5486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25B1C-221E-6E4E-A828-BEED3653B182}">
  <dimension ref="B2:AD49"/>
  <sheetViews>
    <sheetView topLeftCell="A3" zoomScale="111" zoomScaleNormal="75" workbookViewId="0">
      <selection activeCell="G32" sqref="G32"/>
    </sheetView>
  </sheetViews>
  <sheetFormatPr baseColWidth="10" defaultRowHeight="16" x14ac:dyDescent="0.2"/>
  <sheetData>
    <row r="2" spans="2:30" x14ac:dyDescent="0.2">
      <c r="B2" s="43" t="s">
        <v>84</v>
      </c>
      <c r="C2" s="43"/>
      <c r="D2" s="43"/>
      <c r="E2" s="43"/>
      <c r="F2" s="43"/>
      <c r="H2" s="43" t="s">
        <v>226</v>
      </c>
      <c r="I2" s="43"/>
      <c r="J2" s="43"/>
      <c r="K2" s="43"/>
      <c r="L2" s="43"/>
      <c r="N2" s="26" t="s">
        <v>153</v>
      </c>
      <c r="O2" s="26" t="s">
        <v>6</v>
      </c>
      <c r="P2" s="26" t="s">
        <v>7</v>
      </c>
      <c r="Q2" s="26" t="s">
        <v>8</v>
      </c>
      <c r="R2" s="26" t="s">
        <v>9</v>
      </c>
      <c r="T2" s="26" t="s">
        <v>153</v>
      </c>
      <c r="U2" s="26"/>
      <c r="V2" s="26" t="s">
        <v>6</v>
      </c>
      <c r="W2" s="26" t="s">
        <v>7</v>
      </c>
      <c r="X2" s="26" t="s">
        <v>8</v>
      </c>
      <c r="Y2" s="26" t="s">
        <v>9</v>
      </c>
    </row>
    <row r="3" spans="2:30" x14ac:dyDescent="0.2">
      <c r="B3" s="1" t="str" cm="1">
        <f t="array" ref="B3:F15">_xlfn.SORTBY(RAW_compile!T19:X31,RAW_compile!X19:X31,-1)</f>
        <v>20&lt;&gt;21</v>
      </c>
      <c r="C3" s="1" t="str">
        <v>21&lt;&gt;22</v>
      </c>
      <c r="D3" s="1" t="str">
        <v>22&lt;&gt;23</v>
      </c>
      <c r="E3" s="1" t="str">
        <v>20&lt;&gt;23</v>
      </c>
      <c r="F3" s="12">
        <v>432</v>
      </c>
      <c r="H3" s="11" t="s">
        <v>107</v>
      </c>
      <c r="I3" s="11" t="s">
        <v>6</v>
      </c>
      <c r="J3" s="11" t="s">
        <v>7</v>
      </c>
      <c r="K3" s="11" t="s">
        <v>8</v>
      </c>
      <c r="L3" s="11" t="s">
        <v>9</v>
      </c>
      <c r="N3" s="16" t="s">
        <v>155</v>
      </c>
      <c r="O3" cm="1">
        <f t="array" ref="O3:O11">cmp20_21!AJ4:AJ12</f>
        <v>12</v>
      </c>
      <c r="P3" cm="1">
        <f t="array" ref="P3:P11">cmp21_22!AK4:AK12</f>
        <v>23</v>
      </c>
      <c r="Q3" cm="1">
        <f t="array" ref="Q3:Q11">cmp22_23!AJ4:AJ12</f>
        <v>2</v>
      </c>
      <c r="R3" cm="1">
        <f t="array" ref="R3:R11">cmp20_23!AK4:AK12</f>
        <v>34</v>
      </c>
      <c r="T3" s="16" t="s">
        <v>232</v>
      </c>
      <c r="U3" s="16"/>
      <c r="V3" s="10">
        <f>432-COUNTIFS(cmp20_21!AD:AD,"&lt;&gt;1",cmp20_21!AE:AE,"&lt;&gt;1",cmp20_21!AF:AF,"&lt;&gt;1", cmp20_21!A:A,"&lt;&gt;", cmp20_21!A:A,"&lt;&gt;arxiv_id")</f>
        <v>20</v>
      </c>
      <c r="W3" s="10">
        <v>6</v>
      </c>
      <c r="X3" s="10">
        <v>7</v>
      </c>
      <c r="Y3" s="10">
        <f>432-COUNTIFS(cmp20_23!AD:AD,"&lt;&gt;1",cmp20_23!AE:AE,"&lt;&gt;1",cmp20_23!AF:AF,"&lt;&gt;1",cmp20_23!A:A,"&lt;&gt;",cmp20_23!A:A,"&lt;&gt;arxiv_id")</f>
        <v>25</v>
      </c>
    </row>
    <row r="4" spans="2:30" x14ac:dyDescent="0.2">
      <c r="B4" s="3" t="b">
        <v>1</v>
      </c>
      <c r="C4" s="3" t="b">
        <v>1</v>
      </c>
      <c r="D4" s="3" t="b">
        <v>1</v>
      </c>
      <c r="E4" s="3" t="b">
        <v>1</v>
      </c>
      <c r="F4">
        <v>182</v>
      </c>
      <c r="H4" s="27" t="b">
        <v>1</v>
      </c>
      <c r="I4" cm="1">
        <f t="array" ref="I4:K4">RAW_compile!U13:W13</f>
        <v>234</v>
      </c>
      <c r="J4">
        <v>346</v>
      </c>
      <c r="K4">
        <v>368</v>
      </c>
      <c r="L4">
        <f>cmp20_23!AK27</f>
        <v>192</v>
      </c>
      <c r="N4" s="16" t="s">
        <v>99</v>
      </c>
      <c r="O4">
        <v>183</v>
      </c>
      <c r="P4">
        <v>67</v>
      </c>
      <c r="Q4">
        <v>56</v>
      </c>
      <c r="R4">
        <v>222</v>
      </c>
      <c r="T4" t="s">
        <v>233</v>
      </c>
      <c r="V4" s="29">
        <f>V3/432</f>
        <v>4.6296296296296294E-2</v>
      </c>
      <c r="W4" s="29">
        <f t="shared" ref="W4:Y4" si="0">W3/432</f>
        <v>1.3888888888888888E-2</v>
      </c>
      <c r="X4" s="29">
        <f t="shared" si="0"/>
        <v>1.6203703703703703E-2</v>
      </c>
      <c r="Y4" s="29">
        <f t="shared" si="0"/>
        <v>5.7870370370370371E-2</v>
      </c>
    </row>
    <row r="5" spans="2:30" x14ac:dyDescent="0.2">
      <c r="B5" s="3" t="b">
        <v>0</v>
      </c>
      <c r="C5" s="3" t="b">
        <v>1</v>
      </c>
      <c r="D5" s="3" t="b">
        <v>1</v>
      </c>
      <c r="E5" s="3" t="b">
        <v>0</v>
      </c>
      <c r="F5">
        <v>117</v>
      </c>
      <c r="H5" s="28" t="b">
        <v>0</v>
      </c>
      <c r="I5">
        <f>RAW_compile!U$14-I6</f>
        <v>192</v>
      </c>
      <c r="J5">
        <f>RAW_compile!V$14-J6</f>
        <v>83</v>
      </c>
      <c r="K5">
        <f>RAW_compile!W$14-K6</f>
        <v>60</v>
      </c>
      <c r="L5">
        <f>cmp20_23!AK28-L6</f>
        <v>233</v>
      </c>
      <c r="N5" s="16" t="s">
        <v>100</v>
      </c>
      <c r="O5">
        <v>33</v>
      </c>
      <c r="P5">
        <v>38</v>
      </c>
      <c r="Q5">
        <v>14</v>
      </c>
      <c r="R5">
        <v>64</v>
      </c>
    </row>
    <row r="6" spans="2:30" x14ac:dyDescent="0.2">
      <c r="B6" s="3" t="b">
        <v>0</v>
      </c>
      <c r="C6" s="3" t="b">
        <v>0</v>
      </c>
      <c r="D6" s="3" t="b">
        <v>1</v>
      </c>
      <c r="E6" s="3" t="b">
        <v>0</v>
      </c>
      <c r="F6">
        <v>35</v>
      </c>
      <c r="H6" t="s">
        <v>230</v>
      </c>
      <c r="I6">
        <f>COUNTIFS(cmp20_21!J:J,"",cmp20_21!E:E,FALSE,cmp20_21!Z:Z,"&lt;&gt;1")</f>
        <v>6</v>
      </c>
      <c r="J6">
        <f>COUNTIFS(cmp21_22!J:J,"",cmp21_22!E:E,FALSE,cmp21_22!Y:Y,"&lt;&gt;1")</f>
        <v>3</v>
      </c>
      <c r="K6">
        <f>COUNTIFS(cmp22_23!J:J,"",cmp22_23!E:E,FALSE,cmp22_23!Y:Y,"&lt;&gt;1")</f>
        <v>4</v>
      </c>
      <c r="L6">
        <f>COUNTIFS(cmp20_23!E:E,FALSE,cmp20_23!J:J,"",cmp20_23!Z:Z,"&lt;&gt;1")</f>
        <v>7</v>
      </c>
      <c r="N6" s="16" t="s">
        <v>101</v>
      </c>
      <c r="O6">
        <v>12</v>
      </c>
      <c r="P6">
        <v>43</v>
      </c>
      <c r="Q6">
        <v>10</v>
      </c>
      <c r="R6">
        <v>50</v>
      </c>
    </row>
    <row r="7" spans="2:30" x14ac:dyDescent="0.2">
      <c r="B7" s="3" t="b">
        <v>1</v>
      </c>
      <c r="C7" s="3" t="b">
        <v>0</v>
      </c>
      <c r="D7" s="3" t="b">
        <v>1</v>
      </c>
      <c r="E7" s="3" t="b">
        <v>0</v>
      </c>
      <c r="F7">
        <v>34</v>
      </c>
      <c r="H7" s="9" t="s">
        <v>82</v>
      </c>
      <c r="I7" s="9">
        <f>SUM(I4:I6)</f>
        <v>432</v>
      </c>
      <c r="J7" s="9">
        <f t="shared" ref="J7:L7" si="1">SUM(J4:J6)</f>
        <v>432</v>
      </c>
      <c r="K7" s="9">
        <f t="shared" si="1"/>
        <v>432</v>
      </c>
      <c r="L7" s="9">
        <f t="shared" si="1"/>
        <v>432</v>
      </c>
      <c r="N7" s="16" t="s">
        <v>102</v>
      </c>
      <c r="O7">
        <v>10</v>
      </c>
      <c r="P7">
        <v>28</v>
      </c>
      <c r="Q7">
        <v>3</v>
      </c>
      <c r="R7">
        <v>29</v>
      </c>
      <c r="T7" s="44" t="s">
        <v>234</v>
      </c>
      <c r="U7" s="44"/>
      <c r="V7" s="44"/>
      <c r="W7" s="44"/>
      <c r="X7" s="44"/>
      <c r="Y7" s="44"/>
      <c r="Z7" s="44"/>
      <c r="AA7" s="44"/>
      <c r="AB7" s="44"/>
      <c r="AC7" s="44"/>
      <c r="AD7" s="44"/>
    </row>
    <row r="8" spans="2:30" x14ac:dyDescent="0.2">
      <c r="B8" s="3" t="b">
        <v>0</v>
      </c>
      <c r="C8" s="3" t="b">
        <v>1</v>
      </c>
      <c r="D8" s="3" t="b">
        <v>0</v>
      </c>
      <c r="E8" s="3" t="b">
        <v>0</v>
      </c>
      <c r="F8">
        <v>29</v>
      </c>
      <c r="N8" s="16" t="s">
        <v>103</v>
      </c>
      <c r="O8">
        <v>11</v>
      </c>
      <c r="P8">
        <v>4</v>
      </c>
      <c r="Q8">
        <v>7</v>
      </c>
      <c r="R8">
        <v>15</v>
      </c>
      <c r="T8" s="10"/>
      <c r="U8" s="10"/>
      <c r="V8" s="10" t="s">
        <v>155</v>
      </c>
      <c r="W8" s="10" t="s">
        <v>99</v>
      </c>
      <c r="X8" s="10" t="s">
        <v>100</v>
      </c>
      <c r="Y8" s="10" t="s">
        <v>101</v>
      </c>
      <c r="Z8" s="10" t="s">
        <v>102</v>
      </c>
      <c r="AA8" s="10" t="s">
        <v>103</v>
      </c>
      <c r="AB8" s="10" t="s">
        <v>104</v>
      </c>
      <c r="AC8" s="10" t="s">
        <v>105</v>
      </c>
      <c r="AD8" s="10" t="s">
        <v>106</v>
      </c>
    </row>
    <row r="9" spans="2:30" x14ac:dyDescent="0.2">
      <c r="B9" s="3" t="b">
        <v>1</v>
      </c>
      <c r="C9" s="3" t="b">
        <v>1</v>
      </c>
      <c r="D9" s="3" t="b">
        <v>0</v>
      </c>
      <c r="E9" s="3" t="b">
        <v>0</v>
      </c>
      <c r="F9">
        <v>13</v>
      </c>
      <c r="H9" s="45" t="s">
        <v>81</v>
      </c>
      <c r="I9" s="45"/>
      <c r="J9" s="45"/>
      <c r="K9" s="45"/>
      <c r="L9" s="45"/>
      <c r="N9" s="16" t="s">
        <v>104</v>
      </c>
      <c r="O9">
        <v>10</v>
      </c>
      <c r="P9">
        <v>2</v>
      </c>
      <c r="Q9">
        <v>0</v>
      </c>
      <c r="R9">
        <v>11</v>
      </c>
      <c r="T9" s="18" t="s">
        <v>158</v>
      </c>
      <c r="U9" s="18"/>
      <c r="V9" s="35"/>
      <c r="W9" s="35"/>
      <c r="X9" s="35"/>
      <c r="Y9" s="35"/>
      <c r="Z9" s="35"/>
      <c r="AA9" s="35"/>
      <c r="AB9" s="35"/>
      <c r="AC9" s="35"/>
      <c r="AD9" s="35"/>
    </row>
    <row r="10" spans="2:30" x14ac:dyDescent="0.2">
      <c r="B10" s="3" t="b">
        <v>0</v>
      </c>
      <c r="C10" s="3" t="b">
        <v>0</v>
      </c>
      <c r="D10" s="3" t="b">
        <v>0</v>
      </c>
      <c r="E10" s="3" t="b">
        <v>0</v>
      </c>
      <c r="F10">
        <v>12</v>
      </c>
      <c r="I10" s="1">
        <v>2020</v>
      </c>
      <c r="J10" s="1">
        <v>2021</v>
      </c>
      <c r="K10" s="1">
        <v>2022</v>
      </c>
      <c r="L10" s="1">
        <v>2023</v>
      </c>
      <c r="N10" s="16" t="s">
        <v>105</v>
      </c>
      <c r="O10">
        <v>1</v>
      </c>
      <c r="P10">
        <v>0</v>
      </c>
      <c r="Q10">
        <v>1</v>
      </c>
      <c r="R10">
        <v>0</v>
      </c>
      <c r="T10" t="s">
        <v>10</v>
      </c>
      <c r="U10">
        <v>133</v>
      </c>
      <c r="V10" s="34">
        <f>cmp20_23!AN6/summary!$U10</f>
        <v>6.7669172932330823E-2</v>
      </c>
      <c r="W10" s="34">
        <f>cmp20_23!AO6/summary!$U10</f>
        <v>0.52631578947368418</v>
      </c>
      <c r="X10" s="34">
        <f>cmp20_23!AP6/summary!$U10</f>
        <v>9.7744360902255634E-2</v>
      </c>
      <c r="Y10" s="34">
        <f>cmp20_23!AQ6/summary!$U10</f>
        <v>7.5187969924812026E-2</v>
      </c>
      <c r="Z10" s="34">
        <f>cmp20_23!AR6/summary!$U10</f>
        <v>3.007518796992481E-2</v>
      </c>
      <c r="AA10" s="34">
        <f>cmp20_23!AS6/summary!$U10</f>
        <v>3.007518796992481E-2</v>
      </c>
      <c r="AB10" s="34">
        <f>cmp20_23!AT6/summary!$U10</f>
        <v>3.007518796992481E-2</v>
      </c>
      <c r="AC10" s="34">
        <f>cmp20_23!AU6/summary!$U10</f>
        <v>0</v>
      </c>
      <c r="AD10" s="34">
        <f>cmp20_23!AV6/summary!$U10</f>
        <v>3.007518796992481E-2</v>
      </c>
    </row>
    <row r="11" spans="2:30" x14ac:dyDescent="0.2">
      <c r="B11" s="3" t="b">
        <v>0</v>
      </c>
      <c r="C11" s="3" t="b">
        <v>1</v>
      </c>
      <c r="D11" s="3" t="b">
        <v>0</v>
      </c>
      <c r="E11" s="3" t="b">
        <v>1</v>
      </c>
      <c r="F11">
        <v>5</v>
      </c>
      <c r="H11" s="2">
        <v>0</v>
      </c>
      <c r="I11" cm="1">
        <f t="array" ref="I11:L12">RAW_compile!U6:X7</f>
        <v>378</v>
      </c>
      <c r="J11">
        <v>390</v>
      </c>
      <c r="K11">
        <v>308</v>
      </c>
      <c r="L11">
        <v>381</v>
      </c>
      <c r="N11" s="16" t="s">
        <v>106</v>
      </c>
      <c r="O11">
        <v>3</v>
      </c>
      <c r="P11">
        <v>0</v>
      </c>
      <c r="Q11">
        <v>0</v>
      </c>
      <c r="R11">
        <v>7</v>
      </c>
      <c r="T11" t="s">
        <v>13</v>
      </c>
      <c r="U11">
        <v>65</v>
      </c>
      <c r="V11" s="34">
        <f>cmp20_23!AN7/summary!$U11</f>
        <v>0</v>
      </c>
      <c r="W11" s="34">
        <f>cmp20_23!AO7/summary!$U11</f>
        <v>0.52307692307692311</v>
      </c>
      <c r="X11" s="34">
        <f>cmp20_23!AP7/summary!$U11</f>
        <v>3.0769230769230771E-2</v>
      </c>
      <c r="Y11" s="34">
        <f>cmp20_23!AQ7/summary!$U11</f>
        <v>3.0769230769230771E-2</v>
      </c>
      <c r="Z11" s="34">
        <f>cmp20_23!AR7/summary!$U11</f>
        <v>1.5384615384615385E-2</v>
      </c>
      <c r="AA11" s="34">
        <f>cmp20_23!AS7/summary!$U11</f>
        <v>0</v>
      </c>
      <c r="AB11" s="34">
        <f>cmp20_23!AT7/summary!$U11</f>
        <v>0</v>
      </c>
      <c r="AC11" s="34">
        <f>cmp20_23!AU7/summary!$U11</f>
        <v>0</v>
      </c>
      <c r="AD11" s="34">
        <f>cmp20_23!AV7/summary!$U11</f>
        <v>1.5384615384615385E-2</v>
      </c>
    </row>
    <row r="12" spans="2:30" x14ac:dyDescent="0.2">
      <c r="B12" s="3" t="b">
        <v>1</v>
      </c>
      <c r="C12" s="3" t="b">
        <v>0</v>
      </c>
      <c r="D12" s="3" t="b">
        <v>0</v>
      </c>
      <c r="E12" s="3" t="b">
        <v>0</v>
      </c>
      <c r="F12">
        <v>3</v>
      </c>
      <c r="H12" s="2">
        <v>12</v>
      </c>
      <c r="I12">
        <v>54</v>
      </c>
      <c r="J12">
        <v>41</v>
      </c>
      <c r="K12">
        <v>124</v>
      </c>
      <c r="L12">
        <v>51</v>
      </c>
      <c r="T12" t="s">
        <v>18</v>
      </c>
      <c r="U12">
        <v>43</v>
      </c>
      <c r="V12" s="34">
        <f>cmp20_23!AN8/summary!$U12</f>
        <v>0.11627906976744186</v>
      </c>
      <c r="W12" s="34">
        <f>cmp20_23!AO8/summary!$U12</f>
        <v>0.46511627906976744</v>
      </c>
      <c r="X12" s="34">
        <f>cmp20_23!AP8/summary!$U12</f>
        <v>0.16279069767441862</v>
      </c>
      <c r="Y12" s="34">
        <f>cmp20_23!AQ8/summary!$U12</f>
        <v>0.13953488372093023</v>
      </c>
      <c r="Z12" s="34">
        <f>cmp20_23!AR8/summary!$U12</f>
        <v>9.3023255813953487E-2</v>
      </c>
      <c r="AA12" s="34">
        <f>cmp20_23!AS8/summary!$U12</f>
        <v>4.6511627906976744E-2</v>
      </c>
      <c r="AB12" s="34">
        <f>cmp20_23!AT8/summary!$U12</f>
        <v>0</v>
      </c>
      <c r="AC12" s="34">
        <f>cmp20_23!AU8/summary!$U12</f>
        <v>0</v>
      </c>
      <c r="AD12" s="34">
        <f>cmp20_23!AV8/summary!$U12</f>
        <v>0</v>
      </c>
    </row>
    <row r="13" spans="2:30" x14ac:dyDescent="0.2">
      <c r="B13" s="3" t="b">
        <v>1</v>
      </c>
      <c r="C13" s="3" t="b">
        <v>0</v>
      </c>
      <c r="D13" s="3" t="b">
        <v>0</v>
      </c>
      <c r="E13" s="3" t="b">
        <v>1</v>
      </c>
      <c r="F13">
        <v>2</v>
      </c>
      <c r="H13" s="9" t="s">
        <v>82</v>
      </c>
      <c r="I13" s="9">
        <f>SUM(I11:I12)</f>
        <v>432</v>
      </c>
      <c r="J13" s="9">
        <f t="shared" ref="J13:L13" si="2">SUM(J11:J12)</f>
        <v>431</v>
      </c>
      <c r="K13" s="9">
        <f t="shared" si="2"/>
        <v>432</v>
      </c>
      <c r="L13" s="9">
        <f t="shared" si="2"/>
        <v>432</v>
      </c>
      <c r="N13" s="46" t="s">
        <v>228</v>
      </c>
      <c r="O13" s="46"/>
      <c r="P13" s="46"/>
      <c r="Q13" s="46"/>
      <c r="R13" s="46"/>
      <c r="T13" t="s">
        <v>12</v>
      </c>
      <c r="U13">
        <v>26</v>
      </c>
      <c r="V13" s="34">
        <f>cmp20_23!AN9/summary!$U13</f>
        <v>0.11538461538461539</v>
      </c>
      <c r="W13" s="34">
        <f>cmp20_23!AO9/summary!$U13</f>
        <v>0.38461538461538464</v>
      </c>
      <c r="X13" s="34">
        <f>cmp20_23!AP9/summary!$U13</f>
        <v>0.19230769230769232</v>
      </c>
      <c r="Y13" s="34">
        <f>cmp20_23!AQ9/summary!$U13</f>
        <v>0.11538461538461539</v>
      </c>
      <c r="Z13" s="34">
        <f>cmp20_23!AR9/summary!$U13</f>
        <v>0.11538461538461539</v>
      </c>
      <c r="AA13" s="34">
        <f>cmp20_23!AS9/summary!$U13</f>
        <v>3.8461538461538464E-2</v>
      </c>
      <c r="AB13" s="34">
        <f>cmp20_23!AT9/summary!$U13</f>
        <v>3.8461538461538464E-2</v>
      </c>
      <c r="AC13" s="34">
        <f>cmp20_23!AU9/summary!$U13</f>
        <v>0</v>
      </c>
      <c r="AD13" s="34">
        <f>cmp20_23!AV9/summary!$U13</f>
        <v>0</v>
      </c>
    </row>
    <row r="14" spans="2:30" x14ac:dyDescent="0.2">
      <c r="B14" s="3">
        <v>0</v>
      </c>
      <c r="C14" s="3">
        <v>0</v>
      </c>
      <c r="D14" s="3">
        <v>0</v>
      </c>
      <c r="E14" s="3">
        <v>0</v>
      </c>
      <c r="F14">
        <v>0</v>
      </c>
      <c r="N14" s="26" t="s">
        <v>153</v>
      </c>
      <c r="O14" s="26" t="s">
        <v>6</v>
      </c>
      <c r="P14" s="26" t="s">
        <v>7</v>
      </c>
      <c r="Q14" s="26" t="s">
        <v>8</v>
      </c>
      <c r="R14" s="26" t="s">
        <v>9</v>
      </c>
      <c r="T14" t="s">
        <v>23</v>
      </c>
      <c r="U14">
        <v>26</v>
      </c>
      <c r="V14" s="34">
        <f>cmp20_23!AN10/summary!$U14</f>
        <v>7.6923076923076927E-2</v>
      </c>
      <c r="W14" s="34">
        <f>cmp20_23!AO10/summary!$U14</f>
        <v>0.34615384615384615</v>
      </c>
      <c r="X14" s="34">
        <f>cmp20_23!AP10/summary!$U14</f>
        <v>0.19230769230769232</v>
      </c>
      <c r="Y14" s="34">
        <f>cmp20_23!AQ10/summary!$U14</f>
        <v>0.15384615384615385</v>
      </c>
      <c r="Z14" s="34">
        <f>cmp20_23!AR10/summary!$U14</f>
        <v>0.15384615384615385</v>
      </c>
      <c r="AA14" s="34">
        <f>cmp20_23!AS10/summary!$U14</f>
        <v>0</v>
      </c>
      <c r="AB14" s="34">
        <f>cmp20_23!AT10/summary!$U14</f>
        <v>0</v>
      </c>
      <c r="AC14" s="34">
        <f>cmp20_23!AU10/summary!$U14</f>
        <v>0</v>
      </c>
      <c r="AD14" s="34">
        <f>cmp20_23!AV10/summary!$U14</f>
        <v>0</v>
      </c>
    </row>
    <row r="15" spans="2:30" x14ac:dyDescent="0.2">
      <c r="B15" s="3">
        <v>0</v>
      </c>
      <c r="C15" s="3">
        <v>0</v>
      </c>
      <c r="D15" s="3">
        <v>0</v>
      </c>
      <c r="E15" s="3">
        <v>0</v>
      </c>
      <c r="F15">
        <v>0</v>
      </c>
      <c r="H15" s="43" t="s">
        <v>231</v>
      </c>
      <c r="I15" s="43"/>
      <c r="J15" s="43"/>
      <c r="K15" s="43"/>
      <c r="L15" s="43"/>
      <c r="N15" t="str" cm="1">
        <f t="array" ref="N15:O23">cmp20_21!AI16:AJ24</f>
        <v>num pages</v>
      </c>
      <c r="O15" s="29">
        <v>2.7777777777777776E-2</v>
      </c>
      <c r="P15" s="29" cm="1">
        <f t="array" ref="P15:P23">cmp21_22!AK16:AK24</f>
        <v>5.3240740740740741E-2</v>
      </c>
      <c r="Q15" s="29" cm="1">
        <f t="array" ref="Q15:Q23">cmp22_23!AJ16:AJ24</f>
        <v>4.6296296296296294E-3</v>
      </c>
      <c r="R15" s="29" cm="1">
        <f t="array" ref="R15:R23">cmp20_23!AK16:AK24</f>
        <v>7.8703703703703706E-2</v>
      </c>
      <c r="T15" t="s">
        <v>16</v>
      </c>
      <c r="U15">
        <v>23</v>
      </c>
      <c r="V15" s="34">
        <f>cmp20_23!AN11/summary!$U15</f>
        <v>0.17391304347826086</v>
      </c>
      <c r="W15" s="34">
        <f>cmp20_23!AO11/summary!$U15</f>
        <v>0.56521739130434778</v>
      </c>
      <c r="X15" s="34">
        <f>cmp20_23!AP11/summary!$U15</f>
        <v>0.17391304347826086</v>
      </c>
      <c r="Y15" s="34">
        <f>cmp20_23!AQ11/summary!$U15</f>
        <v>8.6956521739130432E-2</v>
      </c>
      <c r="Z15" s="34">
        <f>cmp20_23!AR11/summary!$U15</f>
        <v>0</v>
      </c>
      <c r="AA15" s="34">
        <f>cmp20_23!AS11/summary!$U15</f>
        <v>4.3478260869565216E-2</v>
      </c>
      <c r="AB15" s="34">
        <f>cmp20_23!AT11/summary!$U15</f>
        <v>4.3478260869565216E-2</v>
      </c>
      <c r="AC15" s="34">
        <f>cmp20_23!AU11/summary!$U15</f>
        <v>0</v>
      </c>
      <c r="AD15" s="34">
        <f>cmp20_23!AV11/summary!$U15</f>
        <v>0</v>
      </c>
    </row>
    <row r="16" spans="2:30" x14ac:dyDescent="0.2">
      <c r="H16" s="11" t="s">
        <v>107</v>
      </c>
      <c r="I16" s="11" t="s">
        <v>6</v>
      </c>
      <c r="J16" s="11" t="s">
        <v>7</v>
      </c>
      <c r="K16" s="11" t="s">
        <v>8</v>
      </c>
      <c r="L16" s="11" t="s">
        <v>9</v>
      </c>
      <c r="N16" t="str">
        <v>letter spacing</v>
      </c>
      <c r="O16" s="29">
        <v>0.4236111111111111</v>
      </c>
      <c r="P16" s="29">
        <v>0.15509259259259259</v>
      </c>
      <c r="Q16" s="29">
        <v>0.12962962962962962</v>
      </c>
      <c r="R16" s="29">
        <v>0.51388888888888884</v>
      </c>
      <c r="T16" t="s">
        <v>17</v>
      </c>
      <c r="U16">
        <v>21</v>
      </c>
      <c r="V16" s="34">
        <f>cmp20_23!AN12/summary!$U16</f>
        <v>0.19047619047619047</v>
      </c>
      <c r="W16" s="34">
        <f>cmp20_23!AO12/summary!$U16</f>
        <v>0.90476190476190477</v>
      </c>
      <c r="X16" s="34">
        <f>cmp20_23!AP12/summary!$U16</f>
        <v>0.47619047619047616</v>
      </c>
      <c r="Y16" s="34">
        <f>cmp20_23!AQ12/summary!$U16</f>
        <v>0.61904761904761907</v>
      </c>
      <c r="Z16" s="34">
        <f>cmp20_23!AR12/summary!$U16</f>
        <v>0.19047619047619047</v>
      </c>
      <c r="AA16" s="34">
        <f>cmp20_23!AS12/summary!$U16</f>
        <v>4.7619047619047616E-2</v>
      </c>
      <c r="AB16" s="34">
        <f>cmp20_23!AT12/summary!$U16</f>
        <v>4.7619047619047616E-2</v>
      </c>
      <c r="AC16" s="34">
        <f>cmp20_23!AU12/summary!$U16</f>
        <v>0</v>
      </c>
      <c r="AD16" s="34">
        <f>cmp20_23!AV12/summary!$U16</f>
        <v>4.7619047619047616E-2</v>
      </c>
    </row>
    <row r="17" spans="2:30" x14ac:dyDescent="0.2">
      <c r="B17" s="43" t="s">
        <v>236</v>
      </c>
      <c r="C17" s="43"/>
      <c r="D17" s="43"/>
      <c r="E17" s="43"/>
      <c r="F17" s="43"/>
      <c r="H17" s="27" t="b">
        <v>1</v>
      </c>
      <c r="I17" s="32">
        <f>I4/432</f>
        <v>0.54166666666666663</v>
      </c>
      <c r="J17" s="32">
        <f t="shared" ref="J17:L17" si="3">J4/432</f>
        <v>0.80092592592592593</v>
      </c>
      <c r="K17" s="32">
        <f t="shared" si="3"/>
        <v>0.85185185185185186</v>
      </c>
      <c r="L17" s="32">
        <f t="shared" si="3"/>
        <v>0.44444444444444442</v>
      </c>
      <c r="N17" t="str">
        <v>line break</v>
      </c>
      <c r="O17" s="29">
        <v>7.6388888888888895E-2</v>
      </c>
      <c r="P17" s="29">
        <v>8.7962962962962965E-2</v>
      </c>
      <c r="Q17" s="29">
        <v>3.2407407407407406E-2</v>
      </c>
      <c r="R17" s="29">
        <v>0.14814814814814814</v>
      </c>
      <c r="T17" t="s">
        <v>11</v>
      </c>
      <c r="U17">
        <v>8</v>
      </c>
      <c r="V17" s="34">
        <f>cmp20_23!AN13/summary!$U17</f>
        <v>0.125</v>
      </c>
      <c r="W17" s="34">
        <f>cmp20_23!AO13/summary!$U17</f>
        <v>1</v>
      </c>
      <c r="X17" s="34">
        <f>cmp20_23!AP13/summary!$U17</f>
        <v>0.5</v>
      </c>
      <c r="Y17" s="34">
        <f>cmp20_23!AQ13/summary!$U17</f>
        <v>0</v>
      </c>
      <c r="Z17" s="34">
        <f>cmp20_23!AR13/summary!$U17</f>
        <v>0</v>
      </c>
      <c r="AA17" s="34">
        <f>cmp20_23!AS13/summary!$U17</f>
        <v>0.25</v>
      </c>
      <c r="AB17" s="34">
        <f>cmp20_23!AT13/summary!$U17</f>
        <v>0</v>
      </c>
      <c r="AC17" s="34">
        <f>cmp20_23!AU13/summary!$U17</f>
        <v>0</v>
      </c>
      <c r="AD17" s="34">
        <f>cmp20_23!AV13/summary!$U17</f>
        <v>0</v>
      </c>
    </row>
    <row r="18" spans="2:30" x14ac:dyDescent="0.2">
      <c r="B18" t="s">
        <v>0</v>
      </c>
      <c r="C18">
        <v>20</v>
      </c>
      <c r="D18">
        <v>21</v>
      </c>
      <c r="E18">
        <v>22</v>
      </c>
      <c r="F18">
        <v>23</v>
      </c>
      <c r="H18" s="28" t="b">
        <v>0</v>
      </c>
      <c r="I18" s="32">
        <f t="shared" ref="I18:L19" si="4">I5/432</f>
        <v>0.44444444444444442</v>
      </c>
      <c r="J18" s="32">
        <f t="shared" si="4"/>
        <v>0.19212962962962962</v>
      </c>
      <c r="K18" s="32">
        <f t="shared" si="4"/>
        <v>0.1388888888888889</v>
      </c>
      <c r="L18" s="32">
        <f t="shared" si="4"/>
        <v>0.53935185185185186</v>
      </c>
      <c r="N18" t="str">
        <v>refs</v>
      </c>
      <c r="O18" s="29">
        <v>2.7777777777777776E-2</v>
      </c>
      <c r="P18" s="29">
        <v>9.9537037037037035E-2</v>
      </c>
      <c r="Q18" s="29">
        <v>2.3148148148148147E-2</v>
      </c>
      <c r="R18" s="29">
        <v>0.11574074074074074</v>
      </c>
      <c r="T18" t="s">
        <v>26</v>
      </c>
      <c r="U18">
        <v>8</v>
      </c>
      <c r="V18" s="34">
        <f>cmp20_23!AN14/summary!$U18</f>
        <v>0</v>
      </c>
      <c r="W18" s="34">
        <f>cmp20_23!AO14/summary!$U18</f>
        <v>0.25</v>
      </c>
      <c r="X18" s="34">
        <f>cmp20_23!AP14/summary!$U18</f>
        <v>0</v>
      </c>
      <c r="Y18" s="34">
        <f>cmp20_23!AQ14/summary!$U18</f>
        <v>0.25</v>
      </c>
      <c r="Z18" s="34">
        <f>cmp20_23!AR14/summary!$U18</f>
        <v>0.125</v>
      </c>
      <c r="AA18" s="34">
        <f>cmp20_23!AS14/summary!$U18</f>
        <v>0</v>
      </c>
      <c r="AB18" s="34">
        <f>cmp20_23!AT14/summary!$U18</f>
        <v>0</v>
      </c>
      <c r="AC18" s="34">
        <f>cmp20_23!AU14/summary!$U18</f>
        <v>0</v>
      </c>
      <c r="AD18" s="34">
        <f>cmp20_23!AV14/summary!$U18</f>
        <v>0</v>
      </c>
    </row>
    <row r="19" spans="2:30" x14ac:dyDescent="0.2">
      <c r="B19" s="38">
        <v>2306.0005500000002</v>
      </c>
      <c r="C19" s="3" t="b">
        <v>0</v>
      </c>
      <c r="D19" s="3" t="b">
        <v>0</v>
      </c>
      <c r="E19" s="3" t="b">
        <v>0</v>
      </c>
      <c r="F19" s="3" t="b">
        <v>0</v>
      </c>
      <c r="H19" s="10" t="s">
        <v>230</v>
      </c>
      <c r="I19" s="32">
        <f t="shared" si="4"/>
        <v>1.3888888888888888E-2</v>
      </c>
      <c r="J19" s="32">
        <f t="shared" si="4"/>
        <v>6.9444444444444441E-3</v>
      </c>
      <c r="K19" s="32">
        <f t="shared" si="4"/>
        <v>9.2592592592592587E-3</v>
      </c>
      <c r="L19" s="32">
        <f t="shared" si="4"/>
        <v>1.6203703703703703E-2</v>
      </c>
      <c r="N19" t="str">
        <v>content</v>
      </c>
      <c r="O19" s="29">
        <v>2.3148148148148147E-2</v>
      </c>
      <c r="P19" s="29">
        <v>6.4814814814814811E-2</v>
      </c>
      <c r="Q19" s="29">
        <v>6.9444444444444441E-3</v>
      </c>
      <c r="R19" s="29">
        <v>6.7129629629629636E-2</v>
      </c>
      <c r="T19" t="s">
        <v>49</v>
      </c>
      <c r="U19">
        <v>7</v>
      </c>
      <c r="V19" s="34">
        <f>cmp20_23!AN15/summary!$U19</f>
        <v>0</v>
      </c>
      <c r="W19" s="34">
        <f>cmp20_23!AO15/summary!$U19</f>
        <v>0.14285714285714285</v>
      </c>
      <c r="X19" s="34">
        <f>cmp20_23!AP15/summary!$U19</f>
        <v>0</v>
      </c>
      <c r="Y19" s="34">
        <f>cmp20_23!AQ15/summary!$U19</f>
        <v>0</v>
      </c>
      <c r="Z19" s="34">
        <f>cmp20_23!AR15/summary!$U19</f>
        <v>0</v>
      </c>
      <c r="AA19" s="34">
        <f>cmp20_23!AS15/summary!$U19</f>
        <v>0</v>
      </c>
      <c r="AB19" s="34">
        <f>cmp20_23!AT15/summary!$U19</f>
        <v>0</v>
      </c>
      <c r="AC19" s="34">
        <f>cmp20_23!AU15/summary!$U19</f>
        <v>0</v>
      </c>
      <c r="AD19" s="34">
        <f>cmp20_23!AV15/summary!$U19</f>
        <v>0</v>
      </c>
    </row>
    <row r="20" spans="2:30" x14ac:dyDescent="0.2">
      <c r="B20" s="38">
        <v>2306.0048999999999</v>
      </c>
      <c r="C20" s="3" t="b">
        <v>0</v>
      </c>
      <c r="D20" s="3" t="b">
        <v>0</v>
      </c>
      <c r="E20" s="3" t="b">
        <v>0</v>
      </c>
      <c r="F20" s="3" t="b">
        <v>0</v>
      </c>
      <c r="H20" s="12" t="s">
        <v>82</v>
      </c>
      <c r="I20" s="33">
        <f>SUM(I17:I19)</f>
        <v>0.99999999999999989</v>
      </c>
      <c r="J20" s="33">
        <f t="shared" ref="J20:L20" si="5">SUM(J17:J19)</f>
        <v>1</v>
      </c>
      <c r="K20" s="33">
        <f t="shared" si="5"/>
        <v>1</v>
      </c>
      <c r="L20" s="33">
        <f t="shared" si="5"/>
        <v>1</v>
      </c>
      <c r="N20" t="str">
        <v>font styles</v>
      </c>
      <c r="O20" s="29">
        <v>2.5462962962962962E-2</v>
      </c>
      <c r="P20" s="29">
        <v>9.2592592592592587E-3</v>
      </c>
      <c r="Q20" s="29">
        <v>1.6203703703703703E-2</v>
      </c>
      <c r="R20" s="29">
        <v>3.4722222222222224E-2</v>
      </c>
    </row>
    <row r="21" spans="2:30" x14ac:dyDescent="0.2">
      <c r="B21" s="38">
        <v>2306.0003000000002</v>
      </c>
      <c r="C21" s="3" t="b">
        <v>0</v>
      </c>
      <c r="D21" s="3" t="b">
        <v>0</v>
      </c>
      <c r="E21" s="3" t="b">
        <v>0</v>
      </c>
      <c r="F21" s="3" t="b">
        <v>0</v>
      </c>
      <c r="N21" t="str">
        <v>other styles</v>
      </c>
      <c r="O21" s="29">
        <v>2.3148148148148147E-2</v>
      </c>
      <c r="P21" s="29">
        <v>4.6296296296296294E-3</v>
      </c>
      <c r="Q21" s="29">
        <v>0</v>
      </c>
      <c r="R21" s="29">
        <v>2.5462962962962962E-2</v>
      </c>
      <c r="T21" s="44" t="s">
        <v>235</v>
      </c>
      <c r="U21" s="44"/>
      <c r="V21" s="44"/>
      <c r="W21" s="44"/>
      <c r="X21" s="44"/>
      <c r="Y21" s="44"/>
      <c r="Z21" s="44"/>
      <c r="AA21" s="44"/>
      <c r="AB21" s="44"/>
      <c r="AC21" s="44"/>
      <c r="AD21" s="44"/>
    </row>
    <row r="22" spans="2:30" x14ac:dyDescent="0.2">
      <c r="B22" s="38">
        <v>2306.0000300000002</v>
      </c>
      <c r="C22" s="3" t="b">
        <v>1</v>
      </c>
      <c r="D22" s="3" t="b">
        <v>1</v>
      </c>
      <c r="E22" s="3" t="b">
        <v>1</v>
      </c>
      <c r="F22" s="3" t="b">
        <v>0</v>
      </c>
      <c r="G22" t="s">
        <v>237</v>
      </c>
      <c r="N22" t="str">
        <v>ligatures</v>
      </c>
      <c r="O22" s="29">
        <v>2.3148148148148147E-3</v>
      </c>
      <c r="P22" s="29">
        <v>0</v>
      </c>
      <c r="Q22" s="29">
        <v>2.3148148148148147E-3</v>
      </c>
      <c r="R22" s="29">
        <v>0</v>
      </c>
      <c r="T22" s="10"/>
      <c r="U22" s="10"/>
      <c r="V22" s="10" t="s">
        <v>155</v>
      </c>
      <c r="W22" s="10" t="s">
        <v>99</v>
      </c>
      <c r="X22" s="10" t="s">
        <v>100</v>
      </c>
      <c r="Y22" s="10" t="s">
        <v>101</v>
      </c>
      <c r="Z22" s="10" t="s">
        <v>102</v>
      </c>
      <c r="AA22" s="10" t="s">
        <v>103</v>
      </c>
      <c r="AB22" s="10" t="s">
        <v>104</v>
      </c>
      <c r="AC22" s="10" t="s">
        <v>105</v>
      </c>
      <c r="AD22" s="10" t="s">
        <v>106</v>
      </c>
    </row>
    <row r="23" spans="2:30" x14ac:dyDescent="0.2">
      <c r="B23" s="38">
        <v>2306.0574999999999</v>
      </c>
      <c r="C23" s="3" t="b">
        <v>0</v>
      </c>
      <c r="D23" s="3" t="b">
        <v>1</v>
      </c>
      <c r="E23" s="3" t="b">
        <v>1</v>
      </c>
      <c r="F23" s="3" t="b">
        <v>1</v>
      </c>
      <c r="G23" t="s">
        <v>287</v>
      </c>
      <c r="N23" t="str">
        <v>images</v>
      </c>
      <c r="O23" s="29">
        <v>6.9444444444444441E-3</v>
      </c>
      <c r="P23" s="29">
        <v>0</v>
      </c>
      <c r="Q23" s="29">
        <v>0</v>
      </c>
      <c r="R23" s="29">
        <v>1.6203703703703703E-2</v>
      </c>
      <c r="T23" s="18" t="s">
        <v>158</v>
      </c>
      <c r="U23" s="18"/>
      <c r="V23" s="35"/>
      <c r="W23" s="35"/>
      <c r="X23" s="35"/>
      <c r="Y23" s="35"/>
      <c r="Z23" s="35"/>
      <c r="AA23" s="35"/>
      <c r="AB23" s="35"/>
      <c r="AC23" s="35"/>
      <c r="AD23" s="35"/>
    </row>
    <row r="24" spans="2:30" x14ac:dyDescent="0.2">
      <c r="B24" s="38">
        <v>2306.0382199999999</v>
      </c>
      <c r="C24" s="3" t="b">
        <v>0</v>
      </c>
      <c r="D24" s="3" t="b">
        <v>1</v>
      </c>
      <c r="E24" s="3" t="b">
        <v>1</v>
      </c>
      <c r="F24" s="3" t="b">
        <v>1</v>
      </c>
      <c r="G24" t="s">
        <v>286</v>
      </c>
      <c r="N24" s="30" t="s">
        <v>229</v>
      </c>
      <c r="O24" s="31">
        <v>1</v>
      </c>
      <c r="P24" s="31">
        <v>1</v>
      </c>
      <c r="Q24" s="31">
        <v>1</v>
      </c>
      <c r="R24" s="31">
        <v>1</v>
      </c>
      <c r="T24" t="s">
        <v>10</v>
      </c>
      <c r="U24">
        <v>133</v>
      </c>
      <c r="V24" s="34">
        <f>cmp20_21!AM6/summary!$U24</f>
        <v>3.007518796992481E-2</v>
      </c>
      <c r="W24" s="34">
        <f>cmp20_21!AN6/summary!$U24</f>
        <v>0.43609022556390975</v>
      </c>
      <c r="X24" s="34">
        <f>cmp20_21!AO6/summary!$U24</f>
        <v>4.5112781954887216E-2</v>
      </c>
      <c r="Y24" s="34">
        <f>cmp20_21!AP6/summary!$U24</f>
        <v>1.5037593984962405E-2</v>
      </c>
      <c r="Z24" s="34">
        <f>cmp20_21!AQ6/summary!$U24</f>
        <v>7.5187969924812026E-3</v>
      </c>
      <c r="AA24" s="34">
        <f>cmp20_21!AR6/summary!$U24</f>
        <v>3.007518796992481E-2</v>
      </c>
      <c r="AB24" s="34">
        <f>cmp20_21!AS6/summary!$U24</f>
        <v>3.007518796992481E-2</v>
      </c>
      <c r="AC24" s="34">
        <f>cmp20_21!AT6/summary!$U24</f>
        <v>0</v>
      </c>
      <c r="AD24" s="34">
        <f>cmp20_21!AU6/summary!$U24</f>
        <v>1.5037593984962405E-2</v>
      </c>
    </row>
    <row r="25" spans="2:30" x14ac:dyDescent="0.2">
      <c r="B25" s="38">
        <v>2306.0027500000001</v>
      </c>
      <c r="C25" s="3" t="b">
        <v>0</v>
      </c>
      <c r="D25" s="3" t="b">
        <v>1</v>
      </c>
      <c r="E25" s="3" t="b">
        <v>1</v>
      </c>
      <c r="F25" s="3" t="b">
        <v>1</v>
      </c>
      <c r="G25" t="s">
        <v>286</v>
      </c>
      <c r="T25" t="s">
        <v>13</v>
      </c>
      <c r="U25">
        <v>65</v>
      </c>
      <c r="V25" s="34">
        <f>cmp20_21!AM7/summary!$U25</f>
        <v>0</v>
      </c>
      <c r="W25" s="34">
        <f>cmp20_21!AN7/summary!$U25</f>
        <v>0.50769230769230766</v>
      </c>
      <c r="X25" s="34">
        <f>cmp20_21!AO7/summary!$U25</f>
        <v>1.5384615384615385E-2</v>
      </c>
      <c r="Y25" s="34">
        <f>cmp20_21!AP7/summary!$U25</f>
        <v>0</v>
      </c>
      <c r="Z25" s="34">
        <f>cmp20_21!AQ7/summary!$U25</f>
        <v>0</v>
      </c>
      <c r="AA25" s="34">
        <f>cmp20_21!AR7/summary!$U25</f>
        <v>0</v>
      </c>
      <c r="AB25" s="34">
        <f>cmp20_21!AS7/summary!$U25</f>
        <v>1.5384615384615385E-2</v>
      </c>
      <c r="AC25" s="34">
        <f>cmp20_21!AT7/summary!$U25</f>
        <v>0</v>
      </c>
      <c r="AD25" s="34">
        <f>cmp20_21!AU7/summary!$U25</f>
        <v>0</v>
      </c>
    </row>
    <row r="26" spans="2:30" x14ac:dyDescent="0.2">
      <c r="T26" t="s">
        <v>18</v>
      </c>
      <c r="U26">
        <v>43</v>
      </c>
      <c r="V26" s="34">
        <f>cmp20_21!AM8/summary!$U26</f>
        <v>0</v>
      </c>
      <c r="W26" s="34">
        <f>cmp20_21!AN8/summary!$U26</f>
        <v>0.44186046511627908</v>
      </c>
      <c r="X26" s="34">
        <f>cmp20_21!AO8/summary!$U26</f>
        <v>4.6511627906976744E-2</v>
      </c>
      <c r="Y26" s="34">
        <f>cmp20_21!AP8/summary!$U26</f>
        <v>0</v>
      </c>
      <c r="Z26" s="34">
        <f>cmp20_21!AQ8/summary!$U26</f>
        <v>0</v>
      </c>
      <c r="AA26" s="34">
        <f>cmp20_21!AR8/summary!$U26</f>
        <v>4.6511627906976744E-2</v>
      </c>
      <c r="AB26" s="34">
        <f>cmp20_21!AS8/summary!$U26</f>
        <v>0</v>
      </c>
      <c r="AC26" s="34">
        <f>cmp20_21!AT8/summary!$U26</f>
        <v>0</v>
      </c>
      <c r="AD26" s="34">
        <f>cmp20_21!AU8/summary!$U26</f>
        <v>0</v>
      </c>
    </row>
    <row r="27" spans="2:30" x14ac:dyDescent="0.2">
      <c r="T27" t="s">
        <v>12</v>
      </c>
      <c r="U27">
        <v>26</v>
      </c>
      <c r="V27" s="34">
        <f>cmp20_21!AM9/summary!$U27</f>
        <v>3.8461538461538464E-2</v>
      </c>
      <c r="W27" s="34">
        <f>cmp20_21!AN9/summary!$U27</f>
        <v>0.26923076923076922</v>
      </c>
      <c r="X27" s="34">
        <f>cmp20_21!AO9/summary!$U27</f>
        <v>7.6923076923076927E-2</v>
      </c>
      <c r="Y27" s="34">
        <f>cmp20_21!AP9/summary!$U27</f>
        <v>3.8461538461538464E-2</v>
      </c>
      <c r="Z27" s="34">
        <f>cmp20_21!AQ9/summary!$U27</f>
        <v>3.8461538461538464E-2</v>
      </c>
      <c r="AA27" s="34">
        <f>cmp20_21!AR9/summary!$U27</f>
        <v>3.8461538461538464E-2</v>
      </c>
      <c r="AB27" s="34">
        <f>cmp20_21!AS9/summary!$U27</f>
        <v>3.8461538461538464E-2</v>
      </c>
      <c r="AC27" s="34">
        <f>cmp20_21!AT9/summary!$U27</f>
        <v>0</v>
      </c>
      <c r="AD27" s="34">
        <f>cmp20_21!AU9/summary!$U27</f>
        <v>0</v>
      </c>
    </row>
    <row r="28" spans="2:30" x14ac:dyDescent="0.2">
      <c r="T28" t="s">
        <v>23</v>
      </c>
      <c r="U28">
        <v>26</v>
      </c>
      <c r="V28" s="34">
        <f>cmp20_21!AM10/summary!$U28</f>
        <v>3.8461538461538464E-2</v>
      </c>
      <c r="W28" s="34">
        <f>cmp20_21!AN10/summary!$U28</f>
        <v>0.19230769230769232</v>
      </c>
      <c r="X28" s="34">
        <f>cmp20_21!AO10/summary!$U28</f>
        <v>3.8461538461538464E-2</v>
      </c>
      <c r="Y28" s="34">
        <f>cmp20_21!AP10/summary!$U28</f>
        <v>3.8461538461538464E-2</v>
      </c>
      <c r="Z28" s="34">
        <f>cmp20_21!AQ10/summary!$U28</f>
        <v>7.6923076923076927E-2</v>
      </c>
      <c r="AA28" s="34">
        <f>cmp20_21!AR10/summary!$U28</f>
        <v>0</v>
      </c>
      <c r="AB28" s="34">
        <f>cmp20_21!AS10/summary!$U28</f>
        <v>3.8461538461538464E-2</v>
      </c>
      <c r="AC28" s="34">
        <f>cmp20_21!AT10/summary!$U28</f>
        <v>0</v>
      </c>
      <c r="AD28" s="34">
        <f>cmp20_21!AU10/summary!$U28</f>
        <v>0</v>
      </c>
    </row>
    <row r="29" spans="2:30" x14ac:dyDescent="0.2">
      <c r="T29" t="s">
        <v>16</v>
      </c>
      <c r="U29">
        <v>23</v>
      </c>
      <c r="V29" s="34">
        <f>cmp20_21!AM11/summary!$U29</f>
        <v>8.6956521739130432E-2</v>
      </c>
      <c r="W29" s="34">
        <f>cmp20_21!AN11/summary!$U29</f>
        <v>0.34782608695652173</v>
      </c>
      <c r="X29" s="34">
        <f>cmp20_21!AO11/summary!$U29</f>
        <v>0.13043478260869565</v>
      </c>
      <c r="Y29" s="34">
        <f>cmp20_21!AP11/summary!$U29</f>
        <v>4.3478260869565216E-2</v>
      </c>
      <c r="Z29" s="34">
        <f>cmp20_21!AQ11/summary!$U29</f>
        <v>0</v>
      </c>
      <c r="AA29" s="34">
        <f>cmp20_21!AR11/summary!$U29</f>
        <v>0</v>
      </c>
      <c r="AB29" s="34">
        <f>cmp20_21!AS11/summary!$U29</f>
        <v>0</v>
      </c>
      <c r="AC29" s="34">
        <f>cmp20_21!AT11/summary!$U29</f>
        <v>0</v>
      </c>
      <c r="AD29" s="34">
        <f>cmp20_21!AU11/summary!$U29</f>
        <v>0</v>
      </c>
    </row>
    <row r="30" spans="2:30" x14ac:dyDescent="0.2">
      <c r="T30" t="s">
        <v>17</v>
      </c>
      <c r="U30">
        <v>21</v>
      </c>
      <c r="V30" s="34">
        <f>cmp20_21!AM12/summary!$U30</f>
        <v>4.7619047619047616E-2</v>
      </c>
      <c r="W30" s="34">
        <f>cmp20_21!AN12/summary!$U30</f>
        <v>0.76190476190476186</v>
      </c>
      <c r="X30" s="34">
        <f>cmp20_21!AO12/summary!$U30</f>
        <v>0.33333333333333331</v>
      </c>
      <c r="Y30" s="34">
        <f>cmp20_21!AP12/summary!$U30</f>
        <v>0.19047619047619047</v>
      </c>
      <c r="Z30" s="34">
        <f>cmp20_21!AQ12/summary!$U30</f>
        <v>9.5238095238095233E-2</v>
      </c>
      <c r="AA30" s="34">
        <f>cmp20_21!AR12/summary!$U30</f>
        <v>4.7619047619047616E-2</v>
      </c>
      <c r="AB30" s="34">
        <f>cmp20_21!AS12/summary!$U30</f>
        <v>4.7619047619047616E-2</v>
      </c>
      <c r="AC30" s="34">
        <f>cmp20_21!AT12/summary!$U30</f>
        <v>0</v>
      </c>
      <c r="AD30" s="34">
        <f>cmp20_21!AU12/summary!$U30</f>
        <v>4.7619047619047616E-2</v>
      </c>
    </row>
    <row r="31" spans="2:30" x14ac:dyDescent="0.2">
      <c r="T31" t="s">
        <v>11</v>
      </c>
      <c r="U31">
        <v>8</v>
      </c>
      <c r="V31" s="34">
        <f>cmp20_21!AM13/summary!$U31</f>
        <v>0.125</v>
      </c>
      <c r="W31" s="34">
        <f>cmp20_21!AN13/summary!$U31</f>
        <v>0.875</v>
      </c>
      <c r="X31" s="34">
        <f>cmp20_21!AO13/summary!$U31</f>
        <v>0.375</v>
      </c>
      <c r="Y31" s="34">
        <f>cmp20_21!AP13/summary!$U31</f>
        <v>0</v>
      </c>
      <c r="Z31" s="34">
        <f>cmp20_21!AQ13/summary!$U31</f>
        <v>0</v>
      </c>
      <c r="AA31" s="34">
        <f>cmp20_21!AR13/summary!$U31</f>
        <v>0</v>
      </c>
      <c r="AB31" s="34">
        <f>cmp20_21!AS13/summary!$U31</f>
        <v>0</v>
      </c>
      <c r="AC31" s="34">
        <f>cmp20_21!AT13/summary!$U31</f>
        <v>0</v>
      </c>
      <c r="AD31" s="34">
        <f>cmp20_21!AU13/summary!$U31</f>
        <v>0</v>
      </c>
    </row>
    <row r="32" spans="2:30" x14ac:dyDescent="0.2">
      <c r="G32">
        <f>SUM(F6:F13)/432</f>
        <v>0.30787037037037035</v>
      </c>
      <c r="T32" t="s">
        <v>26</v>
      </c>
      <c r="U32">
        <v>8</v>
      </c>
      <c r="V32" s="34">
        <f>cmp20_21!AM14/summary!$U32</f>
        <v>0</v>
      </c>
      <c r="W32" s="34">
        <f>cmp20_21!AN14/summary!$U32</f>
        <v>0.25</v>
      </c>
      <c r="X32" s="34">
        <f>cmp20_21!AO14/summary!$U32</f>
        <v>0</v>
      </c>
      <c r="Y32" s="34">
        <f>cmp20_21!AP14/summary!$U32</f>
        <v>0.125</v>
      </c>
      <c r="Z32" s="34">
        <f>cmp20_21!AQ14/summary!$U32</f>
        <v>0.125</v>
      </c>
      <c r="AA32" s="34">
        <f>cmp20_21!AR14/summary!$U32</f>
        <v>0</v>
      </c>
      <c r="AB32" s="34">
        <f>cmp20_21!AS14/summary!$U32</f>
        <v>0</v>
      </c>
      <c r="AC32" s="34">
        <f>cmp20_21!AT14/summary!$U32</f>
        <v>0</v>
      </c>
      <c r="AD32" s="34">
        <f>cmp20_21!AU14/summary!$U32</f>
        <v>0</v>
      </c>
    </row>
    <row r="33" spans="20:30" x14ac:dyDescent="0.2">
      <c r="T33" t="s">
        <v>49</v>
      </c>
      <c r="U33">
        <v>7</v>
      </c>
      <c r="V33" s="34">
        <f>cmp20_21!AM15/summary!$U33</f>
        <v>0</v>
      </c>
      <c r="W33" s="34">
        <f>cmp20_21!AN15/summary!$U33</f>
        <v>0.14285714285714285</v>
      </c>
      <c r="X33" s="34">
        <f>cmp20_21!AO15/summary!$U33</f>
        <v>0</v>
      </c>
      <c r="Y33" s="34">
        <f>cmp20_21!AP15/summary!$U33</f>
        <v>0</v>
      </c>
      <c r="Z33" s="34">
        <f>cmp20_21!AQ15/summary!$U33</f>
        <v>0</v>
      </c>
      <c r="AA33" s="34">
        <f>cmp20_21!AR15/summary!$U33</f>
        <v>0</v>
      </c>
      <c r="AB33" s="34">
        <f>cmp20_21!AS15/summary!$U33</f>
        <v>0</v>
      </c>
      <c r="AC33" s="34">
        <f>cmp20_21!AT15/summary!$U33</f>
        <v>0</v>
      </c>
      <c r="AD33" s="34">
        <f>cmp20_21!AU15/summary!$U33</f>
        <v>0</v>
      </c>
    </row>
    <row r="36" spans="20:30" x14ac:dyDescent="0.2">
      <c r="T36" s="44" t="s">
        <v>234</v>
      </c>
      <c r="U36" s="44"/>
      <c r="V36" s="44"/>
      <c r="W36" s="44"/>
      <c r="X36" s="44"/>
      <c r="Y36" s="44"/>
      <c r="Z36" s="44"/>
      <c r="AA36" s="44"/>
      <c r="AB36" s="44"/>
      <c r="AC36" s="44"/>
      <c r="AD36" s="44"/>
    </row>
    <row r="37" spans="20:30" x14ac:dyDescent="0.2">
      <c r="T37" s="10"/>
      <c r="U37" s="10"/>
      <c r="V37" s="10" t="s">
        <v>155</v>
      </c>
      <c r="W37" s="10" t="str" cm="1">
        <f t="array" ref="W37:AB37">Y22:AD22</f>
        <v>refs</v>
      </c>
      <c r="X37" s="10" t="str">
        <v>content</v>
      </c>
      <c r="Y37" s="10" t="str">
        <v>font styles</v>
      </c>
      <c r="Z37" s="10" t="str">
        <v>other styles</v>
      </c>
      <c r="AA37" s="10" t="str">
        <v>ligatures</v>
      </c>
      <c r="AB37" s="10" t="str">
        <v>images</v>
      </c>
    </row>
    <row r="38" spans="20:30" x14ac:dyDescent="0.2">
      <c r="T38" t="s">
        <v>13</v>
      </c>
      <c r="U38">
        <v>65</v>
      </c>
      <c r="V38" s="34" cm="1">
        <f t="array" ref="V38:V46">V25:V33</f>
        <v>0</v>
      </c>
      <c r="W38" s="34" cm="1">
        <f t="array" ref="W38:AB46">Y25:AD33</f>
        <v>0</v>
      </c>
      <c r="X38" s="34">
        <v>0</v>
      </c>
      <c r="Y38" s="34">
        <v>0</v>
      </c>
      <c r="Z38" s="34">
        <v>1.5384615384615385E-2</v>
      </c>
      <c r="AA38" s="34">
        <v>0</v>
      </c>
      <c r="AB38" s="34">
        <v>0</v>
      </c>
    </row>
    <row r="39" spans="20:30" x14ac:dyDescent="0.2">
      <c r="T39" t="s">
        <v>18</v>
      </c>
      <c r="U39">
        <v>43</v>
      </c>
      <c r="V39" s="34">
        <v>0</v>
      </c>
      <c r="W39" s="34">
        <v>0</v>
      </c>
      <c r="X39" s="34">
        <v>0</v>
      </c>
      <c r="Y39" s="34">
        <v>4.6511627906976744E-2</v>
      </c>
      <c r="Z39" s="34">
        <v>0</v>
      </c>
      <c r="AA39" s="34">
        <v>0</v>
      </c>
      <c r="AB39" s="34">
        <v>0</v>
      </c>
    </row>
    <row r="40" spans="20:30" x14ac:dyDescent="0.2">
      <c r="T40" t="s">
        <v>12</v>
      </c>
      <c r="U40">
        <v>26</v>
      </c>
      <c r="V40" s="34">
        <v>3.8461538461538464E-2</v>
      </c>
      <c r="W40" s="34">
        <v>3.8461538461538464E-2</v>
      </c>
      <c r="X40" s="34">
        <v>3.8461538461538464E-2</v>
      </c>
      <c r="Y40" s="34">
        <v>3.8461538461538464E-2</v>
      </c>
      <c r="Z40" s="34">
        <v>3.8461538461538464E-2</v>
      </c>
      <c r="AA40" s="34">
        <v>0</v>
      </c>
      <c r="AB40" s="34">
        <v>0</v>
      </c>
    </row>
    <row r="41" spans="20:30" x14ac:dyDescent="0.2">
      <c r="T41" t="s">
        <v>23</v>
      </c>
      <c r="U41">
        <v>26</v>
      </c>
      <c r="V41" s="34">
        <v>3.8461538461538464E-2</v>
      </c>
      <c r="W41" s="34">
        <v>3.8461538461538464E-2</v>
      </c>
      <c r="X41" s="34">
        <v>7.6923076923076927E-2</v>
      </c>
      <c r="Y41" s="34">
        <v>0</v>
      </c>
      <c r="Z41" s="34">
        <v>3.8461538461538464E-2</v>
      </c>
      <c r="AA41" s="34">
        <v>0</v>
      </c>
      <c r="AB41" s="34">
        <v>0</v>
      </c>
    </row>
    <row r="42" spans="20:30" x14ac:dyDescent="0.2">
      <c r="T42" t="s">
        <v>16</v>
      </c>
      <c r="U42">
        <v>23</v>
      </c>
      <c r="V42" s="34">
        <v>8.6956521739130432E-2</v>
      </c>
      <c r="W42" s="34">
        <v>4.3478260869565216E-2</v>
      </c>
      <c r="X42" s="34">
        <v>0</v>
      </c>
      <c r="Y42" s="34">
        <v>0</v>
      </c>
      <c r="Z42" s="34">
        <v>0</v>
      </c>
      <c r="AA42" s="34">
        <v>0</v>
      </c>
      <c r="AB42" s="34">
        <v>0</v>
      </c>
    </row>
    <row r="43" spans="20:30" x14ac:dyDescent="0.2">
      <c r="T43" t="s">
        <v>17</v>
      </c>
      <c r="U43">
        <v>21</v>
      </c>
      <c r="V43" s="34">
        <v>4.7619047619047616E-2</v>
      </c>
      <c r="W43" s="34">
        <v>0.19047619047619047</v>
      </c>
      <c r="X43" s="34">
        <v>9.5238095238095233E-2</v>
      </c>
      <c r="Y43" s="34">
        <v>4.7619047619047616E-2</v>
      </c>
      <c r="Z43" s="34">
        <v>4.7619047619047616E-2</v>
      </c>
      <c r="AA43" s="34">
        <v>0</v>
      </c>
      <c r="AB43" s="34">
        <v>4.7619047619047616E-2</v>
      </c>
    </row>
    <row r="44" spans="20:30" x14ac:dyDescent="0.2">
      <c r="T44" t="s">
        <v>11</v>
      </c>
      <c r="U44">
        <v>8</v>
      </c>
      <c r="V44" s="34">
        <v>0.125</v>
      </c>
      <c r="W44" s="34">
        <v>0</v>
      </c>
      <c r="X44" s="34">
        <v>0</v>
      </c>
      <c r="Y44" s="34">
        <v>0</v>
      </c>
      <c r="Z44" s="34">
        <v>0</v>
      </c>
      <c r="AA44" s="34">
        <v>0</v>
      </c>
      <c r="AB44" s="34">
        <v>0</v>
      </c>
    </row>
    <row r="45" spans="20:30" x14ac:dyDescent="0.2">
      <c r="T45" t="s">
        <v>26</v>
      </c>
      <c r="U45">
        <v>8</v>
      </c>
      <c r="V45" s="34">
        <v>0</v>
      </c>
      <c r="W45" s="34">
        <v>0.125</v>
      </c>
      <c r="X45" s="34">
        <v>0.125</v>
      </c>
      <c r="Y45" s="34">
        <v>0</v>
      </c>
      <c r="Z45" s="34">
        <v>0</v>
      </c>
      <c r="AA45" s="34">
        <v>0</v>
      </c>
      <c r="AB45" s="34">
        <v>0</v>
      </c>
    </row>
    <row r="46" spans="20:30" x14ac:dyDescent="0.2">
      <c r="T46" t="s">
        <v>49</v>
      </c>
      <c r="U46">
        <v>7</v>
      </c>
      <c r="V46" s="34">
        <v>0</v>
      </c>
      <c r="W46" s="34">
        <v>0</v>
      </c>
      <c r="X46" s="34">
        <v>0</v>
      </c>
      <c r="Y46" s="34">
        <v>0</v>
      </c>
      <c r="Z46" s="34">
        <v>0</v>
      </c>
      <c r="AA46" s="34">
        <v>0</v>
      </c>
      <c r="AB46" s="34">
        <v>0</v>
      </c>
    </row>
    <row r="47" spans="20:30" x14ac:dyDescent="0.2">
      <c r="T47" t="str" cm="1">
        <f t="array" ref="T47:T49">cmp20_23!BK32:BK34</f>
        <v>neurips</v>
      </c>
      <c r="U47" cm="1">
        <f t="array" ref="U47:U49">cmp20_23!BJ32:BJ34</f>
        <v>10</v>
      </c>
      <c r="V47" s="34" cm="1">
        <f t="array" ref="V47:V49">cmp20_23!BL32:BL34</f>
        <v>0.1</v>
      </c>
      <c r="W47" s="34" cm="1">
        <f t="array" ref="W47:AB49">cmp20_23!BO32:BT34</f>
        <v>0.1</v>
      </c>
      <c r="X47" s="34">
        <v>0</v>
      </c>
      <c r="Y47" s="34">
        <v>0</v>
      </c>
      <c r="Z47" s="34">
        <v>0</v>
      </c>
      <c r="AA47" s="34">
        <v>0</v>
      </c>
      <c r="AB47" s="34">
        <v>0</v>
      </c>
    </row>
    <row r="48" spans="20:30" x14ac:dyDescent="0.2">
      <c r="T48" t="str">
        <v>arxiv</v>
      </c>
      <c r="U48">
        <v>8</v>
      </c>
      <c r="V48" s="34">
        <v>0</v>
      </c>
      <c r="W48" s="34">
        <v>0.125</v>
      </c>
      <c r="X48" s="34">
        <v>0</v>
      </c>
      <c r="Y48" s="34">
        <v>0</v>
      </c>
      <c r="Z48" s="34">
        <v>0</v>
      </c>
      <c r="AA48" s="34">
        <v>0</v>
      </c>
      <c r="AB48" s="34">
        <v>0</v>
      </c>
    </row>
    <row r="49" spans="20:28" x14ac:dyDescent="0.2">
      <c r="T49" t="str">
        <v>icml2023</v>
      </c>
      <c r="U49">
        <v>7</v>
      </c>
      <c r="V49" s="34">
        <v>0.14285714285714285</v>
      </c>
      <c r="W49" s="34">
        <v>0.14285714285714285</v>
      </c>
      <c r="X49" s="34">
        <v>0</v>
      </c>
      <c r="Y49" s="34">
        <v>0</v>
      </c>
      <c r="Z49" s="34">
        <v>0</v>
      </c>
      <c r="AA49" s="34">
        <v>0</v>
      </c>
      <c r="AB49" s="34">
        <v>0</v>
      </c>
    </row>
  </sheetData>
  <mergeCells count="9">
    <mergeCell ref="B17:F17"/>
    <mergeCell ref="T7:AD7"/>
    <mergeCell ref="T21:AD21"/>
    <mergeCell ref="T36:AD36"/>
    <mergeCell ref="B2:F2"/>
    <mergeCell ref="H2:L2"/>
    <mergeCell ref="H9:L9"/>
    <mergeCell ref="N13:R13"/>
    <mergeCell ref="H15:L15"/>
  </mergeCells>
  <conditionalFormatting sqref="B4:E15">
    <cfRule type="cellIs" dxfId="121" priority="25" operator="equal">
      <formula>TRUE</formula>
    </cfRule>
    <cfRule type="cellIs" dxfId="120" priority="26" operator="equal">
      <formula>FALSE</formula>
    </cfRule>
  </conditionalFormatting>
  <conditionalFormatting sqref="C19:F25">
    <cfRule type="cellIs" dxfId="119" priority="3" operator="equal">
      <formula>TRUE</formula>
    </cfRule>
    <cfRule type="cellIs" dxfId="118" priority="4" operator="equal">
      <formula>FALSE</formula>
    </cfRule>
  </conditionalFormatting>
  <conditionalFormatting sqref="F4:F15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{EE920B69-B34D-444C-B1DF-A26F05CF50D6}</x14:id>
        </ext>
      </extLst>
    </cfRule>
  </conditionalFormatting>
  <conditionalFormatting sqref="H6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{CD4D71CD-E139-7046-B6F8-762D74CDFD67}</x14:id>
        </ext>
      </extLst>
    </cfRule>
  </conditionalFormatting>
  <conditionalFormatting sqref="H11:H12">
    <cfRule type="colorScale" priority="22">
      <colorScale>
        <cfvo type="min"/>
        <cfvo type="max"/>
        <color rgb="FFC5F3C7"/>
        <color rgb="FFFEFDB7"/>
      </colorScale>
    </cfRule>
  </conditionalFormatting>
  <conditionalFormatting sqref="I4:L6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{3D725988-7315-DA4D-B56C-62016E67B81D}</x14:id>
        </ext>
      </extLst>
    </cfRule>
  </conditionalFormatting>
  <conditionalFormatting sqref="I11:L12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{A740E612-7A9E-3C48-B5EF-B04710AA226A}</x14:id>
        </ext>
      </extLst>
    </cfRule>
  </conditionalFormatting>
  <conditionalFormatting sqref="I17:L20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{289C78ED-677D-2A49-8B2E-D92536CBE4F1}</x14:id>
        </ext>
      </extLst>
    </cfRule>
  </conditionalFormatting>
  <conditionalFormatting sqref="O3:R11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{878BCAE3-E0C1-084C-A493-7ED4F9E239BF}</x14:id>
        </ext>
      </extLst>
    </cfRule>
  </conditionalFormatting>
  <conditionalFormatting sqref="O15:R24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{396DEAFF-FEB0-E641-B015-F0B055BFE4B6}</x14:id>
        </ext>
      </extLst>
    </cfRule>
  </conditionalFormatting>
  <conditionalFormatting sqref="V38:AB46">
    <cfRule type="colorScale" priority="28">
      <colorScale>
        <cfvo type="min"/>
        <cfvo type="percentile" val="50"/>
        <cfvo type="max"/>
        <color rgb="FF63BE7B"/>
        <color rgb="FFE3FD7C"/>
        <color rgb="FFF8696B"/>
      </colorScale>
    </cfRule>
  </conditionalFormatting>
  <conditionalFormatting sqref="V38:AB49">
    <cfRule type="cellIs" dxfId="117" priority="1" stopIfTrue="1" operator="equal">
      <formula>0</formula>
    </cfRule>
  </conditionalFormatting>
  <conditionalFormatting sqref="V47:AB49">
    <cfRule type="colorScale" priority="2">
      <colorScale>
        <cfvo type="min"/>
        <cfvo type="percentile" val="50"/>
        <cfvo type="max"/>
        <color rgb="FF63BE7B"/>
        <color rgb="FFE3FD7C"/>
        <color rgb="FFF8696B"/>
      </colorScale>
    </cfRule>
  </conditionalFormatting>
  <conditionalFormatting sqref="V10:AD19">
    <cfRule type="cellIs" dxfId="116" priority="15" stopIfTrue="1" operator="equal">
      <formula>0</formula>
    </cfRule>
    <cfRule type="colorScale" priority="16">
      <colorScale>
        <cfvo type="min"/>
        <cfvo type="percentile" val="50"/>
        <cfvo type="max"/>
        <color rgb="FF63BE7B"/>
        <color rgb="FFE3FD7C"/>
        <color rgb="FFF8696B"/>
      </colorScale>
    </cfRule>
  </conditionalFormatting>
  <conditionalFormatting sqref="V24:AD33">
    <cfRule type="cellIs" dxfId="115" priority="11" stopIfTrue="1" operator="equal">
      <formula>0</formula>
    </cfRule>
    <cfRule type="colorScale" priority="12">
      <colorScale>
        <cfvo type="min"/>
        <cfvo type="percentile" val="50"/>
        <cfvo type="max"/>
        <color rgb="FF63BE7B"/>
        <color rgb="FFE3FD7C"/>
        <color rgb="FFF8696B"/>
      </colorScale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E920B69-B34D-444C-B1DF-A26F05CF50D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F4:F15</xm:sqref>
        </x14:conditionalFormatting>
        <x14:conditionalFormatting xmlns:xm="http://schemas.microsoft.com/office/excel/2006/main">
          <x14:cfRule type="dataBar" id="{CD4D71CD-E139-7046-B6F8-762D74CDFD6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H6</xm:sqref>
        </x14:conditionalFormatting>
        <x14:conditionalFormatting xmlns:xm="http://schemas.microsoft.com/office/excel/2006/main">
          <x14:cfRule type="dataBar" id="{3D725988-7315-DA4D-B56C-62016E67B81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I4:L6</xm:sqref>
        </x14:conditionalFormatting>
        <x14:conditionalFormatting xmlns:xm="http://schemas.microsoft.com/office/excel/2006/main">
          <x14:cfRule type="dataBar" id="{A740E612-7A9E-3C48-B5EF-B04710AA226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I11:L12</xm:sqref>
        </x14:conditionalFormatting>
        <x14:conditionalFormatting xmlns:xm="http://schemas.microsoft.com/office/excel/2006/main">
          <x14:cfRule type="dataBar" id="{289C78ED-677D-2A49-8B2E-D92536CBE4F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I17:L20</xm:sqref>
        </x14:conditionalFormatting>
        <x14:conditionalFormatting xmlns:xm="http://schemas.microsoft.com/office/excel/2006/main">
          <x14:cfRule type="dataBar" id="{878BCAE3-E0C1-084C-A493-7ED4F9E239B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O3:R11</xm:sqref>
        </x14:conditionalFormatting>
        <x14:conditionalFormatting xmlns:xm="http://schemas.microsoft.com/office/excel/2006/main">
          <x14:cfRule type="dataBar" id="{396DEAFF-FEB0-E641-B015-F0B055BFE4B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O15:R24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61E6B-F9C7-D240-B202-57F86F14763A}">
  <dimension ref="A1:BP433"/>
  <sheetViews>
    <sheetView workbookViewId="0">
      <pane xSplit="6" ySplit="1" topLeftCell="G93" activePane="bottomRight" state="frozen"/>
      <selection activeCell="AM3" sqref="AM3:AV12"/>
      <selection pane="topRight" activeCell="AM3" sqref="AM3:AV12"/>
      <selection pane="bottomLeft" activeCell="AM3" sqref="AM3:AV12"/>
      <selection pane="bottomRight" activeCell="E1" sqref="E1:F1048576"/>
    </sheetView>
  </sheetViews>
  <sheetFormatPr baseColWidth="10" defaultRowHeight="16" x14ac:dyDescent="0.2"/>
  <cols>
    <col min="1" max="1" width="11.6640625" style="6" bestFit="1" customWidth="1"/>
    <col min="2" max="2" width="10.83203125" style="3"/>
    <col min="3" max="4" width="6.6640625" style="3" customWidth="1"/>
    <col min="5" max="6" width="10.83203125" style="3"/>
    <col min="7" max="10" width="6.6640625" style="3" customWidth="1"/>
    <col min="11" max="24" width="9.83203125" style="3" customWidth="1"/>
    <col min="27" max="27" width="11.6640625" style="8" bestFit="1" customWidth="1"/>
    <col min="31" max="31" width="10.83203125" style="25"/>
    <col min="35" max="42" width="10.83203125" style="3"/>
    <col min="45" max="45" width="11.6640625" bestFit="1" customWidth="1"/>
  </cols>
  <sheetData>
    <row r="1" spans="1:68" s="5" customFormat="1" x14ac:dyDescent="0.2">
      <c r="A1" s="6" t="s">
        <v>0</v>
      </c>
      <c r="B1" s="2" t="s">
        <v>2</v>
      </c>
      <c r="C1" s="2" t="s">
        <v>1</v>
      </c>
      <c r="D1" s="2" t="s">
        <v>5</v>
      </c>
      <c r="E1" s="2" t="s">
        <v>255</v>
      </c>
      <c r="F1" s="2" t="s">
        <v>9</v>
      </c>
      <c r="G1" s="2" t="s">
        <v>73</v>
      </c>
      <c r="H1" s="2" t="s">
        <v>74</v>
      </c>
      <c r="I1" s="2" t="s">
        <v>77</v>
      </c>
      <c r="J1" s="2" t="s">
        <v>80</v>
      </c>
      <c r="K1" s="2" t="s">
        <v>96</v>
      </c>
      <c r="L1" s="2" t="s">
        <v>95</v>
      </c>
      <c r="M1" s="2" t="s">
        <v>94</v>
      </c>
      <c r="N1" s="2" t="s">
        <v>93</v>
      </c>
      <c r="O1" s="2" t="s">
        <v>92</v>
      </c>
      <c r="P1" s="2" t="s">
        <v>91</v>
      </c>
      <c r="Q1" s="14" t="s">
        <v>97</v>
      </c>
      <c r="R1" s="14" t="s">
        <v>98</v>
      </c>
      <c r="S1" s="2" t="s">
        <v>90</v>
      </c>
      <c r="T1" s="2" t="s">
        <v>89</v>
      </c>
      <c r="U1" s="2" t="s">
        <v>88</v>
      </c>
      <c r="V1" s="2" t="s">
        <v>87</v>
      </c>
      <c r="W1" s="2" t="s">
        <v>86</v>
      </c>
      <c r="X1" s="2" t="s">
        <v>85</v>
      </c>
      <c r="AA1" s="6" t="s">
        <v>213</v>
      </c>
      <c r="AB1" s="2" t="s">
        <v>209</v>
      </c>
      <c r="AC1" s="2" t="s">
        <v>210</v>
      </c>
      <c r="AD1" s="2" t="s">
        <v>211</v>
      </c>
      <c r="AE1" s="23" t="s">
        <v>212</v>
      </c>
      <c r="AG1" s="5" t="s">
        <v>207</v>
      </c>
      <c r="AH1" s="5" t="s">
        <v>208</v>
      </c>
      <c r="AI1" s="3" t="s">
        <v>99</v>
      </c>
      <c r="AJ1" s="3" t="s">
        <v>100</v>
      </c>
      <c r="AK1" s="3" t="s">
        <v>101</v>
      </c>
      <c r="AL1" s="3" t="s">
        <v>102</v>
      </c>
      <c r="AM1" s="3" t="s">
        <v>103</v>
      </c>
      <c r="AN1" s="3" t="s">
        <v>104</v>
      </c>
      <c r="AO1" s="3" t="s">
        <v>105</v>
      </c>
      <c r="AP1" s="3" t="s">
        <v>106</v>
      </c>
    </row>
    <row r="2" spans="1:68" x14ac:dyDescent="0.2">
      <c r="A2" s="7">
        <v>2306.0458699999999</v>
      </c>
      <c r="B2" s="3" t="s">
        <v>10</v>
      </c>
      <c r="C2" s="3">
        <v>12</v>
      </c>
      <c r="D2" s="3">
        <v>0</v>
      </c>
      <c r="E2" s="3" t="b">
        <v>0</v>
      </c>
      <c r="F2" s="3" t="b">
        <v>0</v>
      </c>
      <c r="G2" s="13">
        <v>5.0411520004272399</v>
      </c>
      <c r="H2" s="13">
        <v>0.27176094055175698</v>
      </c>
      <c r="I2" s="13">
        <v>11.1895422935485</v>
      </c>
      <c r="J2" s="13">
        <v>0.171660661697387</v>
      </c>
      <c r="K2" s="3">
        <v>2084</v>
      </c>
      <c r="L2" s="3">
        <v>1490</v>
      </c>
      <c r="M2" s="3">
        <v>2</v>
      </c>
      <c r="N2" s="3">
        <v>1</v>
      </c>
      <c r="O2" s="3">
        <v>150</v>
      </c>
      <c r="P2" s="3">
        <v>1306</v>
      </c>
      <c r="Q2" s="3">
        <v>1081</v>
      </c>
      <c r="R2" s="3">
        <v>73</v>
      </c>
      <c r="S2" s="3" t="b">
        <v>1</v>
      </c>
      <c r="T2" s="3">
        <v>0</v>
      </c>
      <c r="U2" s="3">
        <v>0</v>
      </c>
      <c r="V2" s="3">
        <v>2</v>
      </c>
      <c r="W2" s="3">
        <v>6</v>
      </c>
      <c r="X2" s="3">
        <v>0</v>
      </c>
      <c r="AA2" s="7">
        <v>2306.0458699999999</v>
      </c>
      <c r="AB2" s="3" t="b">
        <v>0</v>
      </c>
      <c r="AC2" s="3" t="b">
        <v>1</v>
      </c>
      <c r="AD2" s="3" t="b">
        <v>1</v>
      </c>
      <c r="AE2" s="24" t="b">
        <v>0</v>
      </c>
      <c r="AG2" t="b">
        <f>AND(AC2,AD2)</f>
        <v>1</v>
      </c>
      <c r="AH2" t="e" cm="1">
        <f t="array" ref="AH2">IF($AG2,#REF!,"")</f>
        <v>#REF!</v>
      </c>
    </row>
    <row r="3" spans="1:68" x14ac:dyDescent="0.2">
      <c r="A3" s="7">
        <v>2306.0004899999999</v>
      </c>
      <c r="B3" s="3" t="s">
        <v>11</v>
      </c>
      <c r="C3" s="3">
        <v>12</v>
      </c>
      <c r="D3" s="3">
        <v>0</v>
      </c>
      <c r="E3" s="3" t="b">
        <v>0</v>
      </c>
      <c r="F3" s="3" t="b">
        <v>0</v>
      </c>
      <c r="G3" s="13">
        <v>18.210252285003602</v>
      </c>
      <c r="H3" s="13">
        <v>0.27031683921813898</v>
      </c>
      <c r="I3" s="13">
        <v>75.946252107620197</v>
      </c>
      <c r="J3" s="13">
        <v>0.167282104492187</v>
      </c>
      <c r="K3" s="3">
        <v>42895</v>
      </c>
      <c r="L3" s="3">
        <v>21734</v>
      </c>
      <c r="M3" s="3">
        <v>10</v>
      </c>
      <c r="N3" s="3">
        <v>11</v>
      </c>
      <c r="O3" s="3">
        <v>7862</v>
      </c>
      <c r="P3" s="3">
        <v>10403</v>
      </c>
      <c r="Q3" s="3">
        <v>8208</v>
      </c>
      <c r="R3" s="3">
        <v>77</v>
      </c>
      <c r="S3" s="3" t="b">
        <v>1</v>
      </c>
      <c r="T3" s="3">
        <v>0</v>
      </c>
      <c r="U3" s="3">
        <v>0</v>
      </c>
      <c r="V3" s="3">
        <v>1</v>
      </c>
      <c r="W3" s="3">
        <v>7</v>
      </c>
      <c r="X3" s="3">
        <v>-1</v>
      </c>
      <c r="AA3" s="7">
        <v>2306.0004899999999</v>
      </c>
      <c r="AB3" s="3" t="b">
        <v>0</v>
      </c>
      <c r="AC3" s="3" t="b">
        <v>1</v>
      </c>
      <c r="AD3" s="3" t="b">
        <v>0</v>
      </c>
      <c r="AE3" s="24" t="b">
        <v>0</v>
      </c>
      <c r="AG3" t="b">
        <f t="shared" ref="AG3:AG66" si="0">AND(AC3,AD3)</f>
        <v>0</v>
      </c>
      <c r="AH3" t="str" cm="1">
        <f t="array" ref="AH3">IF($AG3,#REF!,"")</f>
        <v/>
      </c>
      <c r="AI3" s="3">
        <v>1</v>
      </c>
      <c r="AJ3" s="3">
        <v>1</v>
      </c>
      <c r="AK3" s="3">
        <v>1</v>
      </c>
      <c r="AL3" s="3">
        <v>1</v>
      </c>
      <c r="AR3" s="19" t="s">
        <v>153</v>
      </c>
      <c r="AS3" s="19" t="s">
        <v>154</v>
      </c>
      <c r="AU3" s="47" t="s">
        <v>156</v>
      </c>
      <c r="AV3" s="47"/>
      <c r="AW3" s="47"/>
      <c r="AX3" s="47"/>
      <c r="AY3" s="47"/>
      <c r="AZ3" s="47"/>
      <c r="BA3" s="47"/>
      <c r="BB3" s="47"/>
      <c r="BC3" s="47"/>
      <c r="BD3" s="47"/>
      <c r="BG3" s="47" t="s">
        <v>156</v>
      </c>
      <c r="BH3" s="47"/>
      <c r="BI3" s="47"/>
      <c r="BJ3" s="47"/>
      <c r="BK3" s="47"/>
      <c r="BL3" s="47"/>
      <c r="BM3" s="47"/>
      <c r="BN3" s="47"/>
      <c r="BO3" s="47"/>
      <c r="BP3" s="47"/>
    </row>
    <row r="4" spans="1:68" x14ac:dyDescent="0.2">
      <c r="A4" s="7">
        <v>2306.1106100000002</v>
      </c>
      <c r="B4" s="3" t="s">
        <v>10</v>
      </c>
      <c r="C4" s="3">
        <v>0</v>
      </c>
      <c r="D4" s="3">
        <v>0</v>
      </c>
      <c r="E4" s="3" t="b">
        <v>0</v>
      </c>
      <c r="F4" s="3" t="b">
        <v>1</v>
      </c>
      <c r="G4" s="13">
        <v>12.9538044929504</v>
      </c>
      <c r="H4" s="13">
        <v>0.118720293045043</v>
      </c>
      <c r="I4" s="13">
        <v>10.4242770671844</v>
      </c>
      <c r="J4" s="13">
        <v>0.16766405105590801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 t="b">
        <v>1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AA4" s="7">
        <v>2306.1106100000002</v>
      </c>
      <c r="AB4" s="3" t="b">
        <v>1</v>
      </c>
      <c r="AC4" s="3" t="b">
        <v>1</v>
      </c>
      <c r="AD4" s="3" t="b">
        <v>1</v>
      </c>
      <c r="AE4" s="24" t="b">
        <v>1</v>
      </c>
      <c r="AG4" t="b">
        <f t="shared" si="0"/>
        <v>1</v>
      </c>
      <c r="AH4" t="e" cm="1">
        <f t="array" ref="AH4">IF($AG4,#REF!,"")</f>
        <v>#REF!</v>
      </c>
      <c r="AR4" s="16" t="s">
        <v>155</v>
      </c>
      <c r="AS4" s="16">
        <f>COUNTIFS(X:X,"&lt;&gt;0",X:X,"&lt;&gt;")-1</f>
        <v>147</v>
      </c>
      <c r="AU4" s="10"/>
      <c r="AV4" s="10" t="s">
        <v>155</v>
      </c>
      <c r="AW4" s="10" t="s">
        <v>99</v>
      </c>
      <c r="AX4" s="10" t="s">
        <v>100</v>
      </c>
      <c r="AY4" s="10" t="s">
        <v>101</v>
      </c>
      <c r="AZ4" s="10" t="s">
        <v>102</v>
      </c>
      <c r="BA4" s="10" t="s">
        <v>103</v>
      </c>
      <c r="BB4" s="10" t="s">
        <v>104</v>
      </c>
      <c r="BC4" s="10" t="s">
        <v>105</v>
      </c>
      <c r="BD4" s="10" t="s">
        <v>106</v>
      </c>
      <c r="BG4" s="10"/>
      <c r="BH4" s="10" t="str" cm="1">
        <f t="array" ref="BH4:BP5">TRANSPOSE(AR16:AS24)</f>
        <v>num pages</v>
      </c>
      <c r="BI4" s="10" t="str">
        <v>letter spacing</v>
      </c>
      <c r="BJ4" s="10" t="str">
        <v>line break</v>
      </c>
      <c r="BK4" s="10" t="str">
        <v>refs</v>
      </c>
      <c r="BL4" s="10" t="str">
        <v>content</v>
      </c>
      <c r="BM4" s="10" t="str">
        <v>font styles</v>
      </c>
      <c r="BN4" s="10" t="str">
        <v>other styles</v>
      </c>
      <c r="BO4" s="10" t="str">
        <v>ligatures</v>
      </c>
      <c r="BP4" s="10" t="str">
        <v>images</v>
      </c>
    </row>
    <row r="5" spans="1:68" x14ac:dyDescent="0.2">
      <c r="A5" s="7">
        <v>2306.0266700000002</v>
      </c>
      <c r="B5" s="3" t="s">
        <v>12</v>
      </c>
      <c r="C5" s="3">
        <v>12</v>
      </c>
      <c r="D5" s="3">
        <v>12</v>
      </c>
      <c r="E5" s="3" t="b">
        <v>0</v>
      </c>
      <c r="F5" s="3" t="b">
        <v>1</v>
      </c>
      <c r="G5" s="13">
        <v>7.3086347579956001</v>
      </c>
      <c r="H5" s="13">
        <v>0.22159671783447199</v>
      </c>
      <c r="I5" s="13">
        <v>6.2118155956268302</v>
      </c>
      <c r="J5" s="13">
        <v>0.166701555252075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 t="b">
        <v>1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AA5" s="7">
        <v>2306.0266700000002</v>
      </c>
      <c r="AB5" s="3" t="b">
        <v>0</v>
      </c>
      <c r="AC5" s="3" t="b">
        <v>0</v>
      </c>
      <c r="AD5" s="3" t="b">
        <v>1</v>
      </c>
      <c r="AE5" s="24" t="b">
        <v>1</v>
      </c>
      <c r="AG5" t="b">
        <f t="shared" si="0"/>
        <v>0</v>
      </c>
      <c r="AH5" t="str" cm="1">
        <f t="array" ref="AH5">IF($AG5,#REF!,"")</f>
        <v/>
      </c>
      <c r="AR5" s="16" t="s">
        <v>99</v>
      </c>
      <c r="AS5" s="16">
        <f>COUNTIF(AI:AI,1)</f>
        <v>108</v>
      </c>
      <c r="AU5" s="18" t="s">
        <v>158</v>
      </c>
      <c r="AV5" s="18">
        <f>SUM(AV6:AV68)</f>
        <v>147</v>
      </c>
      <c r="AW5" s="18">
        <f t="shared" ref="AW5:BD5" si="1">SUM(AW6:AW68)</f>
        <v>108</v>
      </c>
      <c r="AX5" s="18">
        <f t="shared" si="1"/>
        <v>69</v>
      </c>
      <c r="AY5" s="18">
        <f t="shared" si="1"/>
        <v>69</v>
      </c>
      <c r="AZ5" s="18">
        <f t="shared" si="1"/>
        <v>50</v>
      </c>
      <c r="BA5" s="18">
        <f t="shared" si="1"/>
        <v>8</v>
      </c>
      <c r="BB5" s="18">
        <f t="shared" si="1"/>
        <v>7</v>
      </c>
      <c r="BC5" s="18">
        <f t="shared" si="1"/>
        <v>0</v>
      </c>
      <c r="BD5" s="18">
        <f t="shared" si="1"/>
        <v>2</v>
      </c>
      <c r="BG5" s="18" t="s">
        <v>158</v>
      </c>
      <c r="BH5" s="35">
        <v>0.34027777777777779</v>
      </c>
      <c r="BI5" s="35">
        <v>0.25</v>
      </c>
      <c r="BJ5" s="35">
        <v>0.15972222222222221</v>
      </c>
      <c r="BK5" s="35">
        <v>0.15972222222222221</v>
      </c>
      <c r="BL5" s="35">
        <v>0.11574074074074074</v>
      </c>
      <c r="BM5" s="35">
        <v>1.8518518518518517E-2</v>
      </c>
      <c r="BN5" s="35">
        <v>1.6203703703703703E-2</v>
      </c>
      <c r="BO5" s="35">
        <v>0</v>
      </c>
      <c r="BP5" s="35">
        <v>4.6296296296296294E-3</v>
      </c>
    </row>
    <row r="6" spans="1:68" x14ac:dyDescent="0.2">
      <c r="A6" s="7">
        <v>2306.0007000000001</v>
      </c>
      <c r="B6" s="3" t="s">
        <v>10</v>
      </c>
      <c r="C6" s="3">
        <v>12</v>
      </c>
      <c r="D6" s="3">
        <v>0</v>
      </c>
      <c r="E6" s="3" t="b">
        <v>0</v>
      </c>
      <c r="F6" s="3" t="b">
        <v>0</v>
      </c>
      <c r="G6" s="13">
        <v>6.2467718124389604</v>
      </c>
      <c r="H6" s="13">
        <v>0.21661186218261699</v>
      </c>
      <c r="I6" s="13">
        <v>15.1112751960754</v>
      </c>
      <c r="J6" s="13">
        <v>0.16667699813842701</v>
      </c>
      <c r="K6" s="3">
        <v>43788</v>
      </c>
      <c r="L6" s="3">
        <v>26979</v>
      </c>
      <c r="M6" s="3">
        <v>13</v>
      </c>
      <c r="N6" s="3">
        <v>14</v>
      </c>
      <c r="O6" s="3">
        <v>5607</v>
      </c>
      <c r="P6" s="3">
        <v>18788</v>
      </c>
      <c r="Q6" s="3">
        <v>15400</v>
      </c>
      <c r="R6" s="3">
        <v>82</v>
      </c>
      <c r="S6" s="3" t="b">
        <v>1</v>
      </c>
      <c r="T6" s="3">
        <v>0</v>
      </c>
      <c r="U6" s="3">
        <v>0</v>
      </c>
      <c r="V6" s="3">
        <v>7</v>
      </c>
      <c r="W6" s="3">
        <v>13</v>
      </c>
      <c r="X6" s="3">
        <v>-5</v>
      </c>
      <c r="AA6" s="7">
        <v>2306.0007000000001</v>
      </c>
      <c r="AB6" s="3" t="b">
        <v>0</v>
      </c>
      <c r="AC6" s="3" t="b">
        <v>1</v>
      </c>
      <c r="AD6" s="3" t="b">
        <v>1</v>
      </c>
      <c r="AE6" s="24" t="b">
        <v>0</v>
      </c>
      <c r="AG6" t="b">
        <f t="shared" si="0"/>
        <v>1</v>
      </c>
      <c r="AH6" t="e" cm="1">
        <f t="array" ref="AH6">IF($AG6,#REF!,"")</f>
        <v>#REF!</v>
      </c>
      <c r="AR6" s="16" t="s">
        <v>100</v>
      </c>
      <c r="AS6" s="16">
        <f>COUNTIF(AJ:AJ,1)</f>
        <v>69</v>
      </c>
      <c r="AU6" t="str" cm="1">
        <f t="array" ref="AU6:AU68">RAW_docclass!G3:G65</f>
        <v>article</v>
      </c>
      <c r="AV6">
        <f>COUNTIFS($B:$B,$AU6,X:X,"&lt;&gt;0",X:X,"&lt;&gt;")</f>
        <v>53</v>
      </c>
      <c r="AW6">
        <f t="shared" ref="AW6:AW50" si="2">COUNTIFS($B:$B,$AU6,AI:AI,1)</f>
        <v>27</v>
      </c>
      <c r="AX6">
        <f t="shared" ref="AX6:AX50" si="3">COUNTIFS($B:$B,$AU6,AJ:AJ,1)</f>
        <v>15</v>
      </c>
      <c r="AY6">
        <f t="shared" ref="AY6:AY50" si="4">COUNTIFS($B:$B,$AU6,AK:AK,1)</f>
        <v>15</v>
      </c>
      <c r="AZ6">
        <f t="shared" ref="AZ6:AZ50" si="5">COUNTIFS($B:$B,$AU6,AL:AL,1)</f>
        <v>11</v>
      </c>
      <c r="BA6">
        <f t="shared" ref="BA6:BA50" si="6">COUNTIFS($B:$B,$AU6,AM:AM,1)</f>
        <v>3</v>
      </c>
      <c r="BB6">
        <f t="shared" ref="BB6:BB50" si="7">COUNTIFS($B:$B,$AU6,AN:AN,1)</f>
        <v>1</v>
      </c>
      <c r="BC6">
        <f t="shared" ref="BC6:BC50" si="8">COUNTIFS($B:$B,$AU6,AO:AO,1)</f>
        <v>0</v>
      </c>
      <c r="BD6">
        <f t="shared" ref="BD6:BD50" si="9">COUNTIFS($B:$B,$AU6,AP:AP,1)</f>
        <v>1</v>
      </c>
      <c r="BF6">
        <f>COUNTIF(B:B,BG6)</f>
        <v>133</v>
      </c>
      <c r="BG6" t="str" cm="1">
        <f t="array" ref="BG6:BG68">_xlfn.ANCHORARRAY(AU6)</f>
        <v>article</v>
      </c>
      <c r="BH6" s="34">
        <f>AV6/$BF6</f>
        <v>0.39849624060150374</v>
      </c>
      <c r="BI6" s="34">
        <f t="shared" ref="BI6:BP21" si="10">AW6/$BF6</f>
        <v>0.20300751879699247</v>
      </c>
      <c r="BJ6" s="34">
        <f t="shared" si="10"/>
        <v>0.11278195488721804</v>
      </c>
      <c r="BK6" s="34">
        <f t="shared" si="10"/>
        <v>0.11278195488721804</v>
      </c>
      <c r="BL6" s="34">
        <f t="shared" si="10"/>
        <v>8.2706766917293228E-2</v>
      </c>
      <c r="BM6" s="34">
        <f t="shared" si="10"/>
        <v>2.2556390977443608E-2</v>
      </c>
      <c r="BN6" s="34">
        <f t="shared" si="10"/>
        <v>7.5187969924812026E-3</v>
      </c>
      <c r="BO6" s="34">
        <f t="shared" si="10"/>
        <v>0</v>
      </c>
      <c r="BP6" s="34">
        <f t="shared" si="10"/>
        <v>7.5187969924812026E-3</v>
      </c>
    </row>
    <row r="7" spans="1:68" x14ac:dyDescent="0.2">
      <c r="A7" s="7">
        <v>2306.0270799999998</v>
      </c>
      <c r="B7" s="3" t="s">
        <v>13</v>
      </c>
      <c r="C7" s="3">
        <v>0</v>
      </c>
      <c r="D7" s="3">
        <v>0</v>
      </c>
      <c r="E7" s="3" t="b">
        <v>0</v>
      </c>
      <c r="F7" s="3" t="b">
        <v>0</v>
      </c>
      <c r="G7" s="13">
        <v>15.986133813858</v>
      </c>
      <c r="H7" s="13">
        <v>0.16840696334838801</v>
      </c>
      <c r="I7" s="13">
        <v>11.9319434165954</v>
      </c>
      <c r="J7" s="13">
        <v>0.16713619232177701</v>
      </c>
      <c r="K7" s="3">
        <v>97</v>
      </c>
      <c r="L7" s="3">
        <v>97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2</v>
      </c>
      <c r="S7" s="3" t="b">
        <v>1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AA7" s="7">
        <v>2306.0270799999998</v>
      </c>
      <c r="AB7" s="3" t="b">
        <v>0</v>
      </c>
      <c r="AC7" s="3" t="b">
        <v>1</v>
      </c>
      <c r="AD7" s="3" t="b">
        <v>1</v>
      </c>
      <c r="AE7" s="24" t="b">
        <v>0</v>
      </c>
      <c r="AG7" t="b">
        <f t="shared" si="0"/>
        <v>1</v>
      </c>
      <c r="AH7" t="e" cm="1">
        <f t="array" ref="AH7">IF($AG7,#REF!,"")</f>
        <v>#REF!</v>
      </c>
      <c r="AR7" s="16" t="s">
        <v>101</v>
      </c>
      <c r="AS7" s="16">
        <f>COUNTIF(AK:AK,1)</f>
        <v>69</v>
      </c>
      <c r="AU7" t="str">
        <v>amsart</v>
      </c>
      <c r="AV7">
        <f t="shared" ref="AV7:AV68" si="11">COUNTIFS($B:$B,$AU7,X:X,"&lt;&gt;0",X:X,"&lt;&gt;")</f>
        <v>4</v>
      </c>
      <c r="AW7">
        <f t="shared" si="2"/>
        <v>4</v>
      </c>
      <c r="AX7">
        <f t="shared" si="3"/>
        <v>2</v>
      </c>
      <c r="AY7">
        <f t="shared" si="4"/>
        <v>2</v>
      </c>
      <c r="AZ7">
        <f t="shared" si="5"/>
        <v>1</v>
      </c>
      <c r="BA7">
        <f t="shared" si="6"/>
        <v>0</v>
      </c>
      <c r="BB7">
        <f t="shared" si="7"/>
        <v>0</v>
      </c>
      <c r="BC7">
        <f t="shared" si="8"/>
        <v>0</v>
      </c>
      <c r="BD7">
        <f t="shared" si="9"/>
        <v>0</v>
      </c>
      <c r="BF7">
        <f t="shared" ref="BF7:BF68" si="12">COUNTIF(B:B,BG7)</f>
        <v>65</v>
      </c>
      <c r="BG7" t="str">
        <v>amsart</v>
      </c>
      <c r="BH7" s="34">
        <f t="shared" ref="BH7:BP48" si="13">AV7/$BF7</f>
        <v>6.1538461538461542E-2</v>
      </c>
      <c r="BI7" s="34">
        <f t="shared" si="10"/>
        <v>6.1538461538461542E-2</v>
      </c>
      <c r="BJ7" s="34">
        <f t="shared" si="10"/>
        <v>3.0769230769230771E-2</v>
      </c>
      <c r="BK7" s="34">
        <f t="shared" si="10"/>
        <v>3.0769230769230771E-2</v>
      </c>
      <c r="BL7" s="34">
        <f t="shared" si="10"/>
        <v>1.5384615384615385E-2</v>
      </c>
      <c r="BM7" s="34">
        <f t="shared" si="10"/>
        <v>0</v>
      </c>
      <c r="BN7" s="34">
        <f t="shared" si="10"/>
        <v>0</v>
      </c>
      <c r="BO7" s="34">
        <f t="shared" si="10"/>
        <v>0</v>
      </c>
      <c r="BP7" s="34">
        <f t="shared" si="10"/>
        <v>0</v>
      </c>
    </row>
    <row r="8" spans="1:68" x14ac:dyDescent="0.2">
      <c r="A8" s="7">
        <v>2306.0048900000002</v>
      </c>
      <c r="B8" s="3" t="s">
        <v>14</v>
      </c>
      <c r="C8" s="3">
        <v>0</v>
      </c>
      <c r="D8" s="3">
        <v>0</v>
      </c>
      <c r="E8" s="3" t="b">
        <v>1</v>
      </c>
      <c r="F8" s="3" t="b">
        <v>1</v>
      </c>
      <c r="G8" s="13">
        <v>10.076996088027901</v>
      </c>
      <c r="H8" s="13">
        <v>0.167122602462768</v>
      </c>
      <c r="I8" s="13">
        <v>7.1239981651306099</v>
      </c>
      <c r="J8" s="13">
        <v>0.17018175125122001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 t="b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AA8" s="7">
        <v>2306.0048900000002</v>
      </c>
      <c r="AB8" s="3" t="b">
        <v>1</v>
      </c>
      <c r="AC8" s="3" t="b">
        <v>1</v>
      </c>
      <c r="AD8" s="3" t="b">
        <v>1</v>
      </c>
      <c r="AE8" s="24" t="b">
        <v>1</v>
      </c>
      <c r="AG8" t="b">
        <f t="shared" si="0"/>
        <v>1</v>
      </c>
      <c r="AH8" t="e" cm="1">
        <f t="array" ref="AH8">IF($AG8,#REF!,"")</f>
        <v>#REF!</v>
      </c>
      <c r="AR8" s="16" t="s">
        <v>102</v>
      </c>
      <c r="AS8" s="16">
        <f>COUNTIF(AL:AL,1)</f>
        <v>50</v>
      </c>
      <c r="AU8" t="str">
        <v>revtex4-2</v>
      </c>
      <c r="AV8">
        <f t="shared" si="11"/>
        <v>14</v>
      </c>
      <c r="AW8">
        <f t="shared" si="2"/>
        <v>11</v>
      </c>
      <c r="AX8">
        <f t="shared" si="3"/>
        <v>8</v>
      </c>
      <c r="AY8">
        <f t="shared" si="4"/>
        <v>8</v>
      </c>
      <c r="AZ8">
        <f t="shared" si="5"/>
        <v>4</v>
      </c>
      <c r="BA8">
        <f t="shared" si="6"/>
        <v>0</v>
      </c>
      <c r="BB8">
        <f t="shared" si="7"/>
        <v>0</v>
      </c>
      <c r="BC8">
        <f t="shared" si="8"/>
        <v>0</v>
      </c>
      <c r="BD8">
        <f t="shared" si="9"/>
        <v>0</v>
      </c>
      <c r="BF8">
        <f t="shared" si="12"/>
        <v>43</v>
      </c>
      <c r="BG8" t="str">
        <v>revtex4-2</v>
      </c>
      <c r="BH8" s="34">
        <f t="shared" si="13"/>
        <v>0.32558139534883723</v>
      </c>
      <c r="BI8" s="34">
        <f t="shared" si="10"/>
        <v>0.2558139534883721</v>
      </c>
      <c r="BJ8" s="34">
        <f t="shared" si="10"/>
        <v>0.18604651162790697</v>
      </c>
      <c r="BK8" s="34">
        <f t="shared" si="10"/>
        <v>0.18604651162790697</v>
      </c>
      <c r="BL8" s="34">
        <f t="shared" si="10"/>
        <v>9.3023255813953487E-2</v>
      </c>
      <c r="BM8" s="34">
        <f t="shared" si="10"/>
        <v>0</v>
      </c>
      <c r="BN8" s="34">
        <f t="shared" si="10"/>
        <v>0</v>
      </c>
      <c r="BO8" s="34">
        <f t="shared" si="10"/>
        <v>0</v>
      </c>
      <c r="BP8" s="34">
        <f t="shared" si="10"/>
        <v>0</v>
      </c>
    </row>
    <row r="9" spans="1:68" x14ac:dyDescent="0.2">
      <c r="A9" s="7">
        <v>2306.00432</v>
      </c>
      <c r="B9" s="3" t="s">
        <v>10</v>
      </c>
      <c r="C9" s="3">
        <v>0</v>
      </c>
      <c r="D9" s="3">
        <v>0</v>
      </c>
      <c r="E9" s="3" t="b">
        <v>1</v>
      </c>
      <c r="F9" s="3" t="b">
        <v>1</v>
      </c>
      <c r="G9" s="13">
        <v>13.679041385650599</v>
      </c>
      <c r="H9" s="13">
        <v>0.1712327003479</v>
      </c>
      <c r="I9" s="13">
        <v>6.5564692020416198</v>
      </c>
      <c r="J9" s="13">
        <v>0.21734857559204099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 t="b">
        <v>1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AA9" s="7">
        <v>2306.00432</v>
      </c>
      <c r="AB9" s="3" t="b">
        <v>1</v>
      </c>
      <c r="AC9" s="3" t="b">
        <v>1</v>
      </c>
      <c r="AD9" s="3" t="b">
        <v>1</v>
      </c>
      <c r="AE9" s="24" t="b">
        <v>1</v>
      </c>
      <c r="AG9" t="b">
        <f t="shared" si="0"/>
        <v>1</v>
      </c>
      <c r="AH9" t="e" cm="1">
        <f t="array" ref="AH9">IF($AG9,#REF!,"")</f>
        <v>#REF!</v>
      </c>
      <c r="AR9" s="16" t="s">
        <v>103</v>
      </c>
      <c r="AS9" s="16">
        <f>COUNTIF(AM:AM,1)</f>
        <v>8</v>
      </c>
      <c r="AU9" t="str">
        <v>elsarticle</v>
      </c>
      <c r="AV9">
        <f t="shared" si="11"/>
        <v>12</v>
      </c>
      <c r="AW9">
        <f t="shared" si="2"/>
        <v>4</v>
      </c>
      <c r="AX9">
        <f t="shared" si="3"/>
        <v>2</v>
      </c>
      <c r="AY9">
        <f t="shared" si="4"/>
        <v>2</v>
      </c>
      <c r="AZ9">
        <f t="shared" si="5"/>
        <v>2</v>
      </c>
      <c r="BA9">
        <f t="shared" si="6"/>
        <v>0</v>
      </c>
      <c r="BB9">
        <f t="shared" si="7"/>
        <v>0</v>
      </c>
      <c r="BC9">
        <f t="shared" si="8"/>
        <v>0</v>
      </c>
      <c r="BD9">
        <f t="shared" si="9"/>
        <v>0</v>
      </c>
      <c r="BF9">
        <f t="shared" si="12"/>
        <v>26</v>
      </c>
      <c r="BG9" t="str">
        <v>elsarticle</v>
      </c>
      <c r="BH9" s="34">
        <f t="shared" si="13"/>
        <v>0.46153846153846156</v>
      </c>
      <c r="BI9" s="34">
        <f t="shared" si="10"/>
        <v>0.15384615384615385</v>
      </c>
      <c r="BJ9" s="34">
        <f t="shared" si="10"/>
        <v>7.6923076923076927E-2</v>
      </c>
      <c r="BK9" s="34">
        <f t="shared" si="10"/>
        <v>7.6923076923076927E-2</v>
      </c>
      <c r="BL9" s="34">
        <f t="shared" si="10"/>
        <v>7.6923076923076927E-2</v>
      </c>
      <c r="BM9" s="34">
        <f t="shared" si="10"/>
        <v>0</v>
      </c>
      <c r="BN9" s="34">
        <f t="shared" si="10"/>
        <v>0</v>
      </c>
      <c r="BO9" s="34">
        <f t="shared" si="10"/>
        <v>0</v>
      </c>
      <c r="BP9" s="34">
        <f t="shared" si="10"/>
        <v>0</v>
      </c>
    </row>
    <row r="10" spans="1:68" x14ac:dyDescent="0.2">
      <c r="A10" s="7">
        <v>2306.06241</v>
      </c>
      <c r="B10" s="3" t="s">
        <v>12</v>
      </c>
      <c r="C10" s="3">
        <v>12</v>
      </c>
      <c r="D10" s="3">
        <v>0</v>
      </c>
      <c r="E10" s="3" t="b">
        <v>1</v>
      </c>
      <c r="F10" s="3" t="b">
        <v>0</v>
      </c>
      <c r="G10" s="13">
        <v>27.6759226322174</v>
      </c>
      <c r="H10" s="13">
        <v>0.18453788757324199</v>
      </c>
      <c r="I10" s="13">
        <v>43.257332086563103</v>
      </c>
      <c r="J10" s="13">
        <v>0.1694176197052</v>
      </c>
      <c r="K10" s="3">
        <v>2254</v>
      </c>
      <c r="L10" s="3">
        <v>1865</v>
      </c>
      <c r="M10" s="3">
        <v>0</v>
      </c>
      <c r="N10" s="3">
        <v>0</v>
      </c>
      <c r="O10" s="3">
        <v>40</v>
      </c>
      <c r="P10" s="3">
        <v>1845</v>
      </c>
      <c r="Q10" s="3">
        <v>1701</v>
      </c>
      <c r="R10" s="3">
        <v>68</v>
      </c>
      <c r="S10" s="3" t="b">
        <v>1</v>
      </c>
      <c r="T10" s="3">
        <v>0</v>
      </c>
      <c r="U10" s="3">
        <v>0</v>
      </c>
      <c r="V10" s="3">
        <v>2</v>
      </c>
      <c r="W10" s="3">
        <v>4</v>
      </c>
      <c r="X10" s="3">
        <v>-1</v>
      </c>
      <c r="AA10" s="7">
        <v>2306.06241</v>
      </c>
      <c r="AB10" s="3" t="b">
        <v>0</v>
      </c>
      <c r="AC10" s="3" t="b">
        <v>1</v>
      </c>
      <c r="AD10" s="3" t="b">
        <v>1</v>
      </c>
      <c r="AE10" s="24" t="b">
        <v>0</v>
      </c>
      <c r="AG10" t="b">
        <f t="shared" si="0"/>
        <v>1</v>
      </c>
      <c r="AH10" t="e" cm="1">
        <f t="array" ref="AH10">IF($AG10,#REF!,"")</f>
        <v>#REF!</v>
      </c>
      <c r="AR10" s="16" t="s">
        <v>104</v>
      </c>
      <c r="AS10" s="16">
        <f>COUNTIF(AN:AN,1)</f>
        <v>7</v>
      </c>
      <c r="AU10" t="str">
        <v>IEEEtran</v>
      </c>
      <c r="AV10">
        <f t="shared" si="11"/>
        <v>7</v>
      </c>
      <c r="AW10">
        <f t="shared" si="2"/>
        <v>4</v>
      </c>
      <c r="AX10">
        <f t="shared" si="3"/>
        <v>4</v>
      </c>
      <c r="AY10">
        <f t="shared" si="4"/>
        <v>3</v>
      </c>
      <c r="AZ10">
        <f t="shared" si="5"/>
        <v>3</v>
      </c>
      <c r="BA10">
        <f t="shared" si="6"/>
        <v>0</v>
      </c>
      <c r="BB10">
        <f t="shared" si="7"/>
        <v>0</v>
      </c>
      <c r="BC10">
        <f t="shared" si="8"/>
        <v>0</v>
      </c>
      <c r="BD10">
        <f t="shared" si="9"/>
        <v>0</v>
      </c>
      <c r="BF10">
        <f t="shared" si="12"/>
        <v>26</v>
      </c>
      <c r="BG10" t="str">
        <v>IEEEtran</v>
      </c>
      <c r="BH10" s="34">
        <f t="shared" si="13"/>
        <v>0.26923076923076922</v>
      </c>
      <c r="BI10" s="34">
        <f t="shared" si="10"/>
        <v>0.15384615384615385</v>
      </c>
      <c r="BJ10" s="34">
        <f t="shared" si="10"/>
        <v>0.15384615384615385</v>
      </c>
      <c r="BK10" s="34">
        <f t="shared" si="10"/>
        <v>0.11538461538461539</v>
      </c>
      <c r="BL10" s="34">
        <f t="shared" si="10"/>
        <v>0.11538461538461539</v>
      </c>
      <c r="BM10" s="34">
        <f t="shared" si="10"/>
        <v>0</v>
      </c>
      <c r="BN10" s="34">
        <f t="shared" si="10"/>
        <v>0</v>
      </c>
      <c r="BO10" s="34">
        <f t="shared" si="10"/>
        <v>0</v>
      </c>
      <c r="BP10" s="34">
        <f t="shared" si="10"/>
        <v>0</v>
      </c>
    </row>
    <row r="11" spans="1:68" x14ac:dyDescent="0.2">
      <c r="A11" s="7">
        <v>2306.00182</v>
      </c>
      <c r="B11" s="3" t="s">
        <v>13</v>
      </c>
      <c r="C11" s="3">
        <v>0</v>
      </c>
      <c r="D11" s="3">
        <v>0</v>
      </c>
      <c r="E11" s="3" t="b">
        <v>0</v>
      </c>
      <c r="F11" s="3" t="b">
        <v>0</v>
      </c>
      <c r="G11" s="13">
        <v>29.807646989822299</v>
      </c>
      <c r="H11" s="13">
        <v>0.13615584373474099</v>
      </c>
      <c r="I11" s="13">
        <v>20.255243301391602</v>
      </c>
      <c r="J11" s="13">
        <v>0.21864557266235299</v>
      </c>
      <c r="K11" s="3">
        <v>627</v>
      </c>
      <c r="L11" s="3">
        <v>565</v>
      </c>
      <c r="M11" s="3">
        <v>0</v>
      </c>
      <c r="N11" s="3">
        <v>0</v>
      </c>
      <c r="O11" s="3">
        <v>19</v>
      </c>
      <c r="P11" s="3">
        <v>4</v>
      </c>
      <c r="Q11" s="3">
        <v>0</v>
      </c>
      <c r="R11" s="3">
        <v>2</v>
      </c>
      <c r="S11" s="3" t="b">
        <v>1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AA11" s="7">
        <v>2306.00182</v>
      </c>
      <c r="AB11" s="3" t="b">
        <v>0</v>
      </c>
      <c r="AC11" s="3" t="b">
        <v>1</v>
      </c>
      <c r="AD11" s="3" t="b">
        <v>1</v>
      </c>
      <c r="AE11" s="24" t="b">
        <v>0</v>
      </c>
      <c r="AG11" t="b">
        <f t="shared" si="0"/>
        <v>1</v>
      </c>
      <c r="AH11" t="e" cm="1">
        <f t="array" ref="AH11">IF($AG11,#REF!,"")</f>
        <v>#REF!</v>
      </c>
      <c r="AR11" s="16" t="s">
        <v>105</v>
      </c>
      <c r="AS11" s="16">
        <f>COUNTIF(AO:AO,1)</f>
        <v>0</v>
      </c>
      <c r="AU11" t="str">
        <v>revtex4-1</v>
      </c>
      <c r="AV11">
        <f t="shared" si="11"/>
        <v>9</v>
      </c>
      <c r="AW11">
        <f t="shared" si="2"/>
        <v>9</v>
      </c>
      <c r="AX11">
        <f t="shared" si="3"/>
        <v>5</v>
      </c>
      <c r="AY11">
        <f t="shared" si="4"/>
        <v>5</v>
      </c>
      <c r="AZ11">
        <f t="shared" si="5"/>
        <v>2</v>
      </c>
      <c r="BA11">
        <f t="shared" si="6"/>
        <v>0</v>
      </c>
      <c r="BB11">
        <f t="shared" si="7"/>
        <v>2</v>
      </c>
      <c r="BC11">
        <f t="shared" si="8"/>
        <v>0</v>
      </c>
      <c r="BD11">
        <f t="shared" si="9"/>
        <v>0</v>
      </c>
      <c r="BF11">
        <f t="shared" si="12"/>
        <v>23</v>
      </c>
      <c r="BG11" t="str">
        <v>revtex4-1</v>
      </c>
      <c r="BH11" s="34">
        <f t="shared" si="13"/>
        <v>0.39130434782608697</v>
      </c>
      <c r="BI11" s="34">
        <f t="shared" si="10"/>
        <v>0.39130434782608697</v>
      </c>
      <c r="BJ11" s="34">
        <f t="shared" si="10"/>
        <v>0.21739130434782608</v>
      </c>
      <c r="BK11" s="34">
        <f t="shared" si="10"/>
        <v>0.21739130434782608</v>
      </c>
      <c r="BL11" s="34">
        <f t="shared" si="10"/>
        <v>8.6956521739130432E-2</v>
      </c>
      <c r="BM11" s="34">
        <f t="shared" si="10"/>
        <v>0</v>
      </c>
      <c r="BN11" s="34">
        <f t="shared" si="10"/>
        <v>8.6956521739130432E-2</v>
      </c>
      <c r="BO11" s="34">
        <f t="shared" si="10"/>
        <v>0</v>
      </c>
      <c r="BP11" s="34">
        <f t="shared" si="10"/>
        <v>0</v>
      </c>
    </row>
    <row r="12" spans="1:68" x14ac:dyDescent="0.2">
      <c r="A12" s="7">
        <v>2306.00389</v>
      </c>
      <c r="B12" s="3" t="s">
        <v>10</v>
      </c>
      <c r="C12" s="3">
        <v>12</v>
      </c>
      <c r="D12" s="3">
        <v>0</v>
      </c>
      <c r="E12" s="3" t="b">
        <v>0</v>
      </c>
      <c r="F12" s="3" t="b">
        <v>0</v>
      </c>
      <c r="G12" s="13">
        <v>5.6459152698516801</v>
      </c>
      <c r="H12" s="13">
        <v>0.21744704246520899</v>
      </c>
      <c r="I12" s="13">
        <v>15.1645853519439</v>
      </c>
      <c r="J12" s="13">
        <v>0.17810916900634699</v>
      </c>
      <c r="K12" s="3">
        <v>10945</v>
      </c>
      <c r="L12" s="3">
        <v>8258</v>
      </c>
      <c r="M12" s="3">
        <v>8</v>
      </c>
      <c r="N12" s="3">
        <v>8</v>
      </c>
      <c r="O12" s="3">
        <v>680</v>
      </c>
      <c r="P12" s="3">
        <v>7250</v>
      </c>
      <c r="Q12" s="3">
        <v>6366</v>
      </c>
      <c r="R12" s="3">
        <v>74</v>
      </c>
      <c r="S12" s="3" t="b">
        <v>1</v>
      </c>
      <c r="T12" s="3">
        <v>0</v>
      </c>
      <c r="U12" s="3">
        <v>0</v>
      </c>
      <c r="V12" s="3">
        <v>1</v>
      </c>
      <c r="W12" s="3">
        <v>1</v>
      </c>
      <c r="X12" s="3">
        <v>-3</v>
      </c>
      <c r="AA12" s="7">
        <v>2306.00389</v>
      </c>
      <c r="AB12" s="3" t="b">
        <v>0</v>
      </c>
      <c r="AC12" s="3" t="b">
        <v>1</v>
      </c>
      <c r="AD12" s="3" t="b">
        <v>1</v>
      </c>
      <c r="AE12" s="24" t="b">
        <v>0</v>
      </c>
      <c r="AG12" t="b">
        <f t="shared" si="0"/>
        <v>1</v>
      </c>
      <c r="AH12" t="e" cm="1">
        <f t="array" ref="AH12">IF($AG12,#REF!,"")</f>
        <v>#REF!</v>
      </c>
      <c r="AR12" s="16" t="s">
        <v>106</v>
      </c>
      <c r="AS12" s="16">
        <f>COUNTIF(AP:AP,1)</f>
        <v>2</v>
      </c>
      <c r="AU12" t="str">
        <v>acmart</v>
      </c>
      <c r="AV12">
        <f t="shared" si="11"/>
        <v>12</v>
      </c>
      <c r="AW12">
        <f t="shared" si="2"/>
        <v>17</v>
      </c>
      <c r="AX12">
        <f t="shared" si="3"/>
        <v>12</v>
      </c>
      <c r="AY12">
        <f t="shared" si="4"/>
        <v>15</v>
      </c>
      <c r="AZ12">
        <f t="shared" si="5"/>
        <v>9</v>
      </c>
      <c r="BA12">
        <f t="shared" si="6"/>
        <v>1</v>
      </c>
      <c r="BB12">
        <f t="shared" si="7"/>
        <v>1</v>
      </c>
      <c r="BC12">
        <f t="shared" si="8"/>
        <v>0</v>
      </c>
      <c r="BD12">
        <f t="shared" si="9"/>
        <v>1</v>
      </c>
      <c r="BF12">
        <f t="shared" si="12"/>
        <v>21</v>
      </c>
      <c r="BG12" t="str">
        <v>acmart</v>
      </c>
      <c r="BH12" s="34">
        <f t="shared" si="13"/>
        <v>0.5714285714285714</v>
      </c>
      <c r="BI12" s="34">
        <f t="shared" si="10"/>
        <v>0.80952380952380953</v>
      </c>
      <c r="BJ12" s="34">
        <f t="shared" si="10"/>
        <v>0.5714285714285714</v>
      </c>
      <c r="BK12" s="34">
        <f t="shared" si="10"/>
        <v>0.7142857142857143</v>
      </c>
      <c r="BL12" s="34">
        <f t="shared" si="10"/>
        <v>0.42857142857142855</v>
      </c>
      <c r="BM12" s="34">
        <f t="shared" si="10"/>
        <v>4.7619047619047616E-2</v>
      </c>
      <c r="BN12" s="34">
        <f t="shared" si="10"/>
        <v>4.7619047619047616E-2</v>
      </c>
      <c r="BO12" s="34">
        <f t="shared" si="10"/>
        <v>0</v>
      </c>
      <c r="BP12" s="34">
        <f t="shared" si="10"/>
        <v>4.7619047619047616E-2</v>
      </c>
    </row>
    <row r="13" spans="1:68" x14ac:dyDescent="0.2">
      <c r="A13" s="7">
        <v>2306.0012499999998</v>
      </c>
      <c r="B13" s="3" t="s">
        <v>10</v>
      </c>
      <c r="C13" s="3">
        <v>0</v>
      </c>
      <c r="D13" s="3">
        <v>0</v>
      </c>
      <c r="E13" s="3" t="b">
        <v>0</v>
      </c>
      <c r="F13" s="3" t="b">
        <v>0</v>
      </c>
      <c r="G13" s="13">
        <v>16.0339291095733</v>
      </c>
      <c r="H13" s="13">
        <v>0.16900539398193301</v>
      </c>
      <c r="I13" s="13">
        <v>10.729985475540101</v>
      </c>
      <c r="J13" s="13">
        <v>0.172490835189819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 t="b">
        <v>1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AA13" s="7">
        <v>2306.0012499999998</v>
      </c>
      <c r="AB13" s="3" t="b">
        <v>0</v>
      </c>
      <c r="AC13" s="3" t="b">
        <v>0</v>
      </c>
      <c r="AD13" s="3" t="b">
        <v>1</v>
      </c>
      <c r="AE13" s="24" t="b">
        <v>0</v>
      </c>
      <c r="AG13" t="b">
        <f t="shared" si="0"/>
        <v>0</v>
      </c>
      <c r="AH13" t="str" cm="1">
        <f t="array" ref="AH13">IF($AG13,#REF!,"")</f>
        <v/>
      </c>
      <c r="AI13" s="3">
        <v>1</v>
      </c>
      <c r="AU13" t="str">
        <v>mnras</v>
      </c>
      <c r="AV13">
        <f t="shared" si="11"/>
        <v>4</v>
      </c>
      <c r="AW13">
        <f t="shared" si="2"/>
        <v>8</v>
      </c>
      <c r="AX13">
        <f t="shared" si="3"/>
        <v>5</v>
      </c>
      <c r="AY13">
        <f t="shared" si="4"/>
        <v>4</v>
      </c>
      <c r="AZ13">
        <f t="shared" si="5"/>
        <v>4</v>
      </c>
      <c r="BA13">
        <f t="shared" si="6"/>
        <v>1</v>
      </c>
      <c r="BB13">
        <f t="shared" si="7"/>
        <v>0</v>
      </c>
      <c r="BC13">
        <f t="shared" si="8"/>
        <v>0</v>
      </c>
      <c r="BD13">
        <f t="shared" si="9"/>
        <v>0</v>
      </c>
      <c r="BF13">
        <f t="shared" si="12"/>
        <v>8</v>
      </c>
      <c r="BG13" t="str">
        <v>mnras</v>
      </c>
      <c r="BH13" s="34">
        <f t="shared" si="13"/>
        <v>0.5</v>
      </c>
      <c r="BI13" s="34">
        <f t="shared" si="10"/>
        <v>1</v>
      </c>
      <c r="BJ13" s="34">
        <f t="shared" si="10"/>
        <v>0.625</v>
      </c>
      <c r="BK13" s="34">
        <f t="shared" si="10"/>
        <v>0.5</v>
      </c>
      <c r="BL13" s="34">
        <f t="shared" si="10"/>
        <v>0.5</v>
      </c>
      <c r="BM13" s="34">
        <f t="shared" si="10"/>
        <v>0.125</v>
      </c>
      <c r="BN13" s="34">
        <f t="shared" si="10"/>
        <v>0</v>
      </c>
      <c r="BO13" s="34">
        <f t="shared" si="10"/>
        <v>0</v>
      </c>
      <c r="BP13" s="34">
        <f t="shared" si="10"/>
        <v>0</v>
      </c>
    </row>
    <row r="14" spans="1:68" x14ac:dyDescent="0.2">
      <c r="A14" s="7">
        <v>2306.0029300000001</v>
      </c>
      <c r="B14" s="3" t="s">
        <v>15</v>
      </c>
      <c r="C14" s="3">
        <v>12</v>
      </c>
      <c r="D14" s="3">
        <v>0</v>
      </c>
      <c r="E14" s="3" t="b">
        <v>0</v>
      </c>
      <c r="F14" s="3" t="b">
        <v>0</v>
      </c>
      <c r="G14" s="13">
        <v>6.3479664325714102</v>
      </c>
      <c r="H14" s="13">
        <v>0.30921411514282199</v>
      </c>
      <c r="I14" s="13">
        <v>16.2122559547424</v>
      </c>
      <c r="J14" s="13">
        <v>0.133854389190673</v>
      </c>
      <c r="K14" s="3">
        <v>12332</v>
      </c>
      <c r="L14" s="3">
        <v>9645</v>
      </c>
      <c r="M14" s="3">
        <v>0</v>
      </c>
      <c r="N14" s="3">
        <v>0</v>
      </c>
      <c r="O14" s="3">
        <v>265</v>
      </c>
      <c r="P14" s="3">
        <v>10801</v>
      </c>
      <c r="Q14" s="3">
        <v>9168</v>
      </c>
      <c r="R14" s="3">
        <v>75</v>
      </c>
      <c r="S14" s="3" t="b">
        <v>1</v>
      </c>
      <c r="T14" s="3">
        <v>0</v>
      </c>
      <c r="U14" s="3">
        <v>0</v>
      </c>
      <c r="V14" s="3">
        <v>0</v>
      </c>
      <c r="W14" s="3">
        <v>2</v>
      </c>
      <c r="X14" s="3">
        <v>-7</v>
      </c>
      <c r="AA14" s="7">
        <v>2306.0029300000001</v>
      </c>
      <c r="AB14" s="3" t="b">
        <v>0</v>
      </c>
      <c r="AC14" s="3" t="b">
        <v>0</v>
      </c>
      <c r="AD14" s="3" t="b">
        <v>1</v>
      </c>
      <c r="AE14" s="24" t="b">
        <v>0</v>
      </c>
      <c r="AG14" t="b">
        <f t="shared" si="0"/>
        <v>0</v>
      </c>
      <c r="AH14" t="str" cm="1">
        <f t="array" ref="AH14">IF($AG14,#REF!,"")</f>
        <v/>
      </c>
      <c r="AI14" s="3">
        <v>1</v>
      </c>
      <c r="AJ14" s="3">
        <v>1</v>
      </c>
      <c r="AK14" s="3">
        <v>1</v>
      </c>
      <c r="AL14" s="3">
        <v>1</v>
      </c>
      <c r="AR14" s="48" t="s">
        <v>227</v>
      </c>
      <c r="AS14" s="48"/>
      <c r="AU14" t="str">
        <v>llncs</v>
      </c>
      <c r="AV14">
        <f t="shared" si="11"/>
        <v>2</v>
      </c>
      <c r="AW14">
        <f t="shared" si="2"/>
        <v>2</v>
      </c>
      <c r="AX14">
        <f t="shared" si="3"/>
        <v>2</v>
      </c>
      <c r="AY14">
        <f t="shared" si="4"/>
        <v>2</v>
      </c>
      <c r="AZ14">
        <f t="shared" si="5"/>
        <v>1</v>
      </c>
      <c r="BA14">
        <f t="shared" si="6"/>
        <v>0</v>
      </c>
      <c r="BB14">
        <f t="shared" si="7"/>
        <v>0</v>
      </c>
      <c r="BC14">
        <f t="shared" si="8"/>
        <v>0</v>
      </c>
      <c r="BD14">
        <f t="shared" si="9"/>
        <v>0</v>
      </c>
      <c r="BF14">
        <f t="shared" si="12"/>
        <v>8</v>
      </c>
      <c r="BG14" t="str">
        <v>llncs</v>
      </c>
      <c r="BH14" s="34">
        <f t="shared" si="13"/>
        <v>0.25</v>
      </c>
      <c r="BI14" s="34">
        <f t="shared" si="10"/>
        <v>0.25</v>
      </c>
      <c r="BJ14" s="34">
        <f t="shared" si="10"/>
        <v>0.25</v>
      </c>
      <c r="BK14" s="34">
        <f t="shared" si="10"/>
        <v>0.25</v>
      </c>
      <c r="BL14" s="34">
        <f t="shared" si="10"/>
        <v>0.125</v>
      </c>
      <c r="BM14" s="34">
        <f t="shared" si="10"/>
        <v>0</v>
      </c>
      <c r="BN14" s="34">
        <f t="shared" si="10"/>
        <v>0</v>
      </c>
      <c r="BO14" s="34">
        <f t="shared" si="10"/>
        <v>0</v>
      </c>
      <c r="BP14" s="34">
        <f t="shared" si="10"/>
        <v>0</v>
      </c>
    </row>
    <row r="15" spans="1:68" x14ac:dyDescent="0.2">
      <c r="A15" s="7">
        <v>2306.0021000000002</v>
      </c>
      <c r="B15" s="3" t="s">
        <v>10</v>
      </c>
      <c r="C15" s="3">
        <v>12</v>
      </c>
      <c r="D15" s="3">
        <v>0</v>
      </c>
      <c r="E15" s="3" t="b">
        <v>0</v>
      </c>
      <c r="F15" s="3" t="b">
        <v>0</v>
      </c>
      <c r="G15" s="13">
        <v>6.0070488452911297</v>
      </c>
      <c r="H15" s="13">
        <v>0.217317819595336</v>
      </c>
      <c r="I15" s="13">
        <v>14.296953916549599</v>
      </c>
      <c r="J15" s="13">
        <v>0.17261600494384699</v>
      </c>
      <c r="K15" s="3">
        <v>8297</v>
      </c>
      <c r="L15" s="3">
        <v>6734</v>
      </c>
      <c r="M15" s="3">
        <v>0</v>
      </c>
      <c r="N15" s="3">
        <v>0</v>
      </c>
      <c r="O15" s="3">
        <v>107</v>
      </c>
      <c r="P15" s="3">
        <v>7684</v>
      </c>
      <c r="Q15" s="3">
        <v>6552</v>
      </c>
      <c r="R15" s="3">
        <v>75</v>
      </c>
      <c r="S15" s="3" t="b">
        <v>1</v>
      </c>
      <c r="T15" s="3">
        <v>0</v>
      </c>
      <c r="U15" s="3">
        <v>0</v>
      </c>
      <c r="V15" s="3">
        <v>1</v>
      </c>
      <c r="W15" s="3">
        <v>1</v>
      </c>
      <c r="X15" s="3">
        <v>-1</v>
      </c>
      <c r="AA15" s="7">
        <v>2306.0021000000002</v>
      </c>
      <c r="AB15" s="3" t="b">
        <v>0</v>
      </c>
      <c r="AC15" s="3" t="b">
        <v>1</v>
      </c>
      <c r="AD15" s="3" t="b">
        <v>1</v>
      </c>
      <c r="AE15" s="24" t="b">
        <v>0</v>
      </c>
      <c r="AG15" t="b">
        <f t="shared" si="0"/>
        <v>1</v>
      </c>
      <c r="AH15" t="e" cm="1">
        <f t="array" ref="AH15">IF($AG15,#REF!,"")</f>
        <v>#REF!</v>
      </c>
      <c r="AR15" s="19" t="s">
        <v>153</v>
      </c>
      <c r="AS15" s="19" t="s">
        <v>154</v>
      </c>
      <c r="AU15" t="str">
        <v>revtex4</v>
      </c>
      <c r="AV15">
        <f t="shared" si="11"/>
        <v>1</v>
      </c>
      <c r="AW15">
        <f t="shared" si="2"/>
        <v>0</v>
      </c>
      <c r="AX15">
        <f t="shared" si="3"/>
        <v>0</v>
      </c>
      <c r="AY15">
        <f t="shared" si="4"/>
        <v>0</v>
      </c>
      <c r="AZ15">
        <f t="shared" si="5"/>
        <v>0</v>
      </c>
      <c r="BA15">
        <f t="shared" si="6"/>
        <v>0</v>
      </c>
      <c r="BB15">
        <f t="shared" si="7"/>
        <v>0</v>
      </c>
      <c r="BC15">
        <f t="shared" si="8"/>
        <v>0</v>
      </c>
      <c r="BD15">
        <f t="shared" si="9"/>
        <v>0</v>
      </c>
      <c r="BF15">
        <f t="shared" si="12"/>
        <v>7</v>
      </c>
      <c r="BG15" t="str">
        <v>revtex4</v>
      </c>
      <c r="BH15" s="34">
        <f t="shared" si="13"/>
        <v>0.14285714285714285</v>
      </c>
      <c r="BI15" s="34">
        <f t="shared" si="10"/>
        <v>0</v>
      </c>
      <c r="BJ15" s="34">
        <f t="shared" si="10"/>
        <v>0</v>
      </c>
      <c r="BK15" s="34">
        <f t="shared" si="10"/>
        <v>0</v>
      </c>
      <c r="BL15" s="34">
        <f t="shared" si="10"/>
        <v>0</v>
      </c>
      <c r="BM15" s="34">
        <f t="shared" si="10"/>
        <v>0</v>
      </c>
      <c r="BN15" s="34">
        <f t="shared" si="10"/>
        <v>0</v>
      </c>
      <c r="BO15" s="34">
        <f t="shared" si="10"/>
        <v>0</v>
      </c>
      <c r="BP15" s="34">
        <f t="shared" si="10"/>
        <v>0</v>
      </c>
    </row>
    <row r="16" spans="1:68" x14ac:dyDescent="0.2">
      <c r="A16" s="7">
        <v>2306.0166100000001</v>
      </c>
      <c r="B16" s="3" t="s">
        <v>16</v>
      </c>
      <c r="C16" s="3">
        <v>0</v>
      </c>
      <c r="D16" s="3">
        <v>0</v>
      </c>
      <c r="E16" s="3" t="b">
        <v>1</v>
      </c>
      <c r="F16" s="3" t="b">
        <v>1</v>
      </c>
      <c r="G16" s="13">
        <v>16.160740375518799</v>
      </c>
      <c r="H16" s="13">
        <v>0.116101264953613</v>
      </c>
      <c r="I16" s="13">
        <v>10.5825080871582</v>
      </c>
      <c r="J16" s="13">
        <v>0.167374372482299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 t="b">
        <v>1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AA16" s="7">
        <v>2306.0166100000001</v>
      </c>
      <c r="AB16" s="3" t="b">
        <v>1</v>
      </c>
      <c r="AC16" s="3" t="b">
        <v>1</v>
      </c>
      <c r="AD16" s="3" t="b">
        <v>1</v>
      </c>
      <c r="AE16" s="24" t="b">
        <v>1</v>
      </c>
      <c r="AG16" t="b">
        <f t="shared" si="0"/>
        <v>1</v>
      </c>
      <c r="AH16" t="e" cm="1">
        <f t="array" ref="AH16">IF($AG16,#REF!,"")</f>
        <v>#REF!</v>
      </c>
      <c r="AR16" t="str" cm="1">
        <f t="array" ref="AR16:AR24">AR4:AR12</f>
        <v>num pages</v>
      </c>
      <c r="AS16" s="29">
        <f>AS4/432</f>
        <v>0.34027777777777779</v>
      </c>
      <c r="AU16" t="str">
        <v>INTERSPEECH2023</v>
      </c>
      <c r="AV16">
        <f t="shared" si="11"/>
        <v>2</v>
      </c>
      <c r="AW16">
        <f t="shared" si="2"/>
        <v>1</v>
      </c>
      <c r="AX16">
        <f t="shared" si="3"/>
        <v>1</v>
      </c>
      <c r="AY16">
        <f t="shared" si="4"/>
        <v>1</v>
      </c>
      <c r="AZ16">
        <f t="shared" si="5"/>
        <v>1</v>
      </c>
      <c r="BA16">
        <f t="shared" si="6"/>
        <v>0</v>
      </c>
      <c r="BB16">
        <f t="shared" si="7"/>
        <v>0</v>
      </c>
      <c r="BC16">
        <f t="shared" si="8"/>
        <v>0</v>
      </c>
      <c r="BD16">
        <f t="shared" si="9"/>
        <v>0</v>
      </c>
      <c r="BF16">
        <f t="shared" si="12"/>
        <v>4</v>
      </c>
      <c r="BG16" t="str">
        <v>INTERSPEECH2023</v>
      </c>
      <c r="BH16" s="34">
        <f t="shared" si="13"/>
        <v>0.5</v>
      </c>
      <c r="BI16" s="34">
        <f t="shared" si="10"/>
        <v>0.25</v>
      </c>
      <c r="BJ16" s="34">
        <f t="shared" si="10"/>
        <v>0.25</v>
      </c>
      <c r="BK16" s="34">
        <f t="shared" si="10"/>
        <v>0.25</v>
      </c>
      <c r="BL16" s="34">
        <f t="shared" si="10"/>
        <v>0.25</v>
      </c>
      <c r="BM16" s="34">
        <f t="shared" si="10"/>
        <v>0</v>
      </c>
      <c r="BN16" s="34">
        <f t="shared" si="10"/>
        <v>0</v>
      </c>
      <c r="BO16" s="34">
        <f t="shared" si="10"/>
        <v>0</v>
      </c>
      <c r="BP16" s="34">
        <f t="shared" si="10"/>
        <v>0</v>
      </c>
    </row>
    <row r="17" spans="1:68" x14ac:dyDescent="0.2">
      <c r="A17" s="7">
        <v>2306.0834500000001</v>
      </c>
      <c r="B17" s="3" t="s">
        <v>17</v>
      </c>
      <c r="C17" s="3">
        <v>12</v>
      </c>
      <c r="D17" s="3">
        <v>12</v>
      </c>
      <c r="E17" s="3" t="b">
        <v>0</v>
      </c>
      <c r="F17" s="3" t="b">
        <v>0</v>
      </c>
      <c r="G17" s="13">
        <v>10.588485956192001</v>
      </c>
      <c r="H17" s="13">
        <v>0.21676468849182101</v>
      </c>
      <c r="I17" s="13">
        <v>6.9687831401824898</v>
      </c>
      <c r="J17" s="13">
        <v>7.2064976692199698</v>
      </c>
      <c r="K17" s="3">
        <v>17848</v>
      </c>
      <c r="L17" s="3">
        <v>13656</v>
      </c>
      <c r="M17" s="3">
        <v>6</v>
      </c>
      <c r="N17" s="3">
        <v>5</v>
      </c>
      <c r="O17" s="3">
        <v>985</v>
      </c>
      <c r="P17" s="3">
        <v>12671</v>
      </c>
      <c r="Q17" s="3">
        <v>10959</v>
      </c>
      <c r="R17" s="3">
        <v>78</v>
      </c>
      <c r="S17" s="3" t="b">
        <v>1</v>
      </c>
      <c r="T17" s="3">
        <v>0</v>
      </c>
      <c r="U17" s="3">
        <v>0</v>
      </c>
      <c r="V17" s="3">
        <v>0</v>
      </c>
      <c r="W17" s="3">
        <v>0</v>
      </c>
      <c r="X17" s="3">
        <v>-2</v>
      </c>
      <c r="AA17" s="7">
        <v>2306.0834500000001</v>
      </c>
      <c r="AB17" s="3" t="b">
        <v>0</v>
      </c>
      <c r="AC17" s="3" t="b">
        <v>0</v>
      </c>
      <c r="AD17" s="3" t="b">
        <v>0</v>
      </c>
      <c r="AE17" s="24" t="b">
        <v>0</v>
      </c>
      <c r="AG17" t="b">
        <f t="shared" si="0"/>
        <v>0</v>
      </c>
      <c r="AH17" t="str" cm="1">
        <f t="array" ref="AH17">IF($AG17,#REF!,"")</f>
        <v/>
      </c>
      <c r="AI17" s="3">
        <v>1</v>
      </c>
      <c r="AJ17" s="3">
        <v>1</v>
      </c>
      <c r="AK17" s="3">
        <v>1</v>
      </c>
      <c r="AL17" s="3">
        <v>1</v>
      </c>
      <c r="AR17" t="str">
        <v>letter spacing</v>
      </c>
      <c r="AS17" s="29">
        <f t="shared" ref="AS17:AS24" si="14">AS5/432</f>
        <v>0.25</v>
      </c>
      <c r="AU17" t="str">
        <v>sn-jnl</v>
      </c>
      <c r="AV17">
        <f t="shared" si="11"/>
        <v>2</v>
      </c>
      <c r="AW17">
        <f t="shared" si="2"/>
        <v>0</v>
      </c>
      <c r="AX17">
        <f t="shared" si="3"/>
        <v>0</v>
      </c>
      <c r="AY17">
        <f t="shared" si="4"/>
        <v>0</v>
      </c>
      <c r="AZ17">
        <f t="shared" si="5"/>
        <v>0</v>
      </c>
      <c r="BA17">
        <f t="shared" si="6"/>
        <v>0</v>
      </c>
      <c r="BB17">
        <f t="shared" si="7"/>
        <v>0</v>
      </c>
      <c r="BC17">
        <f t="shared" si="8"/>
        <v>0</v>
      </c>
      <c r="BD17">
        <f t="shared" si="9"/>
        <v>0</v>
      </c>
      <c r="BF17">
        <f t="shared" si="12"/>
        <v>4</v>
      </c>
      <c r="BG17" t="str">
        <v>sn-jnl</v>
      </c>
      <c r="BH17" s="34">
        <f t="shared" si="13"/>
        <v>0.5</v>
      </c>
      <c r="BI17" s="34">
        <f t="shared" si="10"/>
        <v>0</v>
      </c>
      <c r="BJ17" s="34">
        <f t="shared" si="10"/>
        <v>0</v>
      </c>
      <c r="BK17" s="34">
        <f t="shared" si="10"/>
        <v>0</v>
      </c>
      <c r="BL17" s="34">
        <f t="shared" si="10"/>
        <v>0</v>
      </c>
      <c r="BM17" s="34">
        <f t="shared" si="10"/>
        <v>0</v>
      </c>
      <c r="BN17" s="34">
        <f t="shared" si="10"/>
        <v>0</v>
      </c>
      <c r="BO17" s="34">
        <f t="shared" si="10"/>
        <v>0</v>
      </c>
      <c r="BP17" s="34">
        <f t="shared" si="10"/>
        <v>0</v>
      </c>
    </row>
    <row r="18" spans="1:68" x14ac:dyDescent="0.2">
      <c r="A18" s="7">
        <v>2306.0002800000002</v>
      </c>
      <c r="B18" s="3" t="s">
        <v>18</v>
      </c>
      <c r="C18" s="3">
        <v>0</v>
      </c>
      <c r="D18" s="3">
        <v>0</v>
      </c>
      <c r="E18" s="3" t="b">
        <v>1</v>
      </c>
      <c r="F18" s="3" t="b">
        <v>1</v>
      </c>
      <c r="G18" s="13">
        <v>11.490171909332201</v>
      </c>
      <c r="H18" s="13">
        <v>0.172281503677368</v>
      </c>
      <c r="I18" s="13">
        <v>10.035566091537399</v>
      </c>
      <c r="J18" s="13">
        <v>0.16697072982788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 t="b">
        <v>1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AA18" s="7">
        <v>2306.0002800000002</v>
      </c>
      <c r="AB18" s="3" t="b">
        <v>1</v>
      </c>
      <c r="AC18" s="3" t="b">
        <v>1</v>
      </c>
      <c r="AD18" s="3" t="b">
        <v>1</v>
      </c>
      <c r="AE18" s="24" t="b">
        <v>1</v>
      </c>
      <c r="AG18" t="b">
        <f t="shared" si="0"/>
        <v>1</v>
      </c>
      <c r="AH18" t="e" cm="1">
        <f t="array" ref="AH18">IF($AG18,#REF!,"")</f>
        <v>#REF!</v>
      </c>
      <c r="AR18" t="str">
        <v>line break</v>
      </c>
      <c r="AS18" s="29">
        <f t="shared" si="14"/>
        <v>0.15972222222222221</v>
      </c>
      <c r="AU18" t="str">
        <v>achemso</v>
      </c>
      <c r="AV18">
        <f t="shared" si="11"/>
        <v>3</v>
      </c>
      <c r="AW18">
        <f t="shared" si="2"/>
        <v>2</v>
      </c>
      <c r="AX18">
        <f t="shared" si="3"/>
        <v>2</v>
      </c>
      <c r="AY18">
        <f t="shared" si="4"/>
        <v>2</v>
      </c>
      <c r="AZ18">
        <f t="shared" si="5"/>
        <v>2</v>
      </c>
      <c r="BA18">
        <f t="shared" si="6"/>
        <v>0</v>
      </c>
      <c r="BB18">
        <f t="shared" si="7"/>
        <v>0</v>
      </c>
      <c r="BC18">
        <f t="shared" si="8"/>
        <v>0</v>
      </c>
      <c r="BD18">
        <f t="shared" si="9"/>
        <v>0</v>
      </c>
      <c r="BF18">
        <f t="shared" si="12"/>
        <v>3</v>
      </c>
      <c r="BG18" t="str">
        <v>achemso</v>
      </c>
      <c r="BH18" s="34">
        <f t="shared" si="13"/>
        <v>1</v>
      </c>
      <c r="BI18" s="34">
        <f t="shared" si="10"/>
        <v>0.66666666666666663</v>
      </c>
      <c r="BJ18" s="34">
        <f t="shared" si="10"/>
        <v>0.66666666666666663</v>
      </c>
      <c r="BK18" s="34">
        <f t="shared" si="10"/>
        <v>0.66666666666666663</v>
      </c>
      <c r="BL18" s="34">
        <f t="shared" si="10"/>
        <v>0.66666666666666663</v>
      </c>
      <c r="BM18" s="34">
        <f t="shared" si="10"/>
        <v>0</v>
      </c>
      <c r="BN18" s="34">
        <f t="shared" si="10"/>
        <v>0</v>
      </c>
      <c r="BO18" s="34">
        <f t="shared" si="10"/>
        <v>0</v>
      </c>
      <c r="BP18" s="34">
        <f t="shared" si="10"/>
        <v>0</v>
      </c>
    </row>
    <row r="19" spans="1:68" x14ac:dyDescent="0.2">
      <c r="A19" s="7">
        <v>2306.0153399999999</v>
      </c>
      <c r="B19" s="3" t="s">
        <v>10</v>
      </c>
      <c r="C19" s="3">
        <v>0</v>
      </c>
      <c r="D19" s="3">
        <v>0</v>
      </c>
      <c r="E19" s="3" t="b">
        <v>1</v>
      </c>
      <c r="F19" s="3" t="b">
        <v>1</v>
      </c>
      <c r="G19" s="13">
        <v>9.7678492069244296</v>
      </c>
      <c r="H19" s="13">
        <v>0.16941475868225001</v>
      </c>
      <c r="I19" s="13">
        <v>7.3566968441009504</v>
      </c>
      <c r="J19" s="13">
        <v>0.16793155670165999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 t="b">
        <v>1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AA19" s="7">
        <v>2306.0153399999999</v>
      </c>
      <c r="AB19" s="3" t="b">
        <v>1</v>
      </c>
      <c r="AC19" s="3" t="b">
        <v>1</v>
      </c>
      <c r="AD19" s="3" t="b">
        <v>1</v>
      </c>
      <c r="AE19" s="24" t="b">
        <v>1</v>
      </c>
      <c r="AG19" t="b">
        <f t="shared" si="0"/>
        <v>1</v>
      </c>
      <c r="AH19" t="e" cm="1">
        <f t="array" ref="AH19">IF($AG19,#REF!,"")</f>
        <v>#REF!</v>
      </c>
      <c r="AR19" t="str">
        <v>refs</v>
      </c>
      <c r="AS19" s="29">
        <f t="shared" si="14"/>
        <v>0.15972222222222221</v>
      </c>
      <c r="AU19" t="str">
        <v>iopart</v>
      </c>
      <c r="AV19">
        <f t="shared" si="11"/>
        <v>0</v>
      </c>
      <c r="AW19">
        <f t="shared" si="2"/>
        <v>1</v>
      </c>
      <c r="AX19">
        <f t="shared" si="3"/>
        <v>0</v>
      </c>
      <c r="AY19">
        <f t="shared" si="4"/>
        <v>0</v>
      </c>
      <c r="AZ19">
        <f t="shared" si="5"/>
        <v>0</v>
      </c>
      <c r="BA19">
        <f t="shared" si="6"/>
        <v>0</v>
      </c>
      <c r="BB19">
        <f t="shared" si="7"/>
        <v>0</v>
      </c>
      <c r="BC19">
        <f t="shared" si="8"/>
        <v>0</v>
      </c>
      <c r="BD19">
        <f t="shared" si="9"/>
        <v>0</v>
      </c>
      <c r="BF19">
        <f t="shared" si="12"/>
        <v>3</v>
      </c>
      <c r="BG19" t="str">
        <v>iopart</v>
      </c>
      <c r="BH19" s="34">
        <f t="shared" si="13"/>
        <v>0</v>
      </c>
      <c r="BI19" s="34">
        <f t="shared" si="10"/>
        <v>0.33333333333333331</v>
      </c>
      <c r="BJ19" s="34">
        <f t="shared" si="10"/>
        <v>0</v>
      </c>
      <c r="BK19" s="34">
        <f t="shared" si="10"/>
        <v>0</v>
      </c>
      <c r="BL19" s="34">
        <f t="shared" si="10"/>
        <v>0</v>
      </c>
      <c r="BM19" s="34">
        <f t="shared" si="10"/>
        <v>0</v>
      </c>
      <c r="BN19" s="34">
        <f t="shared" si="10"/>
        <v>0</v>
      </c>
      <c r="BO19" s="34">
        <f t="shared" si="10"/>
        <v>0</v>
      </c>
      <c r="BP19" s="34">
        <f t="shared" si="10"/>
        <v>0</v>
      </c>
    </row>
    <row r="20" spans="1:68" x14ac:dyDescent="0.2">
      <c r="A20" s="7">
        <v>2306.0019400000001</v>
      </c>
      <c r="B20" s="3" t="s">
        <v>13</v>
      </c>
      <c r="C20" s="3">
        <v>0</v>
      </c>
      <c r="D20" s="3">
        <v>0</v>
      </c>
      <c r="E20" s="3" t="b">
        <v>0</v>
      </c>
      <c r="F20" s="3" t="b">
        <v>0</v>
      </c>
      <c r="G20" s="13">
        <v>11.0910756587982</v>
      </c>
      <c r="H20" s="13">
        <v>0.17355585098266599</v>
      </c>
      <c r="I20" s="13">
        <v>7.3705065250396702</v>
      </c>
      <c r="J20" s="13">
        <v>0.16904759407043399</v>
      </c>
      <c r="K20" s="3">
        <v>26</v>
      </c>
      <c r="L20" s="3">
        <v>26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2</v>
      </c>
      <c r="S20" s="3" t="b">
        <v>1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AA20" s="7">
        <v>2306.0019400000001</v>
      </c>
      <c r="AB20" s="3" t="b">
        <v>0</v>
      </c>
      <c r="AC20" s="3" t="b">
        <v>1</v>
      </c>
      <c r="AD20" s="3" t="b">
        <v>1</v>
      </c>
      <c r="AE20" s="24" t="b">
        <v>0</v>
      </c>
      <c r="AG20" t="b">
        <f t="shared" si="0"/>
        <v>1</v>
      </c>
      <c r="AH20" t="e" cm="1">
        <f t="array" ref="AH20">IF($AG20,#REF!,"")</f>
        <v>#REF!</v>
      </c>
      <c r="AR20" t="str">
        <v>content</v>
      </c>
      <c r="AS20" s="29">
        <f t="shared" si="14"/>
        <v>0.11574074074074074</v>
      </c>
      <c r="AU20" t="str">
        <v>wlscirep</v>
      </c>
      <c r="AV20">
        <f t="shared" si="11"/>
        <v>1</v>
      </c>
      <c r="AW20">
        <f t="shared" si="2"/>
        <v>1</v>
      </c>
      <c r="AX20">
        <f t="shared" si="3"/>
        <v>1</v>
      </c>
      <c r="AY20">
        <f t="shared" si="4"/>
        <v>0</v>
      </c>
      <c r="AZ20">
        <f t="shared" si="5"/>
        <v>0</v>
      </c>
      <c r="BA20">
        <f t="shared" si="6"/>
        <v>0</v>
      </c>
      <c r="BB20">
        <f t="shared" si="7"/>
        <v>0</v>
      </c>
      <c r="BC20">
        <f t="shared" si="8"/>
        <v>0</v>
      </c>
      <c r="BD20">
        <f t="shared" si="9"/>
        <v>0</v>
      </c>
      <c r="BF20">
        <f t="shared" si="12"/>
        <v>2</v>
      </c>
      <c r="BG20" t="str">
        <v>wlscirep</v>
      </c>
      <c r="BH20" s="34">
        <f t="shared" si="13"/>
        <v>0.5</v>
      </c>
      <c r="BI20" s="34">
        <f t="shared" si="10"/>
        <v>0.5</v>
      </c>
      <c r="BJ20" s="34">
        <f t="shared" si="10"/>
        <v>0.5</v>
      </c>
      <c r="BK20" s="34">
        <f t="shared" si="10"/>
        <v>0</v>
      </c>
      <c r="BL20" s="34">
        <f t="shared" si="10"/>
        <v>0</v>
      </c>
      <c r="BM20" s="34">
        <f t="shared" si="10"/>
        <v>0</v>
      </c>
      <c r="BN20" s="34">
        <f t="shared" si="10"/>
        <v>0</v>
      </c>
      <c r="BO20" s="34">
        <f t="shared" si="10"/>
        <v>0</v>
      </c>
      <c r="BP20" s="34">
        <f t="shared" si="10"/>
        <v>0</v>
      </c>
    </row>
    <row r="21" spans="1:68" x14ac:dyDescent="0.2">
      <c r="A21" s="7">
        <v>2306.0214500000002</v>
      </c>
      <c r="B21" s="3" t="s">
        <v>19</v>
      </c>
      <c r="C21" s="3">
        <v>0</v>
      </c>
      <c r="D21" s="3">
        <v>0</v>
      </c>
      <c r="E21" s="3" t="b">
        <v>0</v>
      </c>
      <c r="F21" s="3" t="b">
        <v>0</v>
      </c>
      <c r="G21" s="13">
        <v>18.819615840911801</v>
      </c>
      <c r="H21" s="13">
        <v>0.16959476470947199</v>
      </c>
      <c r="I21" s="13">
        <v>13.8492465019226</v>
      </c>
      <c r="J21" s="13">
        <v>0.166988849639892</v>
      </c>
      <c r="K21" s="3">
        <v>6110</v>
      </c>
      <c r="L21" s="3">
        <v>2500</v>
      </c>
      <c r="M21" s="3">
        <v>3</v>
      </c>
      <c r="N21" s="3">
        <v>3</v>
      </c>
      <c r="O21" s="3">
        <v>1413</v>
      </c>
      <c r="P21" s="3">
        <v>9</v>
      </c>
      <c r="Q21" s="3">
        <v>15</v>
      </c>
      <c r="R21" s="3">
        <v>6</v>
      </c>
      <c r="S21" s="3" t="b">
        <v>1</v>
      </c>
      <c r="T21" s="3">
        <v>0</v>
      </c>
      <c r="U21" s="3">
        <v>0</v>
      </c>
      <c r="V21" s="3">
        <v>1</v>
      </c>
      <c r="W21" s="3">
        <v>67</v>
      </c>
      <c r="X21" s="3">
        <v>-3</v>
      </c>
      <c r="AA21" s="7">
        <v>2306.0214500000002</v>
      </c>
      <c r="AB21" s="3" t="b">
        <v>0</v>
      </c>
      <c r="AC21" s="3" t="b">
        <v>1</v>
      </c>
      <c r="AD21" s="3" t="b">
        <v>1</v>
      </c>
      <c r="AE21" s="24" t="b">
        <v>0</v>
      </c>
      <c r="AG21" t="b">
        <f t="shared" si="0"/>
        <v>1</v>
      </c>
      <c r="AH21" t="e" cm="1">
        <f t="array" ref="AH21">IF($AG21,#REF!,"")</f>
        <v>#REF!</v>
      </c>
      <c r="AR21" t="str">
        <v>font styles</v>
      </c>
      <c r="AS21" s="29">
        <f t="shared" si="14"/>
        <v>1.8518518518518517E-2</v>
      </c>
      <c r="AU21" t="str">
        <v>nature</v>
      </c>
      <c r="AV21">
        <f t="shared" si="11"/>
        <v>2</v>
      </c>
      <c r="AW21">
        <f t="shared" si="2"/>
        <v>1</v>
      </c>
      <c r="AX21">
        <f t="shared" si="3"/>
        <v>1</v>
      </c>
      <c r="AY21">
        <f t="shared" si="4"/>
        <v>1</v>
      </c>
      <c r="AZ21">
        <f t="shared" si="5"/>
        <v>1</v>
      </c>
      <c r="BA21">
        <f t="shared" si="6"/>
        <v>0</v>
      </c>
      <c r="BB21">
        <f t="shared" si="7"/>
        <v>0</v>
      </c>
      <c r="BC21">
        <f t="shared" si="8"/>
        <v>0</v>
      </c>
      <c r="BD21">
        <f t="shared" si="9"/>
        <v>0</v>
      </c>
      <c r="BF21">
        <f t="shared" si="12"/>
        <v>2</v>
      </c>
      <c r="BG21" t="str">
        <v>nature</v>
      </c>
      <c r="BH21" s="34">
        <f t="shared" si="13"/>
        <v>1</v>
      </c>
      <c r="BI21" s="34">
        <f t="shared" si="10"/>
        <v>0.5</v>
      </c>
      <c r="BJ21" s="34">
        <f t="shared" si="10"/>
        <v>0.5</v>
      </c>
      <c r="BK21" s="34">
        <f t="shared" si="10"/>
        <v>0.5</v>
      </c>
      <c r="BL21" s="34">
        <f t="shared" si="10"/>
        <v>0.5</v>
      </c>
      <c r="BM21" s="34">
        <f t="shared" si="10"/>
        <v>0</v>
      </c>
      <c r="BN21" s="34">
        <f t="shared" si="10"/>
        <v>0</v>
      </c>
      <c r="BO21" s="34">
        <f t="shared" si="10"/>
        <v>0</v>
      </c>
      <c r="BP21" s="34">
        <f t="shared" si="10"/>
        <v>0</v>
      </c>
    </row>
    <row r="22" spans="1:68" x14ac:dyDescent="0.2">
      <c r="A22" s="7">
        <v>2306.0070599999999</v>
      </c>
      <c r="B22" s="3" t="s">
        <v>10</v>
      </c>
      <c r="C22" s="3">
        <v>0</v>
      </c>
      <c r="D22" s="3">
        <v>0</v>
      </c>
      <c r="E22" s="3" t="b">
        <v>0</v>
      </c>
      <c r="F22" s="3" t="b">
        <v>1</v>
      </c>
      <c r="G22" s="13">
        <v>6.5644395351409903</v>
      </c>
      <c r="H22" s="13">
        <v>0.11734890937805099</v>
      </c>
      <c r="I22" s="13">
        <v>3.9890906810760498</v>
      </c>
      <c r="J22" s="13">
        <v>0.16827154159545801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b">
        <v>1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AA22" s="7">
        <v>2306.0070599999999</v>
      </c>
      <c r="AB22" s="3" t="b">
        <v>1</v>
      </c>
      <c r="AC22" s="3" t="b">
        <v>1</v>
      </c>
      <c r="AD22" s="3" t="b">
        <v>1</v>
      </c>
      <c r="AE22" s="24" t="b">
        <v>1</v>
      </c>
      <c r="AG22" t="b">
        <f t="shared" si="0"/>
        <v>1</v>
      </c>
      <c r="AH22" t="e" cm="1">
        <f t="array" ref="AH22">IF($AG22,#REF!,"")</f>
        <v>#REF!</v>
      </c>
      <c r="AR22" t="str">
        <v>other styles</v>
      </c>
      <c r="AS22" s="29">
        <f t="shared" si="14"/>
        <v>1.6203703703703703E-2</v>
      </c>
      <c r="AU22" t="str">
        <v>cas-dc</v>
      </c>
      <c r="AV22">
        <f t="shared" si="11"/>
        <v>2</v>
      </c>
      <c r="AW22">
        <f t="shared" si="2"/>
        <v>1</v>
      </c>
      <c r="AX22">
        <f t="shared" si="3"/>
        <v>1</v>
      </c>
      <c r="AY22">
        <f t="shared" si="4"/>
        <v>1</v>
      </c>
      <c r="AZ22">
        <f t="shared" si="5"/>
        <v>1</v>
      </c>
      <c r="BA22">
        <f t="shared" si="6"/>
        <v>0</v>
      </c>
      <c r="BB22">
        <f t="shared" si="7"/>
        <v>0</v>
      </c>
      <c r="BC22">
        <f t="shared" si="8"/>
        <v>0</v>
      </c>
      <c r="BD22">
        <f t="shared" si="9"/>
        <v>0</v>
      </c>
      <c r="BF22">
        <f t="shared" si="12"/>
        <v>2</v>
      </c>
      <c r="BG22" t="str">
        <v>cas-dc</v>
      </c>
      <c r="BH22" s="34">
        <f t="shared" si="13"/>
        <v>1</v>
      </c>
      <c r="BI22" s="34">
        <f t="shared" si="13"/>
        <v>0.5</v>
      </c>
      <c r="BJ22" s="34">
        <f t="shared" si="13"/>
        <v>0.5</v>
      </c>
      <c r="BK22" s="34">
        <f t="shared" si="13"/>
        <v>0.5</v>
      </c>
      <c r="BL22" s="34">
        <f t="shared" si="13"/>
        <v>0.5</v>
      </c>
      <c r="BM22" s="34">
        <f t="shared" si="13"/>
        <v>0</v>
      </c>
      <c r="BN22" s="34">
        <f t="shared" si="13"/>
        <v>0</v>
      </c>
      <c r="BO22" s="34">
        <f t="shared" si="13"/>
        <v>0</v>
      </c>
      <c r="BP22" s="34">
        <f t="shared" si="13"/>
        <v>0</v>
      </c>
    </row>
    <row r="23" spans="1:68" x14ac:dyDescent="0.2">
      <c r="A23" s="7">
        <v>2306.0035899999998</v>
      </c>
      <c r="B23" s="3" t="s">
        <v>16</v>
      </c>
      <c r="C23" s="3">
        <v>0</v>
      </c>
      <c r="D23" s="3">
        <v>0</v>
      </c>
      <c r="E23" s="3" t="b">
        <v>0</v>
      </c>
      <c r="F23" s="3" t="b">
        <v>0</v>
      </c>
      <c r="G23" s="13">
        <v>4.7464258670806796</v>
      </c>
      <c r="H23" s="13">
        <v>0.16885423660278301</v>
      </c>
      <c r="I23" s="13">
        <v>3.3844566345214799</v>
      </c>
      <c r="J23" s="13">
        <v>0.16750693321228</v>
      </c>
      <c r="K23" s="3">
        <v>11826</v>
      </c>
      <c r="L23" s="3">
        <v>6829</v>
      </c>
      <c r="M23" s="3">
        <v>10</v>
      </c>
      <c r="N23" s="3">
        <v>9</v>
      </c>
      <c r="O23" s="3">
        <v>1892</v>
      </c>
      <c r="P23" s="3">
        <v>1</v>
      </c>
      <c r="Q23" s="3">
        <v>0</v>
      </c>
      <c r="R23" s="3">
        <v>0</v>
      </c>
      <c r="S23" s="3" t="b">
        <v>1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AA23" s="7">
        <v>2306.0035899999998</v>
      </c>
      <c r="AB23" s="3" t="b">
        <v>0</v>
      </c>
      <c r="AC23" s="3" t="b">
        <v>1</v>
      </c>
      <c r="AD23" s="3" t="b">
        <v>1</v>
      </c>
      <c r="AE23" s="24" t="b">
        <v>0</v>
      </c>
      <c r="AG23" t="b">
        <f t="shared" si="0"/>
        <v>1</v>
      </c>
      <c r="AH23" t="e" cm="1">
        <f t="array" ref="AH23">IF($AG23,#REF!,"")</f>
        <v>#REF!</v>
      </c>
      <c r="AR23" t="str">
        <v>ligatures</v>
      </c>
      <c r="AS23" s="29">
        <f t="shared" si="14"/>
        <v>0</v>
      </c>
      <c r="AU23" t="str">
        <v>svjour3</v>
      </c>
      <c r="AV23">
        <f t="shared" si="11"/>
        <v>0</v>
      </c>
      <c r="AW23">
        <f t="shared" si="2"/>
        <v>0</v>
      </c>
      <c r="AX23">
        <f t="shared" si="3"/>
        <v>0</v>
      </c>
      <c r="AY23">
        <f t="shared" si="4"/>
        <v>0</v>
      </c>
      <c r="AZ23">
        <f t="shared" si="5"/>
        <v>0</v>
      </c>
      <c r="BA23">
        <f t="shared" si="6"/>
        <v>0</v>
      </c>
      <c r="BB23">
        <f t="shared" si="7"/>
        <v>0</v>
      </c>
      <c r="BC23">
        <f t="shared" si="8"/>
        <v>0</v>
      </c>
      <c r="BD23">
        <f t="shared" si="9"/>
        <v>0</v>
      </c>
      <c r="BF23">
        <f t="shared" si="12"/>
        <v>2</v>
      </c>
      <c r="BG23" t="str">
        <v>svjour3</v>
      </c>
      <c r="BH23" s="34">
        <f t="shared" si="13"/>
        <v>0</v>
      </c>
      <c r="BI23" s="34">
        <f t="shared" si="13"/>
        <v>0</v>
      </c>
      <c r="BJ23" s="34">
        <f t="shared" si="13"/>
        <v>0</v>
      </c>
      <c r="BK23" s="34">
        <f t="shared" si="13"/>
        <v>0</v>
      </c>
      <c r="BL23" s="34">
        <f t="shared" si="13"/>
        <v>0</v>
      </c>
      <c r="BM23" s="34">
        <f t="shared" si="13"/>
        <v>0</v>
      </c>
      <c r="BN23" s="34">
        <f t="shared" si="13"/>
        <v>0</v>
      </c>
      <c r="BO23" s="34">
        <f t="shared" si="13"/>
        <v>0</v>
      </c>
      <c r="BP23" s="34">
        <f t="shared" si="13"/>
        <v>0</v>
      </c>
    </row>
    <row r="24" spans="1:68" x14ac:dyDescent="0.2">
      <c r="A24" s="7">
        <v>2306.00135</v>
      </c>
      <c r="B24" s="3" t="s">
        <v>10</v>
      </c>
      <c r="C24" s="3">
        <v>0</v>
      </c>
      <c r="D24" s="3">
        <v>0</v>
      </c>
      <c r="E24" s="3" t="b">
        <v>1</v>
      </c>
      <c r="F24" s="3" t="b">
        <v>1</v>
      </c>
      <c r="G24" s="13">
        <v>15.450200557708699</v>
      </c>
      <c r="H24" s="13">
        <v>0.16694688796997001</v>
      </c>
      <c r="I24" s="13">
        <v>10.534396886825499</v>
      </c>
      <c r="J24" s="13">
        <v>0.167401313781738</v>
      </c>
      <c r="K24" s="3">
        <v>107</v>
      </c>
      <c r="L24" s="3">
        <v>107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2</v>
      </c>
      <c r="S24" s="3" t="b">
        <v>1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AA24" s="7">
        <v>2306.00135</v>
      </c>
      <c r="AB24" s="3" t="b">
        <v>1</v>
      </c>
      <c r="AC24" s="3" t="b">
        <v>1</v>
      </c>
      <c r="AD24" s="3" t="b">
        <v>1</v>
      </c>
      <c r="AE24" s="24" t="b">
        <v>1</v>
      </c>
      <c r="AG24" t="b">
        <f t="shared" si="0"/>
        <v>1</v>
      </c>
      <c r="AH24" t="e" cm="1">
        <f t="array" ref="AH24">IF($AG24,#REF!,"")</f>
        <v>#REF!</v>
      </c>
      <c r="AR24" t="str">
        <v>images</v>
      </c>
      <c r="AS24" s="29">
        <f t="shared" si="14"/>
        <v>4.6296296296296294E-3</v>
      </c>
      <c r="AU24" t="str">
        <v>aastex631</v>
      </c>
      <c r="AV24">
        <f t="shared" si="11"/>
        <v>0</v>
      </c>
      <c r="AW24">
        <f t="shared" si="2"/>
        <v>0</v>
      </c>
      <c r="AX24">
        <f t="shared" si="3"/>
        <v>0</v>
      </c>
      <c r="AY24">
        <f t="shared" si="4"/>
        <v>0</v>
      </c>
      <c r="AZ24">
        <f t="shared" si="5"/>
        <v>0</v>
      </c>
      <c r="BA24">
        <f t="shared" si="6"/>
        <v>0</v>
      </c>
      <c r="BB24">
        <f t="shared" si="7"/>
        <v>0</v>
      </c>
      <c r="BC24">
        <f t="shared" si="8"/>
        <v>0</v>
      </c>
      <c r="BD24">
        <f t="shared" si="9"/>
        <v>0</v>
      </c>
      <c r="BF24">
        <f t="shared" si="12"/>
        <v>2</v>
      </c>
      <c r="BG24" t="str">
        <v>aastex631</v>
      </c>
      <c r="BH24" s="34">
        <f t="shared" si="13"/>
        <v>0</v>
      </c>
      <c r="BI24" s="34">
        <f t="shared" si="13"/>
        <v>0</v>
      </c>
      <c r="BJ24" s="34">
        <f t="shared" si="13"/>
        <v>0</v>
      </c>
      <c r="BK24" s="34">
        <f t="shared" si="13"/>
        <v>0</v>
      </c>
      <c r="BL24" s="34">
        <f t="shared" si="13"/>
        <v>0</v>
      </c>
      <c r="BM24" s="34">
        <f t="shared" si="13"/>
        <v>0</v>
      </c>
      <c r="BN24" s="34">
        <f t="shared" si="13"/>
        <v>0</v>
      </c>
      <c r="BO24" s="34">
        <f t="shared" si="13"/>
        <v>0</v>
      </c>
      <c r="BP24" s="34">
        <f t="shared" si="13"/>
        <v>0</v>
      </c>
    </row>
    <row r="25" spans="1:68" x14ac:dyDescent="0.2">
      <c r="A25" s="7">
        <v>2306.0005500000002</v>
      </c>
      <c r="B25" s="3" t="s">
        <v>10</v>
      </c>
      <c r="C25" s="3">
        <v>12</v>
      </c>
      <c r="D25" s="3">
        <v>12</v>
      </c>
      <c r="E25" s="3" t="b">
        <v>0</v>
      </c>
      <c r="F25" s="3" t="b">
        <v>0</v>
      </c>
      <c r="G25" s="13">
        <v>0.36787152290344199</v>
      </c>
      <c r="H25" s="13">
        <v>0.419265747070312</v>
      </c>
      <c r="I25" s="13">
        <v>0.52065801620483398</v>
      </c>
      <c r="J25" s="13">
        <v>0.17066693305969199</v>
      </c>
      <c r="AA25" s="7">
        <v>2306.0005500000002</v>
      </c>
      <c r="AB25" s="3" t="b">
        <v>0</v>
      </c>
      <c r="AC25" s="3" t="b">
        <v>0</v>
      </c>
      <c r="AD25" s="3" t="b">
        <v>0</v>
      </c>
      <c r="AE25" s="24" t="b">
        <v>0</v>
      </c>
      <c r="AG25" t="b">
        <f t="shared" si="0"/>
        <v>0</v>
      </c>
      <c r="AH25" t="str" cm="1">
        <f t="array" ref="AH25">IF($AG25,#REF!,"")</f>
        <v/>
      </c>
      <c r="AI25" s="10" t="s">
        <v>121</v>
      </c>
      <c r="AU25" t="str">
        <v>agujournal2019</v>
      </c>
      <c r="AV25">
        <f t="shared" si="11"/>
        <v>1</v>
      </c>
      <c r="AW25">
        <f t="shared" si="2"/>
        <v>0</v>
      </c>
      <c r="AX25">
        <f t="shared" si="3"/>
        <v>0</v>
      </c>
      <c r="AY25">
        <f t="shared" si="4"/>
        <v>0</v>
      </c>
      <c r="AZ25">
        <f t="shared" si="5"/>
        <v>0</v>
      </c>
      <c r="BA25">
        <f t="shared" si="6"/>
        <v>0</v>
      </c>
      <c r="BB25">
        <f t="shared" si="7"/>
        <v>0</v>
      </c>
      <c r="BC25">
        <f t="shared" si="8"/>
        <v>0</v>
      </c>
      <c r="BD25">
        <f t="shared" si="9"/>
        <v>0</v>
      </c>
      <c r="BF25">
        <f t="shared" si="12"/>
        <v>2</v>
      </c>
      <c r="BG25" t="str">
        <v>agujournal2019</v>
      </c>
      <c r="BH25" s="34">
        <f t="shared" si="13"/>
        <v>0.5</v>
      </c>
      <c r="BI25" s="34">
        <f t="shared" si="13"/>
        <v>0</v>
      </c>
      <c r="BJ25" s="34">
        <f t="shared" si="13"/>
        <v>0</v>
      </c>
      <c r="BK25" s="34">
        <f t="shared" si="13"/>
        <v>0</v>
      </c>
      <c r="BL25" s="34">
        <f t="shared" si="13"/>
        <v>0</v>
      </c>
      <c r="BM25" s="34">
        <f t="shared" si="13"/>
        <v>0</v>
      </c>
      <c r="BN25" s="34">
        <f t="shared" si="13"/>
        <v>0</v>
      </c>
      <c r="BO25" s="34">
        <f t="shared" si="13"/>
        <v>0</v>
      </c>
      <c r="BP25" s="34">
        <f t="shared" si="13"/>
        <v>0</v>
      </c>
    </row>
    <row r="26" spans="1:68" x14ac:dyDescent="0.2">
      <c r="A26" s="7">
        <v>2306.0085300000001</v>
      </c>
      <c r="B26" s="3" t="s">
        <v>10</v>
      </c>
      <c r="C26" s="3">
        <v>0</v>
      </c>
      <c r="D26" s="3">
        <v>0</v>
      </c>
      <c r="E26" s="3" t="b">
        <v>0</v>
      </c>
      <c r="F26" s="3" t="b">
        <v>0</v>
      </c>
      <c r="G26" s="13">
        <v>36.706561803817699</v>
      </c>
      <c r="H26" s="13">
        <v>0.170284748077392</v>
      </c>
      <c r="I26" s="13">
        <v>34.359721422195399</v>
      </c>
      <c r="J26" s="13">
        <v>0.16745519638061501</v>
      </c>
      <c r="K26" s="3">
        <v>11</v>
      </c>
      <c r="L26" s="3">
        <v>11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2</v>
      </c>
      <c r="S26" s="3" t="b">
        <v>1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AA26" s="7">
        <v>2306.0085300000001</v>
      </c>
      <c r="AB26" s="3" t="b">
        <v>0</v>
      </c>
      <c r="AC26" s="3" t="b">
        <v>1</v>
      </c>
      <c r="AD26" s="3" t="b">
        <v>1</v>
      </c>
      <c r="AE26" s="24" t="b">
        <v>0</v>
      </c>
      <c r="AG26" t="b">
        <f t="shared" si="0"/>
        <v>1</v>
      </c>
      <c r="AH26" t="e" cm="1">
        <f t="array" ref="AH26">IF($AG26,#REF!,"")</f>
        <v>#REF!</v>
      </c>
      <c r="AU26" t="str">
        <v>lipics-v2021</v>
      </c>
      <c r="AV26">
        <f t="shared" si="11"/>
        <v>1</v>
      </c>
      <c r="AW26">
        <f t="shared" si="2"/>
        <v>2</v>
      </c>
      <c r="AX26">
        <f t="shared" si="3"/>
        <v>1</v>
      </c>
      <c r="AY26">
        <f t="shared" si="4"/>
        <v>1</v>
      </c>
      <c r="AZ26">
        <f t="shared" si="5"/>
        <v>1</v>
      </c>
      <c r="BA26">
        <f t="shared" si="6"/>
        <v>0</v>
      </c>
      <c r="BB26">
        <f t="shared" si="7"/>
        <v>0</v>
      </c>
      <c r="BC26">
        <f t="shared" si="8"/>
        <v>0</v>
      </c>
      <c r="BD26">
        <f t="shared" si="9"/>
        <v>0</v>
      </c>
      <c r="BF26">
        <f t="shared" si="12"/>
        <v>2</v>
      </c>
      <c r="BG26" t="str">
        <v>lipics-v2021</v>
      </c>
      <c r="BH26" s="34">
        <f t="shared" si="13"/>
        <v>0.5</v>
      </c>
      <c r="BI26" s="34">
        <f t="shared" si="13"/>
        <v>1</v>
      </c>
      <c r="BJ26" s="34">
        <f t="shared" si="13"/>
        <v>0.5</v>
      </c>
      <c r="BK26" s="34">
        <f t="shared" si="13"/>
        <v>0.5</v>
      </c>
      <c r="BL26" s="34">
        <f t="shared" si="13"/>
        <v>0.5</v>
      </c>
      <c r="BM26" s="34">
        <f t="shared" si="13"/>
        <v>0</v>
      </c>
      <c r="BN26" s="34">
        <f t="shared" si="13"/>
        <v>0</v>
      </c>
      <c r="BO26" s="34">
        <f t="shared" si="13"/>
        <v>0</v>
      </c>
      <c r="BP26" s="34">
        <f t="shared" si="13"/>
        <v>0</v>
      </c>
    </row>
    <row r="27" spans="1:68" x14ac:dyDescent="0.2">
      <c r="A27" s="7">
        <v>2306.0025000000001</v>
      </c>
      <c r="B27" s="3" t="s">
        <v>16</v>
      </c>
      <c r="C27" s="3">
        <v>12</v>
      </c>
      <c r="D27" s="3">
        <v>0</v>
      </c>
      <c r="E27" s="3" t="b">
        <v>0</v>
      </c>
      <c r="F27" s="3" t="b">
        <v>0</v>
      </c>
      <c r="G27" s="13">
        <v>8.0798182487487793</v>
      </c>
      <c r="H27" s="13">
        <v>0.269821166992187</v>
      </c>
      <c r="I27" s="13">
        <v>15.509685754775999</v>
      </c>
      <c r="J27" s="13">
        <v>0.17213463783264099</v>
      </c>
      <c r="K27" s="3">
        <v>9942</v>
      </c>
      <c r="L27" s="3">
        <v>6955</v>
      </c>
      <c r="M27" s="3">
        <v>0</v>
      </c>
      <c r="N27" s="3">
        <v>1</v>
      </c>
      <c r="O27" s="3">
        <v>482</v>
      </c>
      <c r="P27" s="3">
        <v>7713</v>
      </c>
      <c r="Q27" s="3">
        <v>6178</v>
      </c>
      <c r="R27" s="3">
        <v>82</v>
      </c>
      <c r="S27" s="3" t="b">
        <v>1</v>
      </c>
      <c r="T27" s="3">
        <v>0</v>
      </c>
      <c r="U27" s="3">
        <v>0</v>
      </c>
      <c r="V27" s="3">
        <v>4</v>
      </c>
      <c r="W27" s="3">
        <v>4</v>
      </c>
      <c r="X27" s="3">
        <v>-2</v>
      </c>
      <c r="AA27" s="7">
        <v>2306.0025000000001</v>
      </c>
      <c r="AB27" s="3" t="b">
        <v>0</v>
      </c>
      <c r="AC27" s="3" t="b">
        <v>0</v>
      </c>
      <c r="AD27" s="3" t="b">
        <v>1</v>
      </c>
      <c r="AE27" s="24" t="b">
        <v>0</v>
      </c>
      <c r="AG27" t="b">
        <f t="shared" si="0"/>
        <v>0</v>
      </c>
      <c r="AH27" t="str" cm="1">
        <f t="array" ref="AH27">IF($AG27,#REF!,"")</f>
        <v/>
      </c>
      <c r="AI27" s="3">
        <v>1</v>
      </c>
      <c r="AJ27" s="3">
        <v>1</v>
      </c>
      <c r="AK27" s="3">
        <v>1</v>
      </c>
      <c r="AL27" s="3">
        <v>1</v>
      </c>
      <c r="AU27" t="str">
        <v>jmlr</v>
      </c>
      <c r="AV27">
        <f t="shared" si="11"/>
        <v>0</v>
      </c>
      <c r="AW27">
        <f t="shared" si="2"/>
        <v>0</v>
      </c>
      <c r="AX27">
        <f t="shared" si="3"/>
        <v>0</v>
      </c>
      <c r="AY27">
        <f t="shared" si="4"/>
        <v>0</v>
      </c>
      <c r="AZ27">
        <f t="shared" si="5"/>
        <v>0</v>
      </c>
      <c r="BA27">
        <f t="shared" si="6"/>
        <v>0</v>
      </c>
      <c r="BB27">
        <f t="shared" si="7"/>
        <v>0</v>
      </c>
      <c r="BC27">
        <f t="shared" si="8"/>
        <v>0</v>
      </c>
      <c r="BD27">
        <f t="shared" si="9"/>
        <v>0</v>
      </c>
      <c r="BF27">
        <f t="shared" si="12"/>
        <v>2</v>
      </c>
      <c r="BG27" t="str">
        <v>jmlr</v>
      </c>
      <c r="BH27" s="34">
        <f t="shared" si="13"/>
        <v>0</v>
      </c>
      <c r="BI27" s="34">
        <f t="shared" si="13"/>
        <v>0</v>
      </c>
      <c r="BJ27" s="34">
        <f t="shared" si="13"/>
        <v>0</v>
      </c>
      <c r="BK27" s="34">
        <f t="shared" si="13"/>
        <v>0</v>
      </c>
      <c r="BL27" s="34">
        <f t="shared" si="13"/>
        <v>0</v>
      </c>
      <c r="BM27" s="34">
        <f t="shared" si="13"/>
        <v>0</v>
      </c>
      <c r="BN27" s="34">
        <f t="shared" si="13"/>
        <v>0</v>
      </c>
      <c r="BO27" s="34">
        <f t="shared" si="13"/>
        <v>0</v>
      </c>
      <c r="BP27" s="34">
        <f t="shared" si="13"/>
        <v>0</v>
      </c>
    </row>
    <row r="28" spans="1:68" x14ac:dyDescent="0.2">
      <c r="A28" s="7">
        <v>2306.0047500000001</v>
      </c>
      <c r="B28" s="3" t="s">
        <v>12</v>
      </c>
      <c r="C28" s="3">
        <v>0</v>
      </c>
      <c r="D28" s="3">
        <v>0</v>
      </c>
      <c r="E28" s="3" t="b">
        <v>1</v>
      </c>
      <c r="F28" s="3" t="b">
        <v>1</v>
      </c>
      <c r="G28" s="13">
        <v>7.2562277317047101</v>
      </c>
      <c r="H28" s="13">
        <v>0.16675066947937001</v>
      </c>
      <c r="I28" s="13">
        <v>4.8267948627471897</v>
      </c>
      <c r="J28" s="13">
        <v>0.16648077964782701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 t="b">
        <v>1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AA28" s="7">
        <v>2306.0047500000001</v>
      </c>
      <c r="AB28" s="3" t="b">
        <v>1</v>
      </c>
      <c r="AC28" s="3" t="b">
        <v>1</v>
      </c>
      <c r="AD28" s="3" t="b">
        <v>1</v>
      </c>
      <c r="AE28" s="24" t="b">
        <v>1</v>
      </c>
      <c r="AG28" t="b">
        <f t="shared" si="0"/>
        <v>1</v>
      </c>
      <c r="AH28" t="e" cm="1">
        <f t="array" ref="AH28">IF($AG28,#REF!,"")</f>
        <v>#REF!</v>
      </c>
      <c r="AU28">
        <v>0</v>
      </c>
      <c r="AV28">
        <f t="shared" si="11"/>
        <v>0</v>
      </c>
      <c r="AW28">
        <f t="shared" si="2"/>
        <v>1</v>
      </c>
      <c r="AX28">
        <f t="shared" si="3"/>
        <v>0</v>
      </c>
      <c r="AY28">
        <f t="shared" si="4"/>
        <v>0</v>
      </c>
      <c r="AZ28">
        <f t="shared" si="5"/>
        <v>1</v>
      </c>
      <c r="BA28">
        <f t="shared" si="6"/>
        <v>0</v>
      </c>
      <c r="BB28">
        <f t="shared" si="7"/>
        <v>1</v>
      </c>
      <c r="BC28">
        <f t="shared" si="8"/>
        <v>0</v>
      </c>
      <c r="BD28">
        <f t="shared" si="9"/>
        <v>0</v>
      </c>
      <c r="BF28">
        <f t="shared" si="12"/>
        <v>1</v>
      </c>
      <c r="BG28">
        <v>0</v>
      </c>
      <c r="BH28" s="34">
        <f t="shared" si="13"/>
        <v>0</v>
      </c>
      <c r="BI28" s="34">
        <f t="shared" si="13"/>
        <v>1</v>
      </c>
      <c r="BJ28" s="34">
        <f t="shared" si="13"/>
        <v>0</v>
      </c>
      <c r="BK28" s="34">
        <f t="shared" si="13"/>
        <v>0</v>
      </c>
      <c r="BL28" s="34">
        <f t="shared" si="13"/>
        <v>1</v>
      </c>
      <c r="BM28" s="34">
        <f t="shared" si="13"/>
        <v>0</v>
      </c>
      <c r="BN28" s="34">
        <f t="shared" si="13"/>
        <v>1</v>
      </c>
      <c r="BO28" s="34">
        <f t="shared" si="13"/>
        <v>0</v>
      </c>
      <c r="BP28" s="34">
        <f t="shared" si="13"/>
        <v>0</v>
      </c>
    </row>
    <row r="29" spans="1:68" x14ac:dyDescent="0.2">
      <c r="A29" s="7">
        <v>2306.00038</v>
      </c>
      <c r="B29" s="3" t="s">
        <v>10</v>
      </c>
      <c r="C29" s="3">
        <v>12</v>
      </c>
      <c r="D29" s="3">
        <v>0</v>
      </c>
      <c r="E29" s="3" t="b">
        <v>0</v>
      </c>
      <c r="F29" s="3" t="b">
        <v>0</v>
      </c>
      <c r="G29" s="13">
        <v>8.2732343673706001</v>
      </c>
      <c r="H29" s="13">
        <v>0.31826472282409601</v>
      </c>
      <c r="I29" s="13">
        <v>18.8288493156433</v>
      </c>
      <c r="J29" s="13">
        <v>0.168219804763793</v>
      </c>
      <c r="K29" s="3">
        <v>23765</v>
      </c>
      <c r="L29" s="3">
        <v>17064</v>
      </c>
      <c r="M29" s="3">
        <v>4</v>
      </c>
      <c r="N29" s="3">
        <v>2</v>
      </c>
      <c r="O29" s="3">
        <v>1752</v>
      </c>
      <c r="P29" s="3">
        <v>17914</v>
      </c>
      <c r="Q29" s="3">
        <v>15518</v>
      </c>
      <c r="R29" s="3">
        <v>93</v>
      </c>
      <c r="S29" s="3" t="b">
        <v>1</v>
      </c>
      <c r="T29" s="3">
        <v>0</v>
      </c>
      <c r="U29" s="3">
        <v>0</v>
      </c>
      <c r="V29" s="3">
        <v>0</v>
      </c>
      <c r="W29" s="3">
        <v>0</v>
      </c>
      <c r="X29" s="3">
        <v>-3</v>
      </c>
      <c r="AA29" s="7">
        <v>2306.00038</v>
      </c>
      <c r="AB29" s="3" t="b">
        <v>0</v>
      </c>
      <c r="AC29" s="3" t="b">
        <v>1</v>
      </c>
      <c r="AD29" s="3" t="b">
        <v>1</v>
      </c>
      <c r="AE29" s="24" t="b">
        <v>0</v>
      </c>
      <c r="AG29" t="b">
        <f t="shared" si="0"/>
        <v>1</v>
      </c>
      <c r="AH29" t="e" cm="1">
        <f t="array" ref="AH29">IF($AG29,#REF!,"")</f>
        <v>#REF!</v>
      </c>
      <c r="AU29" t="str">
        <v>MRM</v>
      </c>
      <c r="AV29">
        <f t="shared" si="11"/>
        <v>1</v>
      </c>
      <c r="AW29">
        <f t="shared" si="2"/>
        <v>0</v>
      </c>
      <c r="AX29">
        <f t="shared" si="3"/>
        <v>0</v>
      </c>
      <c r="AY29">
        <f t="shared" si="4"/>
        <v>0</v>
      </c>
      <c r="AZ29">
        <f t="shared" si="5"/>
        <v>0</v>
      </c>
      <c r="BA29">
        <f t="shared" si="6"/>
        <v>0</v>
      </c>
      <c r="BB29">
        <f t="shared" si="7"/>
        <v>0</v>
      </c>
      <c r="BC29">
        <f t="shared" si="8"/>
        <v>0</v>
      </c>
      <c r="BD29">
        <f t="shared" si="9"/>
        <v>0</v>
      </c>
      <c r="BF29">
        <f t="shared" si="12"/>
        <v>1</v>
      </c>
      <c r="BG29" t="str">
        <v>MRM</v>
      </c>
      <c r="BH29" s="34">
        <f t="shared" si="13"/>
        <v>1</v>
      </c>
      <c r="BI29" s="34">
        <f t="shared" si="13"/>
        <v>0</v>
      </c>
      <c r="BJ29" s="34">
        <f t="shared" si="13"/>
        <v>0</v>
      </c>
      <c r="BK29" s="34">
        <f t="shared" si="13"/>
        <v>0</v>
      </c>
      <c r="BL29" s="34">
        <f t="shared" si="13"/>
        <v>0</v>
      </c>
      <c r="BM29" s="34">
        <f t="shared" si="13"/>
        <v>0</v>
      </c>
      <c r="BN29" s="34">
        <f t="shared" si="13"/>
        <v>0</v>
      </c>
      <c r="BO29" s="34">
        <f t="shared" si="13"/>
        <v>0</v>
      </c>
      <c r="BP29" s="34">
        <f t="shared" si="13"/>
        <v>0</v>
      </c>
    </row>
    <row r="30" spans="1:68" x14ac:dyDescent="0.2">
      <c r="A30" s="7">
        <v>2306.0036500000001</v>
      </c>
      <c r="B30" s="3" t="s">
        <v>18</v>
      </c>
      <c r="C30" s="3">
        <v>12</v>
      </c>
      <c r="D30" s="3">
        <v>0</v>
      </c>
      <c r="E30" s="3" t="b">
        <v>1</v>
      </c>
      <c r="F30" s="3" t="b">
        <v>0</v>
      </c>
      <c r="G30" s="13">
        <v>10.8208978176116</v>
      </c>
      <c r="H30" s="13">
        <v>0.31964015960693298</v>
      </c>
      <c r="I30" s="13">
        <v>21.762819290161101</v>
      </c>
      <c r="J30" s="13">
        <v>0.170677900314331</v>
      </c>
      <c r="K30" s="3">
        <v>3288</v>
      </c>
      <c r="L30" s="3">
        <v>2692</v>
      </c>
      <c r="M30" s="3">
        <v>4</v>
      </c>
      <c r="N30" s="3">
        <v>0</v>
      </c>
      <c r="O30" s="3">
        <v>40</v>
      </c>
      <c r="P30" s="3">
        <v>2411</v>
      </c>
      <c r="Q30" s="3">
        <v>2039</v>
      </c>
      <c r="R30" s="3">
        <v>77</v>
      </c>
      <c r="S30" s="3" t="b">
        <v>1</v>
      </c>
      <c r="T30" s="3">
        <v>0</v>
      </c>
      <c r="U30" s="3">
        <v>0</v>
      </c>
      <c r="V30" s="3">
        <v>0</v>
      </c>
      <c r="W30" s="3">
        <v>4</v>
      </c>
      <c r="X30" s="3">
        <v>-1</v>
      </c>
      <c r="AA30" s="7">
        <v>2306.0036500000001</v>
      </c>
      <c r="AB30" s="3" t="b">
        <v>0</v>
      </c>
      <c r="AC30" s="3" t="b">
        <v>1</v>
      </c>
      <c r="AD30" s="3" t="b">
        <v>0</v>
      </c>
      <c r="AE30" s="24" t="b">
        <v>0</v>
      </c>
      <c r="AG30" t="b">
        <f t="shared" si="0"/>
        <v>0</v>
      </c>
      <c r="AH30" t="str" cm="1">
        <f t="array" ref="AH30">IF($AG30,#REF!,"")</f>
        <v/>
      </c>
      <c r="AI30" s="3">
        <v>1</v>
      </c>
      <c r="AJ30" s="3">
        <v>1</v>
      </c>
      <c r="AK30" s="3">
        <v>1</v>
      </c>
      <c r="AL30" s="3">
        <v>1</v>
      </c>
      <c r="AU30" t="str">
        <v>egpubl</v>
      </c>
      <c r="AV30">
        <f t="shared" si="11"/>
        <v>0</v>
      </c>
      <c r="AW30">
        <f t="shared" si="2"/>
        <v>1</v>
      </c>
      <c r="AX30">
        <f t="shared" si="3"/>
        <v>1</v>
      </c>
      <c r="AY30">
        <f t="shared" si="4"/>
        <v>1</v>
      </c>
      <c r="AZ30">
        <f t="shared" si="5"/>
        <v>0</v>
      </c>
      <c r="BA30">
        <f t="shared" si="6"/>
        <v>0</v>
      </c>
      <c r="BB30">
        <f t="shared" si="7"/>
        <v>0</v>
      </c>
      <c r="BC30">
        <f t="shared" si="8"/>
        <v>0</v>
      </c>
      <c r="BD30">
        <f t="shared" si="9"/>
        <v>0</v>
      </c>
      <c r="BF30">
        <f t="shared" si="12"/>
        <v>1</v>
      </c>
      <c r="BG30" t="str">
        <v>egpubl</v>
      </c>
      <c r="BH30" s="34">
        <f t="shared" si="13"/>
        <v>0</v>
      </c>
      <c r="BI30" s="34">
        <f t="shared" si="13"/>
        <v>1</v>
      </c>
      <c r="BJ30" s="34">
        <f t="shared" si="13"/>
        <v>1</v>
      </c>
      <c r="BK30" s="34">
        <f t="shared" si="13"/>
        <v>1</v>
      </c>
      <c r="BL30" s="34">
        <f t="shared" si="13"/>
        <v>0</v>
      </c>
      <c r="BM30" s="34">
        <f t="shared" si="13"/>
        <v>0</v>
      </c>
      <c r="BN30" s="34">
        <f t="shared" si="13"/>
        <v>0</v>
      </c>
      <c r="BO30" s="34">
        <f t="shared" si="13"/>
        <v>0</v>
      </c>
      <c r="BP30" s="34">
        <f t="shared" si="13"/>
        <v>0</v>
      </c>
    </row>
    <row r="31" spans="1:68" x14ac:dyDescent="0.2">
      <c r="A31" s="7">
        <v>2306.0051100000001</v>
      </c>
      <c r="B31" s="3" t="s">
        <v>13</v>
      </c>
      <c r="C31" s="3">
        <v>0</v>
      </c>
      <c r="D31" s="3">
        <v>0</v>
      </c>
      <c r="E31" s="3" t="b">
        <v>1</v>
      </c>
      <c r="F31" s="3" t="b">
        <v>1</v>
      </c>
      <c r="G31" s="13">
        <v>9.2816715240478498</v>
      </c>
      <c r="H31" s="13">
        <v>0.116869926452636</v>
      </c>
      <c r="I31" s="13">
        <v>7.2130436897277797</v>
      </c>
      <c r="J31" s="13">
        <v>0.17014288902282701</v>
      </c>
      <c r="K31" s="3">
        <v>129</v>
      </c>
      <c r="L31" s="3">
        <v>129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2</v>
      </c>
      <c r="S31" s="3" t="b">
        <v>1</v>
      </c>
      <c r="T31" s="3">
        <v>0</v>
      </c>
      <c r="U31" s="3">
        <v>0</v>
      </c>
      <c r="V31" s="3">
        <v>0</v>
      </c>
      <c r="W31" s="3">
        <v>2</v>
      </c>
      <c r="X31" s="3">
        <v>0</v>
      </c>
      <c r="AA31" s="7">
        <v>2306.0051100000001</v>
      </c>
      <c r="AB31" s="3" t="b">
        <v>1</v>
      </c>
      <c r="AC31" s="3" t="b">
        <v>1</v>
      </c>
      <c r="AD31" s="3" t="b">
        <v>1</v>
      </c>
      <c r="AE31" s="24" t="b">
        <v>1</v>
      </c>
      <c r="AG31" t="b">
        <f t="shared" si="0"/>
        <v>1</v>
      </c>
      <c r="AH31" t="e" cm="1">
        <f t="array" ref="AH31">IF($AG31,#REF!,"")</f>
        <v>#REF!</v>
      </c>
      <c r="AU31" t="str">
        <v>memoir</v>
      </c>
      <c r="AV31">
        <f t="shared" si="11"/>
        <v>0</v>
      </c>
      <c r="AW31">
        <f t="shared" si="2"/>
        <v>0</v>
      </c>
      <c r="AX31">
        <f t="shared" si="3"/>
        <v>0</v>
      </c>
      <c r="AY31">
        <f t="shared" si="4"/>
        <v>0</v>
      </c>
      <c r="AZ31">
        <f t="shared" si="5"/>
        <v>0</v>
      </c>
      <c r="BA31">
        <f t="shared" si="6"/>
        <v>0</v>
      </c>
      <c r="BB31">
        <f t="shared" si="7"/>
        <v>0</v>
      </c>
      <c r="BC31">
        <f t="shared" si="8"/>
        <v>0</v>
      </c>
      <c r="BD31">
        <f t="shared" si="9"/>
        <v>0</v>
      </c>
      <c r="BF31">
        <f t="shared" si="12"/>
        <v>1</v>
      </c>
      <c r="BG31" t="str">
        <v>memoir</v>
      </c>
      <c r="BH31" s="34">
        <f t="shared" si="13"/>
        <v>0</v>
      </c>
      <c r="BI31" s="34">
        <f t="shared" si="13"/>
        <v>0</v>
      </c>
      <c r="BJ31" s="34">
        <f t="shared" si="13"/>
        <v>0</v>
      </c>
      <c r="BK31" s="34">
        <f t="shared" si="13"/>
        <v>0</v>
      </c>
      <c r="BL31" s="34">
        <f t="shared" si="13"/>
        <v>0</v>
      </c>
      <c r="BM31" s="34">
        <f t="shared" si="13"/>
        <v>0</v>
      </c>
      <c r="BN31" s="34">
        <f t="shared" si="13"/>
        <v>0</v>
      </c>
      <c r="BO31" s="34">
        <f t="shared" si="13"/>
        <v>0</v>
      </c>
      <c r="BP31" s="34">
        <f t="shared" si="13"/>
        <v>0</v>
      </c>
    </row>
    <row r="32" spans="1:68" x14ac:dyDescent="0.2">
      <c r="A32" s="7">
        <v>2306.0092199999999</v>
      </c>
      <c r="B32" s="3" t="s">
        <v>13</v>
      </c>
      <c r="C32" s="3">
        <v>0</v>
      </c>
      <c r="D32" s="3">
        <v>0</v>
      </c>
      <c r="E32" s="3" t="b">
        <v>1</v>
      </c>
      <c r="F32" s="3" t="b">
        <v>1</v>
      </c>
      <c r="G32" s="13">
        <v>5.1456365585327104</v>
      </c>
      <c r="H32" s="13">
        <v>0.11614418029785099</v>
      </c>
      <c r="I32" s="13">
        <v>3.3339426517486501</v>
      </c>
      <c r="J32" s="13">
        <v>0.16989469528198201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b">
        <v>1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AA32" s="7">
        <v>2306.0092199999999</v>
      </c>
      <c r="AB32" s="3" t="b">
        <v>1</v>
      </c>
      <c r="AC32" s="3" t="b">
        <v>1</v>
      </c>
      <c r="AD32" s="3" t="b">
        <v>1</v>
      </c>
      <c r="AE32" s="24" t="b">
        <v>1</v>
      </c>
      <c r="AG32" t="b">
        <f t="shared" si="0"/>
        <v>1</v>
      </c>
      <c r="AH32" t="e" cm="1">
        <f t="array" ref="AH32">IF($AG32,#REF!,"")</f>
        <v>#REF!</v>
      </c>
      <c r="AU32" t="str">
        <v>uai2023</v>
      </c>
      <c r="AV32">
        <f t="shared" si="11"/>
        <v>1</v>
      </c>
      <c r="AW32">
        <f t="shared" si="2"/>
        <v>0</v>
      </c>
      <c r="AX32">
        <f t="shared" si="3"/>
        <v>0</v>
      </c>
      <c r="AY32">
        <f t="shared" si="4"/>
        <v>0</v>
      </c>
      <c r="AZ32">
        <f t="shared" si="5"/>
        <v>0</v>
      </c>
      <c r="BA32">
        <f t="shared" si="6"/>
        <v>0</v>
      </c>
      <c r="BB32">
        <f t="shared" si="7"/>
        <v>0</v>
      </c>
      <c r="BC32">
        <f t="shared" si="8"/>
        <v>0</v>
      </c>
      <c r="BD32">
        <f t="shared" si="9"/>
        <v>0</v>
      </c>
      <c r="BF32">
        <f t="shared" si="12"/>
        <v>1</v>
      </c>
      <c r="BG32" t="str">
        <v>uai2023</v>
      </c>
      <c r="BH32" s="34">
        <f t="shared" si="13"/>
        <v>1</v>
      </c>
      <c r="BI32" s="34">
        <f t="shared" si="13"/>
        <v>0</v>
      </c>
      <c r="BJ32" s="34">
        <f t="shared" si="13"/>
        <v>0</v>
      </c>
      <c r="BK32" s="34">
        <f t="shared" si="13"/>
        <v>0</v>
      </c>
      <c r="BL32" s="34">
        <f t="shared" si="13"/>
        <v>0</v>
      </c>
      <c r="BM32" s="34">
        <f t="shared" si="13"/>
        <v>0</v>
      </c>
      <c r="BN32" s="34">
        <f t="shared" si="13"/>
        <v>0</v>
      </c>
      <c r="BO32" s="34">
        <f t="shared" si="13"/>
        <v>0</v>
      </c>
      <c r="BP32" s="34">
        <f t="shared" si="13"/>
        <v>0</v>
      </c>
    </row>
    <row r="33" spans="1:68" x14ac:dyDescent="0.2">
      <c r="A33" s="7">
        <v>2306.0218500000001</v>
      </c>
      <c r="B33" s="3" t="s">
        <v>20</v>
      </c>
      <c r="C33" s="3">
        <v>12</v>
      </c>
      <c r="D33" s="3">
        <v>12</v>
      </c>
      <c r="E33" s="3" t="b">
        <v>0</v>
      </c>
      <c r="F33" s="3" t="b">
        <v>0</v>
      </c>
      <c r="G33" s="13">
        <v>7.2632389068603498</v>
      </c>
      <c r="H33" s="13">
        <v>0.267500400543212</v>
      </c>
      <c r="I33" s="13">
        <v>12.160207748413001</v>
      </c>
      <c r="J33" s="13">
        <v>0.11623573303222599</v>
      </c>
      <c r="K33" s="3">
        <v>9195</v>
      </c>
      <c r="L33" s="3">
        <v>7465</v>
      </c>
      <c r="M33" s="3">
        <v>0</v>
      </c>
      <c r="N33" s="3">
        <v>0</v>
      </c>
      <c r="O33" s="3">
        <v>20</v>
      </c>
      <c r="P33" s="3">
        <v>8916</v>
      </c>
      <c r="Q33" s="3">
        <v>7330</v>
      </c>
      <c r="R33" s="3">
        <v>78</v>
      </c>
      <c r="S33" s="3" t="b">
        <v>1</v>
      </c>
      <c r="T33" s="3">
        <v>0</v>
      </c>
      <c r="U33" s="3">
        <v>0</v>
      </c>
      <c r="V33" s="3">
        <v>0</v>
      </c>
      <c r="W33" s="3">
        <v>0</v>
      </c>
      <c r="X33" s="3">
        <v>-4</v>
      </c>
      <c r="AA33" s="7">
        <v>2306.0218500000001</v>
      </c>
      <c r="AB33" s="3" t="b">
        <v>0</v>
      </c>
      <c r="AC33" s="3" t="b">
        <v>0</v>
      </c>
      <c r="AD33" s="3" t="b">
        <v>1</v>
      </c>
      <c r="AE33" s="24" t="b">
        <v>0</v>
      </c>
      <c r="AG33" t="b">
        <f t="shared" si="0"/>
        <v>0</v>
      </c>
      <c r="AH33" t="str" cm="1">
        <f t="array" ref="AH33">IF($AG33,#REF!,"")</f>
        <v/>
      </c>
      <c r="AI33" s="3">
        <v>1</v>
      </c>
      <c r="AJ33" s="3">
        <v>1</v>
      </c>
      <c r="AK33" s="3">
        <v>1</v>
      </c>
      <c r="AL33" s="3">
        <v>1</v>
      </c>
      <c r="AU33" t="str">
        <v>atlasdoc</v>
      </c>
      <c r="AV33">
        <f t="shared" si="11"/>
        <v>0</v>
      </c>
      <c r="AW33">
        <f t="shared" si="2"/>
        <v>1</v>
      </c>
      <c r="AX33">
        <f t="shared" si="3"/>
        <v>0</v>
      </c>
      <c r="AY33">
        <f t="shared" si="4"/>
        <v>0</v>
      </c>
      <c r="AZ33">
        <f t="shared" si="5"/>
        <v>0</v>
      </c>
      <c r="BA33">
        <f t="shared" si="6"/>
        <v>1</v>
      </c>
      <c r="BB33">
        <f t="shared" si="7"/>
        <v>0</v>
      </c>
      <c r="BC33">
        <f t="shared" si="8"/>
        <v>0</v>
      </c>
      <c r="BD33">
        <f t="shared" si="9"/>
        <v>0</v>
      </c>
      <c r="BF33">
        <f t="shared" si="12"/>
        <v>1</v>
      </c>
      <c r="BG33" t="str">
        <v>atlasdoc</v>
      </c>
      <c r="BH33" s="34">
        <f t="shared" si="13"/>
        <v>0</v>
      </c>
      <c r="BI33" s="34">
        <f t="shared" si="13"/>
        <v>1</v>
      </c>
      <c r="BJ33" s="34">
        <f t="shared" si="13"/>
        <v>0</v>
      </c>
      <c r="BK33" s="34">
        <f t="shared" si="13"/>
        <v>0</v>
      </c>
      <c r="BL33" s="34">
        <f t="shared" si="13"/>
        <v>0</v>
      </c>
      <c r="BM33" s="34">
        <f t="shared" si="13"/>
        <v>1</v>
      </c>
      <c r="BN33" s="34">
        <f t="shared" si="13"/>
        <v>0</v>
      </c>
      <c r="BO33" s="34">
        <f t="shared" si="13"/>
        <v>0</v>
      </c>
      <c r="BP33" s="34">
        <f t="shared" si="13"/>
        <v>0</v>
      </c>
    </row>
    <row r="34" spans="1:68" x14ac:dyDescent="0.2">
      <c r="A34" s="7">
        <v>2306.0009399999999</v>
      </c>
      <c r="B34" s="3" t="s">
        <v>12</v>
      </c>
      <c r="C34" s="3">
        <v>0</v>
      </c>
      <c r="D34" s="3">
        <v>0</v>
      </c>
      <c r="E34" s="3" t="b">
        <v>0</v>
      </c>
      <c r="F34" s="3" t="b">
        <v>0</v>
      </c>
      <c r="G34" s="13">
        <v>24.832030296325598</v>
      </c>
      <c r="H34" s="13">
        <v>0.16776108741760201</v>
      </c>
      <c r="I34" s="13">
        <v>12.8391208648681</v>
      </c>
      <c r="J34" s="13">
        <v>0.17151331901550201</v>
      </c>
      <c r="K34" s="3">
        <v>55</v>
      </c>
      <c r="L34" s="3">
        <v>13</v>
      </c>
      <c r="M34" s="3">
        <v>0</v>
      </c>
      <c r="N34" s="3">
        <v>0</v>
      </c>
      <c r="O34" s="3">
        <v>16</v>
      </c>
      <c r="P34" s="3">
        <v>0</v>
      </c>
      <c r="Q34" s="3">
        <v>0</v>
      </c>
      <c r="R34" s="3">
        <v>2</v>
      </c>
      <c r="S34" s="3" t="b">
        <v>1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AA34" s="7">
        <v>2306.0009399999999</v>
      </c>
      <c r="AB34" s="3" t="b">
        <v>0</v>
      </c>
      <c r="AC34" s="3" t="b">
        <v>1</v>
      </c>
      <c r="AD34" s="3" t="b">
        <v>0</v>
      </c>
      <c r="AE34" s="24" t="b">
        <v>0</v>
      </c>
      <c r="AG34" t="b">
        <f t="shared" si="0"/>
        <v>0</v>
      </c>
      <c r="AH34" t="str" cm="1">
        <f t="array" ref="AH34">IF($AG34,#REF!,"")</f>
        <v/>
      </c>
      <c r="AI34" s="3">
        <v>1</v>
      </c>
      <c r="AU34" t="str">
        <v>pasj01</v>
      </c>
      <c r="AV34">
        <f t="shared" si="11"/>
        <v>0</v>
      </c>
      <c r="AW34">
        <f t="shared" si="2"/>
        <v>0</v>
      </c>
      <c r="AX34">
        <f t="shared" si="3"/>
        <v>0</v>
      </c>
      <c r="AY34">
        <f t="shared" si="4"/>
        <v>0</v>
      </c>
      <c r="AZ34">
        <f t="shared" si="5"/>
        <v>0</v>
      </c>
      <c r="BA34">
        <f t="shared" si="6"/>
        <v>0</v>
      </c>
      <c r="BB34">
        <f t="shared" si="7"/>
        <v>0</v>
      </c>
      <c r="BC34">
        <f t="shared" si="8"/>
        <v>0</v>
      </c>
      <c r="BD34">
        <f t="shared" si="9"/>
        <v>0</v>
      </c>
      <c r="BF34">
        <f t="shared" si="12"/>
        <v>1</v>
      </c>
      <c r="BG34" t="str">
        <v>pasj01</v>
      </c>
      <c r="BH34" s="34">
        <f t="shared" si="13"/>
        <v>0</v>
      </c>
      <c r="BI34" s="34">
        <f t="shared" si="13"/>
        <v>0</v>
      </c>
      <c r="BJ34" s="34">
        <f t="shared" si="13"/>
        <v>0</v>
      </c>
      <c r="BK34" s="34">
        <f t="shared" si="13"/>
        <v>0</v>
      </c>
      <c r="BL34" s="34">
        <f t="shared" si="13"/>
        <v>0</v>
      </c>
      <c r="BM34" s="34">
        <f t="shared" si="13"/>
        <v>0</v>
      </c>
      <c r="BN34" s="34">
        <f t="shared" si="13"/>
        <v>0</v>
      </c>
      <c r="BO34" s="34">
        <f t="shared" si="13"/>
        <v>0</v>
      </c>
      <c r="BP34" s="34">
        <f t="shared" si="13"/>
        <v>0</v>
      </c>
    </row>
    <row r="35" spans="1:68" x14ac:dyDescent="0.2">
      <c r="A35" s="7">
        <v>2306.0012200000001</v>
      </c>
      <c r="B35" s="3" t="s">
        <v>10</v>
      </c>
      <c r="C35" s="3">
        <v>12</v>
      </c>
      <c r="D35" s="3">
        <v>0</v>
      </c>
      <c r="E35" s="3" t="b">
        <v>0</v>
      </c>
      <c r="F35" s="3" t="b">
        <v>0</v>
      </c>
      <c r="G35" s="13">
        <v>7.1557090282440097</v>
      </c>
      <c r="H35" s="13">
        <v>0.269454956054687</v>
      </c>
      <c r="I35" s="13">
        <v>15.533226728439301</v>
      </c>
      <c r="J35" s="13">
        <v>0.16903948783874501</v>
      </c>
      <c r="K35" s="3">
        <v>8504</v>
      </c>
      <c r="L35" s="3">
        <v>7057</v>
      </c>
      <c r="M35" s="3">
        <v>0</v>
      </c>
      <c r="N35" s="3">
        <v>0</v>
      </c>
      <c r="O35" s="3">
        <v>115</v>
      </c>
      <c r="P35" s="3">
        <v>7794</v>
      </c>
      <c r="Q35" s="3">
        <v>6683</v>
      </c>
      <c r="R35" s="3">
        <v>82</v>
      </c>
      <c r="S35" s="3" t="b">
        <v>1</v>
      </c>
      <c r="T35" s="3">
        <v>0</v>
      </c>
      <c r="U35" s="3">
        <v>0</v>
      </c>
      <c r="V35" s="3">
        <v>7</v>
      </c>
      <c r="W35" s="3">
        <v>9</v>
      </c>
      <c r="X35" s="3">
        <v>-3</v>
      </c>
      <c r="AA35" s="7">
        <v>2306.0012200000001</v>
      </c>
      <c r="AB35" s="3" t="b">
        <v>0</v>
      </c>
      <c r="AC35" s="3" t="b">
        <v>1</v>
      </c>
      <c r="AD35" s="3" t="b">
        <v>1</v>
      </c>
      <c r="AE35" s="24" t="b">
        <v>0</v>
      </c>
      <c r="AG35" t="b">
        <f t="shared" si="0"/>
        <v>1</v>
      </c>
      <c r="AH35" t="e" cm="1">
        <f t="array" ref="AH35">IF($AG35,#REF!,"")</f>
        <v>#REF!</v>
      </c>
      <c r="AU35" t="str">
        <v>GonnellaLab-StyleArXiv</v>
      </c>
      <c r="AV35">
        <f t="shared" si="11"/>
        <v>1</v>
      </c>
      <c r="AW35">
        <f t="shared" si="2"/>
        <v>1</v>
      </c>
      <c r="AX35">
        <f t="shared" si="3"/>
        <v>1</v>
      </c>
      <c r="AY35">
        <f t="shared" si="4"/>
        <v>1</v>
      </c>
      <c r="AZ35">
        <f t="shared" si="5"/>
        <v>1</v>
      </c>
      <c r="BA35">
        <f t="shared" si="6"/>
        <v>0</v>
      </c>
      <c r="BB35">
        <f t="shared" si="7"/>
        <v>0</v>
      </c>
      <c r="BC35">
        <f t="shared" si="8"/>
        <v>0</v>
      </c>
      <c r="BD35">
        <f t="shared" si="9"/>
        <v>0</v>
      </c>
      <c r="BF35">
        <f t="shared" si="12"/>
        <v>1</v>
      </c>
      <c r="BG35" t="str">
        <v>GonnellaLab-StyleArXiv</v>
      </c>
      <c r="BH35" s="34">
        <f t="shared" si="13"/>
        <v>1</v>
      </c>
      <c r="BI35" s="34">
        <f t="shared" si="13"/>
        <v>1</v>
      </c>
      <c r="BJ35" s="34">
        <f t="shared" si="13"/>
        <v>1</v>
      </c>
      <c r="BK35" s="34">
        <f t="shared" si="13"/>
        <v>1</v>
      </c>
      <c r="BL35" s="34">
        <f t="shared" si="13"/>
        <v>1</v>
      </c>
      <c r="BM35" s="34">
        <f t="shared" si="13"/>
        <v>0</v>
      </c>
      <c r="BN35" s="34">
        <f t="shared" si="13"/>
        <v>0</v>
      </c>
      <c r="BO35" s="34">
        <f t="shared" si="13"/>
        <v>0</v>
      </c>
      <c r="BP35" s="34">
        <f t="shared" si="13"/>
        <v>0</v>
      </c>
    </row>
    <row r="36" spans="1:68" x14ac:dyDescent="0.2">
      <c r="A36" s="7">
        <v>2306.0008499999999</v>
      </c>
      <c r="B36" s="3" t="s">
        <v>10</v>
      </c>
      <c r="C36" s="3">
        <v>0</v>
      </c>
      <c r="D36" s="3">
        <v>0</v>
      </c>
      <c r="E36" s="3" t="b">
        <v>0</v>
      </c>
      <c r="F36" s="3" t="b">
        <v>0</v>
      </c>
      <c r="G36" s="13">
        <v>20.903215169906598</v>
      </c>
      <c r="H36" s="13">
        <v>0.16738796234130801</v>
      </c>
      <c r="I36" s="13">
        <v>10.7832176685333</v>
      </c>
      <c r="J36" s="13">
        <v>0.17009305953979401</v>
      </c>
      <c r="K36" s="3">
        <v>39</v>
      </c>
      <c r="L36" s="3">
        <v>39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2</v>
      </c>
      <c r="S36" s="3" t="b">
        <v>1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AA36" s="7">
        <v>2306.0008499999999</v>
      </c>
      <c r="AB36" s="3" t="b">
        <v>0</v>
      </c>
      <c r="AC36" s="3" t="b">
        <v>1</v>
      </c>
      <c r="AD36" s="3" t="b">
        <v>1</v>
      </c>
      <c r="AE36" s="24" t="b">
        <v>0</v>
      </c>
      <c r="AG36" t="b">
        <f t="shared" si="0"/>
        <v>1</v>
      </c>
      <c r="AH36" t="e" cm="1">
        <f t="array" ref="AH36">IF($AG36,#REF!,"")</f>
        <v>#REF!</v>
      </c>
      <c r="AU36" t="str">
        <v>comsoc2023</v>
      </c>
      <c r="AV36">
        <f t="shared" si="11"/>
        <v>1</v>
      </c>
      <c r="AW36">
        <f t="shared" si="2"/>
        <v>0</v>
      </c>
      <c r="AX36">
        <f t="shared" si="3"/>
        <v>0</v>
      </c>
      <c r="AY36">
        <f t="shared" si="4"/>
        <v>0</v>
      </c>
      <c r="AZ36">
        <f t="shared" si="5"/>
        <v>0</v>
      </c>
      <c r="BA36">
        <f t="shared" si="6"/>
        <v>0</v>
      </c>
      <c r="BB36">
        <f t="shared" si="7"/>
        <v>0</v>
      </c>
      <c r="BC36">
        <f t="shared" si="8"/>
        <v>0</v>
      </c>
      <c r="BD36">
        <f t="shared" si="9"/>
        <v>0</v>
      </c>
      <c r="BF36">
        <f t="shared" si="12"/>
        <v>1</v>
      </c>
      <c r="BG36" t="str">
        <v>comsoc2023</v>
      </c>
      <c r="BH36" s="34">
        <f t="shared" si="13"/>
        <v>1</v>
      </c>
      <c r="BI36" s="34">
        <f t="shared" si="13"/>
        <v>0</v>
      </c>
      <c r="BJ36" s="34">
        <f t="shared" si="13"/>
        <v>0</v>
      </c>
      <c r="BK36" s="34">
        <f t="shared" si="13"/>
        <v>0</v>
      </c>
      <c r="BL36" s="34">
        <f t="shared" si="13"/>
        <v>0</v>
      </c>
      <c r="BM36" s="34">
        <f t="shared" si="13"/>
        <v>0</v>
      </c>
      <c r="BN36" s="34">
        <f t="shared" si="13"/>
        <v>0</v>
      </c>
      <c r="BO36" s="34">
        <f t="shared" si="13"/>
        <v>0</v>
      </c>
      <c r="BP36" s="34">
        <f t="shared" si="13"/>
        <v>0</v>
      </c>
    </row>
    <row r="37" spans="1:68" x14ac:dyDescent="0.2">
      <c r="A37" s="7">
        <v>2306.0073299999999</v>
      </c>
      <c r="B37" s="3" t="s">
        <v>10</v>
      </c>
      <c r="C37" s="3">
        <v>0</v>
      </c>
      <c r="D37" s="3">
        <v>0</v>
      </c>
      <c r="E37" s="3" t="b">
        <v>1</v>
      </c>
      <c r="F37" s="3" t="b">
        <v>1</v>
      </c>
      <c r="G37" s="13">
        <v>16.961674451827999</v>
      </c>
      <c r="H37" s="13">
        <v>0.16853094100952101</v>
      </c>
      <c r="I37" s="13">
        <v>8.06681132316589</v>
      </c>
      <c r="J37" s="13">
        <v>0.17521929740905701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 t="b">
        <v>1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AA37" s="7">
        <v>2306.0073299999999</v>
      </c>
      <c r="AB37" s="3" t="b">
        <v>1</v>
      </c>
      <c r="AC37" s="3" t="b">
        <v>1</v>
      </c>
      <c r="AD37" s="3" t="b">
        <v>1</v>
      </c>
      <c r="AE37" s="24" t="b">
        <v>1</v>
      </c>
      <c r="AG37" t="b">
        <f t="shared" si="0"/>
        <v>1</v>
      </c>
      <c r="AH37" t="e" cm="1">
        <f t="array" ref="AH37">IF($AG37,#REF!,"")</f>
        <v>#REF!</v>
      </c>
      <c r="AU37" t="str">
        <v>mdpi</v>
      </c>
      <c r="AV37">
        <f t="shared" si="11"/>
        <v>0</v>
      </c>
      <c r="AW37">
        <f t="shared" si="2"/>
        <v>1</v>
      </c>
      <c r="AX37">
        <f t="shared" si="3"/>
        <v>0</v>
      </c>
      <c r="AY37">
        <f t="shared" si="4"/>
        <v>0</v>
      </c>
      <c r="AZ37">
        <f t="shared" si="5"/>
        <v>0</v>
      </c>
      <c r="BA37">
        <f t="shared" si="6"/>
        <v>0</v>
      </c>
      <c r="BB37">
        <f t="shared" si="7"/>
        <v>0</v>
      </c>
      <c r="BC37">
        <f t="shared" si="8"/>
        <v>0</v>
      </c>
      <c r="BD37">
        <f t="shared" si="9"/>
        <v>0</v>
      </c>
      <c r="BF37">
        <f t="shared" si="12"/>
        <v>1</v>
      </c>
      <c r="BG37" t="str">
        <v>mdpi</v>
      </c>
      <c r="BH37" s="34">
        <f t="shared" si="13"/>
        <v>0</v>
      </c>
      <c r="BI37" s="34">
        <f t="shared" si="13"/>
        <v>1</v>
      </c>
      <c r="BJ37" s="34">
        <f t="shared" si="13"/>
        <v>0</v>
      </c>
      <c r="BK37" s="34">
        <f t="shared" si="13"/>
        <v>0</v>
      </c>
      <c r="BL37" s="34">
        <f t="shared" si="13"/>
        <v>0</v>
      </c>
      <c r="BM37" s="34">
        <f t="shared" si="13"/>
        <v>0</v>
      </c>
      <c r="BN37" s="34">
        <f t="shared" si="13"/>
        <v>0</v>
      </c>
      <c r="BO37" s="34">
        <f t="shared" si="13"/>
        <v>0</v>
      </c>
      <c r="BP37" s="34">
        <f t="shared" si="13"/>
        <v>0</v>
      </c>
    </row>
    <row r="38" spans="1:68" x14ac:dyDescent="0.2">
      <c r="A38" s="7">
        <v>2306.0028200000002</v>
      </c>
      <c r="B38" s="3" t="s">
        <v>21</v>
      </c>
      <c r="C38" s="3">
        <v>12</v>
      </c>
      <c r="D38" s="3">
        <v>0</v>
      </c>
      <c r="E38" s="3" t="b">
        <v>0</v>
      </c>
      <c r="F38" s="3" t="b">
        <v>0</v>
      </c>
      <c r="G38" s="13">
        <v>9.2729742527008003</v>
      </c>
      <c r="H38" s="13">
        <v>0.269216299057006</v>
      </c>
      <c r="I38" s="13">
        <v>24.518015861511198</v>
      </c>
      <c r="J38" s="13">
        <v>0.171653032302856</v>
      </c>
      <c r="K38" s="3">
        <v>19108</v>
      </c>
      <c r="L38" s="3">
        <v>13520</v>
      </c>
      <c r="M38" s="3">
        <v>3</v>
      </c>
      <c r="N38" s="3">
        <v>1</v>
      </c>
      <c r="O38" s="3">
        <v>1407</v>
      </c>
      <c r="P38" s="3">
        <v>13203</v>
      </c>
      <c r="Q38" s="3">
        <v>11327</v>
      </c>
      <c r="R38" s="3">
        <v>153</v>
      </c>
      <c r="S38" s="3" t="b">
        <v>0</v>
      </c>
      <c r="T38" s="3">
        <v>1</v>
      </c>
      <c r="U38" s="3">
        <v>0</v>
      </c>
      <c r="V38" s="3">
        <v>4</v>
      </c>
      <c r="W38" s="3">
        <v>6</v>
      </c>
      <c r="X38" s="3">
        <v>-2</v>
      </c>
      <c r="AA38" s="7">
        <v>2306.0028200000002</v>
      </c>
      <c r="AB38" s="3" t="b">
        <v>0</v>
      </c>
      <c r="AC38" s="3" t="b">
        <v>0</v>
      </c>
      <c r="AD38" s="3" t="b">
        <v>1</v>
      </c>
      <c r="AE38" s="24" t="b">
        <v>0</v>
      </c>
      <c r="AG38" t="b">
        <f t="shared" si="0"/>
        <v>0</v>
      </c>
      <c r="AH38" t="str" cm="1">
        <f t="array" ref="AH38">IF($AG38,#REF!,"")</f>
        <v/>
      </c>
      <c r="AI38" s="3">
        <v>1</v>
      </c>
      <c r="AJ38" s="3">
        <v>1</v>
      </c>
      <c r="AK38" s="3">
        <v>1</v>
      </c>
      <c r="AL38" s="3">
        <v>1</v>
      </c>
      <c r="AU38" t="str">
        <v>scrartcl</v>
      </c>
      <c r="AV38">
        <f t="shared" si="11"/>
        <v>0</v>
      </c>
      <c r="AW38">
        <f t="shared" si="2"/>
        <v>1</v>
      </c>
      <c r="AX38">
        <f t="shared" si="3"/>
        <v>0</v>
      </c>
      <c r="AY38">
        <f t="shared" si="4"/>
        <v>0</v>
      </c>
      <c r="AZ38">
        <f t="shared" si="5"/>
        <v>0</v>
      </c>
      <c r="BA38">
        <f t="shared" si="6"/>
        <v>0</v>
      </c>
      <c r="BB38">
        <f t="shared" si="7"/>
        <v>0</v>
      </c>
      <c r="BC38">
        <f t="shared" si="8"/>
        <v>0</v>
      </c>
      <c r="BD38">
        <f t="shared" si="9"/>
        <v>0</v>
      </c>
      <c r="BF38">
        <f t="shared" si="12"/>
        <v>1</v>
      </c>
      <c r="BG38" t="str">
        <v>scrartcl</v>
      </c>
      <c r="BH38" s="34">
        <f t="shared" si="13"/>
        <v>0</v>
      </c>
      <c r="BI38" s="34">
        <f t="shared" si="13"/>
        <v>1</v>
      </c>
      <c r="BJ38" s="34">
        <f t="shared" si="13"/>
        <v>0</v>
      </c>
      <c r="BK38" s="34">
        <f t="shared" si="13"/>
        <v>0</v>
      </c>
      <c r="BL38" s="34">
        <f t="shared" si="13"/>
        <v>0</v>
      </c>
      <c r="BM38" s="34">
        <f t="shared" si="13"/>
        <v>0</v>
      </c>
      <c r="BN38" s="34">
        <f t="shared" si="13"/>
        <v>0</v>
      </c>
      <c r="BO38" s="34">
        <f t="shared" si="13"/>
        <v>0</v>
      </c>
      <c r="BP38" s="34">
        <f t="shared" si="13"/>
        <v>0</v>
      </c>
    </row>
    <row r="39" spans="1:68" x14ac:dyDescent="0.2">
      <c r="A39" s="7">
        <v>2306.0045399999999</v>
      </c>
      <c r="B39" s="3" t="s">
        <v>10</v>
      </c>
      <c r="C39" s="3">
        <v>12</v>
      </c>
      <c r="D39" s="3">
        <v>0</v>
      </c>
      <c r="E39" s="3" t="b">
        <v>1</v>
      </c>
      <c r="F39" s="3" t="b">
        <v>0</v>
      </c>
      <c r="G39" s="13">
        <v>4.2894363403320304</v>
      </c>
      <c r="H39" s="13">
        <v>0.26867699623107899</v>
      </c>
      <c r="I39" s="13">
        <v>7.8137350082397399</v>
      </c>
      <c r="J39" s="13">
        <v>0.16774654388427701</v>
      </c>
      <c r="K39" s="3">
        <v>9355</v>
      </c>
      <c r="L39" s="3">
        <v>7582</v>
      </c>
      <c r="M39" s="3">
        <v>0</v>
      </c>
      <c r="N39" s="3">
        <v>0</v>
      </c>
      <c r="O39" s="3">
        <v>9</v>
      </c>
      <c r="P39" s="3">
        <v>9153</v>
      </c>
      <c r="Q39" s="3">
        <v>7442</v>
      </c>
      <c r="R39" s="3">
        <v>84</v>
      </c>
      <c r="S39" s="3" t="b">
        <v>1</v>
      </c>
      <c r="T39" s="3">
        <v>0</v>
      </c>
      <c r="U39" s="3">
        <v>0</v>
      </c>
      <c r="V39" s="3">
        <v>4</v>
      </c>
      <c r="W39" s="3">
        <v>6</v>
      </c>
      <c r="X39" s="3">
        <v>-4</v>
      </c>
      <c r="AA39" s="7">
        <v>2306.0045399999999</v>
      </c>
      <c r="AB39" s="3" t="b">
        <v>0</v>
      </c>
      <c r="AC39" s="3" t="b">
        <v>1</v>
      </c>
      <c r="AD39" s="3" t="b">
        <v>1</v>
      </c>
      <c r="AE39" s="24" t="b">
        <v>0</v>
      </c>
      <c r="AG39" t="b">
        <f t="shared" si="0"/>
        <v>1</v>
      </c>
      <c r="AH39" t="e" cm="1">
        <f t="array" ref="AH39">IF($AG39,#REF!,"")</f>
        <v>#REF!</v>
      </c>
      <c r="AU39" t="str">
        <v>amsart}%article</v>
      </c>
      <c r="AV39">
        <f t="shared" si="11"/>
        <v>0</v>
      </c>
      <c r="AW39">
        <f t="shared" si="2"/>
        <v>0</v>
      </c>
      <c r="AX39">
        <f t="shared" si="3"/>
        <v>0</v>
      </c>
      <c r="AY39">
        <f t="shared" si="4"/>
        <v>0</v>
      </c>
      <c r="AZ39">
        <f t="shared" si="5"/>
        <v>0</v>
      </c>
      <c r="BA39">
        <f t="shared" si="6"/>
        <v>0</v>
      </c>
      <c r="BB39">
        <f t="shared" si="7"/>
        <v>0</v>
      </c>
      <c r="BC39">
        <f t="shared" si="8"/>
        <v>0</v>
      </c>
      <c r="BD39">
        <f t="shared" si="9"/>
        <v>0</v>
      </c>
      <c r="BF39">
        <f t="shared" si="12"/>
        <v>1</v>
      </c>
      <c r="BG39" t="str">
        <v>amsart}%article</v>
      </c>
      <c r="BH39" s="34">
        <f t="shared" si="13"/>
        <v>0</v>
      </c>
      <c r="BI39" s="34">
        <f t="shared" si="13"/>
        <v>0</v>
      </c>
      <c r="BJ39" s="34">
        <f t="shared" si="13"/>
        <v>0</v>
      </c>
      <c r="BK39" s="34">
        <f t="shared" si="13"/>
        <v>0</v>
      </c>
      <c r="BL39" s="34">
        <f t="shared" si="13"/>
        <v>0</v>
      </c>
      <c r="BM39" s="34">
        <f t="shared" si="13"/>
        <v>0</v>
      </c>
      <c r="BN39" s="34">
        <f t="shared" si="13"/>
        <v>0</v>
      </c>
      <c r="BO39" s="34">
        <f t="shared" si="13"/>
        <v>0</v>
      </c>
      <c r="BP39" s="34">
        <f t="shared" si="13"/>
        <v>0</v>
      </c>
    </row>
    <row r="40" spans="1:68" x14ac:dyDescent="0.2">
      <c r="A40" s="7">
        <v>2306.0005000000001</v>
      </c>
      <c r="B40" s="3" t="s">
        <v>10</v>
      </c>
      <c r="C40" s="3">
        <v>12</v>
      </c>
      <c r="D40" s="3">
        <v>12</v>
      </c>
      <c r="E40" s="3" t="b">
        <v>0</v>
      </c>
      <c r="F40" s="3" t="b">
        <v>1</v>
      </c>
      <c r="G40" s="13">
        <v>9.9858162403106601</v>
      </c>
      <c r="H40" s="13">
        <v>0.26738357543945301</v>
      </c>
      <c r="I40" s="13">
        <v>5.9150393009185702</v>
      </c>
      <c r="J40" s="13">
        <v>0.168782949447631</v>
      </c>
      <c r="K40" s="3">
        <v>7</v>
      </c>
      <c r="L40" s="3">
        <v>7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2</v>
      </c>
      <c r="S40" s="3" t="b">
        <v>1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AA40" s="7">
        <v>2306.0005000000001</v>
      </c>
      <c r="AB40" s="3" t="b">
        <v>0</v>
      </c>
      <c r="AC40" s="3" t="b">
        <v>0</v>
      </c>
      <c r="AD40" s="3" t="b">
        <v>1</v>
      </c>
      <c r="AE40" s="24" t="b">
        <v>1</v>
      </c>
      <c r="AG40" t="b">
        <f t="shared" si="0"/>
        <v>0</v>
      </c>
      <c r="AH40" t="str" cm="1">
        <f t="array" ref="AH40">IF($AG40,#REF!,"")</f>
        <v/>
      </c>
      <c r="AU40" t="str">
        <v>ieeecolor</v>
      </c>
      <c r="AV40">
        <f t="shared" si="11"/>
        <v>0</v>
      </c>
      <c r="AW40">
        <f t="shared" si="2"/>
        <v>1</v>
      </c>
      <c r="AX40">
        <f t="shared" si="3"/>
        <v>1</v>
      </c>
      <c r="AY40">
        <f t="shared" si="4"/>
        <v>1</v>
      </c>
      <c r="AZ40">
        <f t="shared" si="5"/>
        <v>1</v>
      </c>
      <c r="BA40">
        <f t="shared" si="6"/>
        <v>0</v>
      </c>
      <c r="BB40">
        <f t="shared" si="7"/>
        <v>0</v>
      </c>
      <c r="BC40">
        <f t="shared" si="8"/>
        <v>0</v>
      </c>
      <c r="BD40">
        <f t="shared" si="9"/>
        <v>0</v>
      </c>
      <c r="BF40">
        <f t="shared" si="12"/>
        <v>1</v>
      </c>
      <c r="BG40" t="str">
        <v>ieeecolor</v>
      </c>
      <c r="BH40" s="34">
        <f t="shared" si="13"/>
        <v>0</v>
      </c>
      <c r="BI40" s="34">
        <f t="shared" si="13"/>
        <v>1</v>
      </c>
      <c r="BJ40" s="34">
        <f t="shared" si="13"/>
        <v>1</v>
      </c>
      <c r="BK40" s="34">
        <f t="shared" si="13"/>
        <v>1</v>
      </c>
      <c r="BL40" s="34">
        <f t="shared" si="13"/>
        <v>1</v>
      </c>
      <c r="BM40" s="34">
        <f t="shared" si="13"/>
        <v>0</v>
      </c>
      <c r="BN40" s="34">
        <f t="shared" si="13"/>
        <v>0</v>
      </c>
      <c r="BO40" s="34">
        <f t="shared" si="13"/>
        <v>0</v>
      </c>
      <c r="BP40" s="34">
        <f t="shared" si="13"/>
        <v>0</v>
      </c>
    </row>
    <row r="41" spans="1:68" x14ac:dyDescent="0.2">
      <c r="A41" s="7">
        <v>2306.0394099999999</v>
      </c>
      <c r="B41" s="3" t="s">
        <v>10</v>
      </c>
      <c r="C41" s="3">
        <v>0</v>
      </c>
      <c r="D41" s="3">
        <v>0</v>
      </c>
      <c r="E41" s="3" t="b">
        <v>1</v>
      </c>
      <c r="F41" s="3" t="b">
        <v>1</v>
      </c>
      <c r="G41" s="13">
        <v>11.393983840942299</v>
      </c>
      <c r="H41" s="13">
        <v>0.172519445419311</v>
      </c>
      <c r="I41" s="13">
        <v>7.8629617691040004</v>
      </c>
      <c r="J41" s="13">
        <v>0.171447038650512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 t="b">
        <v>1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AA41" s="7">
        <v>2306.0394099999999</v>
      </c>
      <c r="AB41" s="3" t="b">
        <v>1</v>
      </c>
      <c r="AC41" s="3" t="b">
        <v>1</v>
      </c>
      <c r="AD41" s="3" t="b">
        <v>1</v>
      </c>
      <c r="AE41" s="24" t="b">
        <v>1</v>
      </c>
      <c r="AG41" t="b">
        <f t="shared" si="0"/>
        <v>1</v>
      </c>
      <c r="AH41" t="e" cm="1">
        <f t="array" ref="AH41">IF($AG41,#REF!,"")</f>
        <v>#REF!</v>
      </c>
      <c r="AU41" t="str">
        <v>cas-sc</v>
      </c>
      <c r="AV41">
        <f t="shared" si="11"/>
        <v>0</v>
      </c>
      <c r="AW41">
        <f t="shared" si="2"/>
        <v>0</v>
      </c>
      <c r="AX41">
        <f t="shared" si="3"/>
        <v>0</v>
      </c>
      <c r="AY41">
        <f t="shared" si="4"/>
        <v>0</v>
      </c>
      <c r="AZ41">
        <f t="shared" si="5"/>
        <v>0</v>
      </c>
      <c r="BA41">
        <f t="shared" si="6"/>
        <v>0</v>
      </c>
      <c r="BB41">
        <f t="shared" si="7"/>
        <v>0</v>
      </c>
      <c r="BC41">
        <f t="shared" si="8"/>
        <v>0</v>
      </c>
      <c r="BD41">
        <f t="shared" si="9"/>
        <v>0</v>
      </c>
      <c r="BF41">
        <f t="shared" si="12"/>
        <v>1</v>
      </c>
      <c r="BG41" t="str">
        <v>cas-sc</v>
      </c>
      <c r="BH41" s="34">
        <f t="shared" si="13"/>
        <v>0</v>
      </c>
      <c r="BI41" s="34">
        <f t="shared" si="13"/>
        <v>0</v>
      </c>
      <c r="BJ41" s="34">
        <f t="shared" si="13"/>
        <v>0</v>
      </c>
      <c r="BK41" s="34">
        <f t="shared" si="13"/>
        <v>0</v>
      </c>
      <c r="BL41" s="34">
        <f t="shared" si="13"/>
        <v>0</v>
      </c>
      <c r="BM41" s="34">
        <f t="shared" si="13"/>
        <v>0</v>
      </c>
      <c r="BN41" s="34">
        <f t="shared" si="13"/>
        <v>0</v>
      </c>
      <c r="BO41" s="34">
        <f t="shared" si="13"/>
        <v>0</v>
      </c>
      <c r="BP41" s="34">
        <f t="shared" si="13"/>
        <v>0</v>
      </c>
    </row>
    <row r="42" spans="1:68" x14ac:dyDescent="0.2">
      <c r="A42" s="7">
        <v>2306.0048400000001</v>
      </c>
      <c r="B42" s="3" t="s">
        <v>13</v>
      </c>
      <c r="C42" s="3">
        <v>0</v>
      </c>
      <c r="D42" s="3">
        <v>0</v>
      </c>
      <c r="E42" s="3" t="b">
        <v>0</v>
      </c>
      <c r="F42" s="3" t="b">
        <v>0</v>
      </c>
      <c r="G42" s="13">
        <v>11.0264995098114</v>
      </c>
      <c r="H42" s="13">
        <v>0.116462469100952</v>
      </c>
      <c r="I42" s="13">
        <v>7.4092369079589799</v>
      </c>
      <c r="J42" s="13">
        <v>0.16692447662353499</v>
      </c>
      <c r="K42" s="3">
        <v>76</v>
      </c>
      <c r="L42" s="3">
        <v>76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</v>
      </c>
      <c r="S42" s="3" t="b">
        <v>1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AA42" s="7">
        <v>2306.0048400000001</v>
      </c>
      <c r="AB42" s="3" t="b">
        <v>0</v>
      </c>
      <c r="AC42" s="3" t="b">
        <v>1</v>
      </c>
      <c r="AD42" s="3" t="b">
        <v>1</v>
      </c>
      <c r="AE42" s="24" t="b">
        <v>0</v>
      </c>
      <c r="AG42" t="b">
        <f t="shared" si="0"/>
        <v>1</v>
      </c>
      <c r="AH42" t="e" cm="1">
        <f t="array" ref="AH42">IF($AG42,#REF!,"")</f>
        <v>#REF!</v>
      </c>
      <c r="AU42" t="str">
        <v>sagej</v>
      </c>
      <c r="AV42">
        <f t="shared" si="11"/>
        <v>1</v>
      </c>
      <c r="AW42">
        <f t="shared" si="2"/>
        <v>0</v>
      </c>
      <c r="AX42">
        <f t="shared" si="3"/>
        <v>0</v>
      </c>
      <c r="AY42">
        <f t="shared" si="4"/>
        <v>0</v>
      </c>
      <c r="AZ42">
        <f t="shared" si="5"/>
        <v>0</v>
      </c>
      <c r="BA42">
        <f t="shared" si="6"/>
        <v>0</v>
      </c>
      <c r="BB42">
        <f t="shared" si="7"/>
        <v>0</v>
      </c>
      <c r="BC42">
        <f t="shared" si="8"/>
        <v>0</v>
      </c>
      <c r="BD42">
        <f t="shared" si="9"/>
        <v>0</v>
      </c>
      <c r="BF42">
        <f t="shared" si="12"/>
        <v>1</v>
      </c>
      <c r="BG42" t="str">
        <v>sagej</v>
      </c>
      <c r="BH42" s="34">
        <f t="shared" si="13"/>
        <v>1</v>
      </c>
      <c r="BI42" s="34">
        <f t="shared" si="13"/>
        <v>0</v>
      </c>
      <c r="BJ42" s="34">
        <f t="shared" si="13"/>
        <v>0</v>
      </c>
      <c r="BK42" s="34">
        <f t="shared" si="13"/>
        <v>0</v>
      </c>
      <c r="BL42" s="34">
        <f t="shared" si="13"/>
        <v>0</v>
      </c>
      <c r="BM42" s="34">
        <f t="shared" si="13"/>
        <v>0</v>
      </c>
      <c r="BN42" s="34">
        <f t="shared" si="13"/>
        <v>0</v>
      </c>
      <c r="BO42" s="34">
        <f t="shared" si="13"/>
        <v>0</v>
      </c>
      <c r="BP42" s="34">
        <f t="shared" si="13"/>
        <v>0</v>
      </c>
    </row>
    <row r="43" spans="1:68" x14ac:dyDescent="0.2">
      <c r="A43" s="7">
        <v>2306.0002899999999</v>
      </c>
      <c r="B43" s="3" t="s">
        <v>10</v>
      </c>
      <c r="C43" s="3">
        <v>12</v>
      </c>
      <c r="D43" s="3">
        <v>12</v>
      </c>
      <c r="E43" s="3" t="b">
        <v>0</v>
      </c>
      <c r="F43" s="3" t="b">
        <v>0</v>
      </c>
      <c r="G43" s="13">
        <v>5.7148861885070801</v>
      </c>
      <c r="H43" s="13">
        <v>0.26847076416015597</v>
      </c>
      <c r="I43" s="13">
        <v>3.43925881385803</v>
      </c>
      <c r="J43" s="13">
        <v>0.171537160873413</v>
      </c>
      <c r="K43" s="3">
        <v>48</v>
      </c>
      <c r="L43" s="3">
        <v>0</v>
      </c>
      <c r="M43" s="3">
        <v>0</v>
      </c>
      <c r="N43" s="3">
        <v>0</v>
      </c>
      <c r="O43" s="3">
        <v>20</v>
      </c>
      <c r="P43" s="3">
        <v>0</v>
      </c>
      <c r="Q43" s="3">
        <v>0</v>
      </c>
      <c r="R43" s="3">
        <v>0</v>
      </c>
      <c r="S43" s="3" t="b">
        <v>1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AA43" s="7">
        <v>2306.0002899999999</v>
      </c>
      <c r="AB43" s="3" t="b">
        <v>0</v>
      </c>
      <c r="AC43" s="3" t="b">
        <v>0</v>
      </c>
      <c r="AD43" s="3" t="b">
        <v>1</v>
      </c>
      <c r="AE43" s="24" t="b">
        <v>0</v>
      </c>
      <c r="AG43" t="b">
        <f t="shared" si="0"/>
        <v>0</v>
      </c>
      <c r="AH43" t="str" cm="1">
        <f t="array" ref="AH43">IF($AG43,#REF!,"")</f>
        <v/>
      </c>
      <c r="AI43" s="3">
        <v>1</v>
      </c>
      <c r="AU43" t="str">
        <v>macro/neu_msthesis</v>
      </c>
      <c r="AV43">
        <f t="shared" si="11"/>
        <v>1</v>
      </c>
      <c r="AW43">
        <f t="shared" si="2"/>
        <v>1</v>
      </c>
      <c r="AX43">
        <f t="shared" si="3"/>
        <v>1</v>
      </c>
      <c r="AY43">
        <f t="shared" si="4"/>
        <v>1</v>
      </c>
      <c r="AZ43">
        <f t="shared" si="5"/>
        <v>1</v>
      </c>
      <c r="BA43">
        <f t="shared" si="6"/>
        <v>0</v>
      </c>
      <c r="BB43">
        <f t="shared" si="7"/>
        <v>0</v>
      </c>
      <c r="BC43">
        <f t="shared" si="8"/>
        <v>0</v>
      </c>
      <c r="BD43">
        <f t="shared" si="9"/>
        <v>0</v>
      </c>
      <c r="BF43">
        <f t="shared" si="12"/>
        <v>1</v>
      </c>
      <c r="BG43" t="str">
        <v>macro/neu_msthesis</v>
      </c>
      <c r="BH43" s="34">
        <f t="shared" si="13"/>
        <v>1</v>
      </c>
      <c r="BI43" s="34">
        <f t="shared" si="13"/>
        <v>1</v>
      </c>
      <c r="BJ43" s="34">
        <f t="shared" si="13"/>
        <v>1</v>
      </c>
      <c r="BK43" s="34">
        <f t="shared" si="13"/>
        <v>1</v>
      </c>
      <c r="BL43" s="34">
        <f t="shared" si="13"/>
        <v>1</v>
      </c>
      <c r="BM43" s="34">
        <f t="shared" si="13"/>
        <v>0</v>
      </c>
      <c r="BN43" s="34">
        <f t="shared" si="13"/>
        <v>0</v>
      </c>
      <c r="BO43" s="34">
        <f t="shared" si="13"/>
        <v>0</v>
      </c>
      <c r="BP43" s="34">
        <f t="shared" si="13"/>
        <v>0</v>
      </c>
    </row>
    <row r="44" spans="1:68" x14ac:dyDescent="0.2">
      <c r="A44" s="7">
        <v>2306.0214799999999</v>
      </c>
      <c r="B44" s="3" t="s">
        <v>12</v>
      </c>
      <c r="C44" s="3">
        <v>12</v>
      </c>
      <c r="D44" s="3">
        <v>0</v>
      </c>
      <c r="E44" s="3" t="b">
        <v>0</v>
      </c>
      <c r="F44" s="3" t="b">
        <v>0</v>
      </c>
      <c r="G44" s="13">
        <v>6.2518541812896702</v>
      </c>
      <c r="H44" s="13">
        <v>0.26969480514526301</v>
      </c>
      <c r="I44" s="13">
        <v>9.9385573863983101</v>
      </c>
      <c r="J44" s="13">
        <v>0.168450117111206</v>
      </c>
      <c r="K44" s="3">
        <v>5445</v>
      </c>
      <c r="L44" s="3">
        <v>2645</v>
      </c>
      <c r="M44" s="3">
        <v>1</v>
      </c>
      <c r="N44" s="3">
        <v>0</v>
      </c>
      <c r="O44" s="3">
        <v>1024</v>
      </c>
      <c r="P44" s="3">
        <v>2581</v>
      </c>
      <c r="Q44" s="3">
        <v>2175</v>
      </c>
      <c r="R44" s="3">
        <v>72</v>
      </c>
      <c r="S44" s="3" t="b">
        <v>1</v>
      </c>
      <c r="T44" s="3">
        <v>0</v>
      </c>
      <c r="U44" s="3">
        <v>0</v>
      </c>
      <c r="V44" s="3">
        <v>4</v>
      </c>
      <c r="W44" s="3">
        <v>4</v>
      </c>
      <c r="X44" s="3">
        <v>0</v>
      </c>
      <c r="AA44" s="7">
        <v>2306.0214799999999</v>
      </c>
      <c r="AB44" s="3" t="b">
        <v>0</v>
      </c>
      <c r="AC44" s="3" t="b">
        <v>1</v>
      </c>
      <c r="AD44" s="3" t="b">
        <v>1</v>
      </c>
      <c r="AE44" s="24" t="b">
        <v>0</v>
      </c>
      <c r="AG44" t="b">
        <f t="shared" si="0"/>
        <v>1</v>
      </c>
      <c r="AH44" t="e" cm="1">
        <f t="array" ref="AH44">IF($AG44,#REF!,"")</f>
        <v>#REF!</v>
      </c>
      <c r="AU44" t="str">
        <v>vgtc</v>
      </c>
      <c r="AV44">
        <f t="shared" si="11"/>
        <v>1</v>
      </c>
      <c r="AW44">
        <f t="shared" si="2"/>
        <v>0</v>
      </c>
      <c r="AX44">
        <f t="shared" si="3"/>
        <v>0</v>
      </c>
      <c r="AY44">
        <f t="shared" si="4"/>
        <v>0</v>
      </c>
      <c r="AZ44">
        <f t="shared" si="5"/>
        <v>0</v>
      </c>
      <c r="BA44">
        <f t="shared" si="6"/>
        <v>0</v>
      </c>
      <c r="BB44">
        <f t="shared" si="7"/>
        <v>0</v>
      </c>
      <c r="BC44">
        <f t="shared" si="8"/>
        <v>0</v>
      </c>
      <c r="BD44">
        <f t="shared" si="9"/>
        <v>0</v>
      </c>
      <c r="BF44">
        <f t="shared" si="12"/>
        <v>1</v>
      </c>
      <c r="BG44" t="str">
        <v>vgtc</v>
      </c>
      <c r="BH44" s="34">
        <f t="shared" si="13"/>
        <v>1</v>
      </c>
      <c r="BI44" s="34">
        <f t="shared" si="13"/>
        <v>0</v>
      </c>
      <c r="BJ44" s="34">
        <f t="shared" si="13"/>
        <v>0</v>
      </c>
      <c r="BK44" s="34">
        <f t="shared" si="13"/>
        <v>0</v>
      </c>
      <c r="BL44" s="34">
        <f t="shared" si="13"/>
        <v>0</v>
      </c>
      <c r="BM44" s="34">
        <f t="shared" si="13"/>
        <v>0</v>
      </c>
      <c r="BN44" s="34">
        <f t="shared" si="13"/>
        <v>0</v>
      </c>
      <c r="BO44" s="34">
        <f t="shared" si="13"/>
        <v>0</v>
      </c>
      <c r="BP44" s="34">
        <f t="shared" si="13"/>
        <v>0</v>
      </c>
    </row>
    <row r="45" spans="1:68" x14ac:dyDescent="0.2">
      <c r="A45" s="7">
        <v>2306.0061300000002</v>
      </c>
      <c r="B45" s="3" t="s">
        <v>10</v>
      </c>
      <c r="C45" s="3">
        <v>0</v>
      </c>
      <c r="D45" s="3">
        <v>0</v>
      </c>
      <c r="E45" s="3" t="b">
        <v>0</v>
      </c>
      <c r="F45" s="3" t="b">
        <v>0</v>
      </c>
      <c r="G45" s="13">
        <v>16.018219709396298</v>
      </c>
      <c r="H45" s="13">
        <v>0.16685986518859799</v>
      </c>
      <c r="I45" s="13">
        <v>10.185938835144</v>
      </c>
      <c r="J45" s="13">
        <v>0.16607570648193301</v>
      </c>
      <c r="K45" s="3">
        <v>66</v>
      </c>
      <c r="L45" s="3">
        <v>66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2</v>
      </c>
      <c r="S45" s="3" t="b">
        <v>1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AA45" s="7">
        <v>2306.0061300000002</v>
      </c>
      <c r="AB45" s="3" t="b">
        <v>0</v>
      </c>
      <c r="AC45" s="3" t="b">
        <v>1</v>
      </c>
      <c r="AD45" s="3" t="b">
        <v>1</v>
      </c>
      <c r="AE45" s="24" t="b">
        <v>0</v>
      </c>
      <c r="AG45" t="b">
        <f t="shared" si="0"/>
        <v>1</v>
      </c>
      <c r="AH45" t="e" cm="1">
        <f t="array" ref="AH45">IF($AG45,#REF!,"")</f>
        <v>#REF!</v>
      </c>
      <c r="AU45" t="str">
        <v>siamltex</v>
      </c>
      <c r="AV45">
        <f t="shared" si="11"/>
        <v>1</v>
      </c>
      <c r="AW45">
        <f t="shared" si="2"/>
        <v>0</v>
      </c>
      <c r="AX45">
        <f t="shared" si="3"/>
        <v>0</v>
      </c>
      <c r="AY45">
        <f t="shared" si="4"/>
        <v>0</v>
      </c>
      <c r="AZ45">
        <f t="shared" si="5"/>
        <v>0</v>
      </c>
      <c r="BA45">
        <f t="shared" si="6"/>
        <v>0</v>
      </c>
      <c r="BB45">
        <f t="shared" si="7"/>
        <v>0</v>
      </c>
      <c r="BC45">
        <f t="shared" si="8"/>
        <v>0</v>
      </c>
      <c r="BD45">
        <f t="shared" si="9"/>
        <v>0</v>
      </c>
      <c r="BF45">
        <f t="shared" si="12"/>
        <v>1</v>
      </c>
      <c r="BG45" t="str">
        <v>siamltex</v>
      </c>
      <c r="BH45" s="34">
        <f t="shared" si="13"/>
        <v>1</v>
      </c>
      <c r="BI45" s="34">
        <f t="shared" si="13"/>
        <v>0</v>
      </c>
      <c r="BJ45" s="34">
        <f t="shared" si="13"/>
        <v>0</v>
      </c>
      <c r="BK45" s="34">
        <f t="shared" si="13"/>
        <v>0</v>
      </c>
      <c r="BL45" s="34">
        <f t="shared" si="13"/>
        <v>0</v>
      </c>
      <c r="BM45" s="34">
        <f t="shared" si="13"/>
        <v>0</v>
      </c>
      <c r="BN45" s="34">
        <f t="shared" si="13"/>
        <v>0</v>
      </c>
      <c r="BO45" s="34">
        <f t="shared" si="13"/>
        <v>0</v>
      </c>
      <c r="BP45" s="34">
        <f t="shared" si="13"/>
        <v>0</v>
      </c>
    </row>
    <row r="46" spans="1:68" x14ac:dyDescent="0.2">
      <c r="A46" s="7">
        <v>2306.0209599999998</v>
      </c>
      <c r="B46" s="3" t="s">
        <v>12</v>
      </c>
      <c r="C46" s="3">
        <v>12</v>
      </c>
      <c r="D46" s="3">
        <v>12</v>
      </c>
      <c r="E46" s="3" t="b">
        <v>0</v>
      </c>
      <c r="F46" s="3" t="b">
        <v>1</v>
      </c>
      <c r="G46" s="13">
        <v>6.3656668663024902</v>
      </c>
      <c r="H46" s="13">
        <v>0.21670341491699199</v>
      </c>
      <c r="I46" s="13">
        <v>4.2376544475555402</v>
      </c>
      <c r="J46" s="13">
        <v>0.2175874710083</v>
      </c>
      <c r="K46" s="3">
        <v>161</v>
      </c>
      <c r="L46" s="3">
        <v>161</v>
      </c>
      <c r="M46" s="3">
        <v>0</v>
      </c>
      <c r="N46" s="3">
        <v>0</v>
      </c>
      <c r="O46" s="3">
        <v>0</v>
      </c>
      <c r="P46" s="3">
        <v>161</v>
      </c>
      <c r="Q46" s="3">
        <v>161</v>
      </c>
      <c r="R46" s="3">
        <v>7</v>
      </c>
      <c r="S46" s="3" t="b">
        <v>1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AA46" s="7">
        <v>2306.0209599999998</v>
      </c>
      <c r="AB46" s="3" t="b">
        <v>0</v>
      </c>
      <c r="AC46" s="3" t="b">
        <v>0</v>
      </c>
      <c r="AD46" s="3" t="b">
        <v>1</v>
      </c>
      <c r="AE46" s="24" t="b">
        <v>1</v>
      </c>
      <c r="AG46" t="b">
        <f t="shared" si="0"/>
        <v>0</v>
      </c>
      <c r="AH46" t="str" cm="1">
        <f t="array" ref="AH46">IF($AG46,#REF!,"")</f>
        <v/>
      </c>
      <c r="AU46" t="str">
        <v>jfm</v>
      </c>
      <c r="AV46">
        <f t="shared" si="11"/>
        <v>0</v>
      </c>
      <c r="AW46">
        <f t="shared" si="2"/>
        <v>1</v>
      </c>
      <c r="AX46">
        <f t="shared" si="3"/>
        <v>0</v>
      </c>
      <c r="AY46">
        <f t="shared" si="4"/>
        <v>0</v>
      </c>
      <c r="AZ46">
        <f t="shared" si="5"/>
        <v>0</v>
      </c>
      <c r="BA46">
        <f t="shared" si="6"/>
        <v>0</v>
      </c>
      <c r="BB46">
        <f t="shared" si="7"/>
        <v>0</v>
      </c>
      <c r="BC46">
        <f t="shared" si="8"/>
        <v>0</v>
      </c>
      <c r="BD46">
        <f t="shared" si="9"/>
        <v>0</v>
      </c>
      <c r="BF46">
        <f t="shared" si="12"/>
        <v>1</v>
      </c>
      <c r="BG46" t="str">
        <v>jfm</v>
      </c>
      <c r="BH46" s="34">
        <f t="shared" si="13"/>
        <v>0</v>
      </c>
      <c r="BI46" s="34">
        <f t="shared" si="13"/>
        <v>1</v>
      </c>
      <c r="BJ46" s="34">
        <f t="shared" si="13"/>
        <v>0</v>
      </c>
      <c r="BK46" s="34">
        <f t="shared" si="13"/>
        <v>0</v>
      </c>
      <c r="BL46" s="34">
        <f t="shared" si="13"/>
        <v>0</v>
      </c>
      <c r="BM46" s="34">
        <f t="shared" si="13"/>
        <v>0</v>
      </c>
      <c r="BN46" s="34">
        <f t="shared" si="13"/>
        <v>0</v>
      </c>
      <c r="BO46" s="34">
        <f t="shared" si="13"/>
        <v>0</v>
      </c>
      <c r="BP46" s="34">
        <f t="shared" si="13"/>
        <v>0</v>
      </c>
    </row>
    <row r="47" spans="1:68" x14ac:dyDescent="0.2">
      <c r="A47" s="7">
        <v>2306.00128</v>
      </c>
      <c r="B47" s="3" t="s">
        <v>15</v>
      </c>
      <c r="C47" s="3">
        <v>12</v>
      </c>
      <c r="D47" s="3">
        <v>0</v>
      </c>
      <c r="E47" s="3" t="b">
        <v>0</v>
      </c>
      <c r="F47" s="3" t="b">
        <v>0</v>
      </c>
      <c r="G47" s="13">
        <v>4.8935048580169598</v>
      </c>
      <c r="H47" s="13">
        <v>0.269792079925537</v>
      </c>
      <c r="I47" s="13">
        <v>12.806637763976999</v>
      </c>
      <c r="J47" s="13">
        <v>0.177600622177124</v>
      </c>
      <c r="K47" s="3">
        <v>7700</v>
      </c>
      <c r="L47" s="3">
        <v>6390</v>
      </c>
      <c r="M47" s="3">
        <v>0</v>
      </c>
      <c r="N47" s="3">
        <v>0</v>
      </c>
      <c r="O47" s="3">
        <v>0</v>
      </c>
      <c r="P47" s="3">
        <v>7498</v>
      </c>
      <c r="Q47" s="3">
        <v>6257</v>
      </c>
      <c r="R47" s="3">
        <v>80</v>
      </c>
      <c r="S47" s="3" t="b">
        <v>1</v>
      </c>
      <c r="T47" s="3">
        <v>0</v>
      </c>
      <c r="U47" s="3">
        <v>0</v>
      </c>
      <c r="V47" s="3">
        <v>1</v>
      </c>
      <c r="W47" s="3">
        <v>3</v>
      </c>
      <c r="X47" s="3">
        <v>-3</v>
      </c>
      <c r="AA47" s="7">
        <v>2306.00128</v>
      </c>
      <c r="AB47" s="3" t="b">
        <v>0</v>
      </c>
      <c r="AC47" s="3" t="b">
        <v>0</v>
      </c>
      <c r="AD47" s="3" t="b">
        <v>1</v>
      </c>
      <c r="AE47" s="24" t="b">
        <v>0</v>
      </c>
      <c r="AG47" t="b">
        <f t="shared" si="0"/>
        <v>0</v>
      </c>
      <c r="AH47" t="str" cm="1">
        <f t="array" ref="AH47">IF($AG47,#REF!,"")</f>
        <v/>
      </c>
      <c r="AI47" s="3">
        <v>1</v>
      </c>
      <c r="AJ47" s="3">
        <v>1</v>
      </c>
      <c r="AK47" s="3">
        <v>1</v>
      </c>
      <c r="AL47" s="3">
        <v>1</v>
      </c>
      <c r="AU47" t="str">
        <v>ecai</v>
      </c>
      <c r="AV47">
        <f t="shared" si="11"/>
        <v>0</v>
      </c>
      <c r="AW47">
        <f t="shared" si="2"/>
        <v>0</v>
      </c>
      <c r="AX47">
        <f t="shared" si="3"/>
        <v>0</v>
      </c>
      <c r="AY47">
        <f t="shared" si="4"/>
        <v>0</v>
      </c>
      <c r="AZ47">
        <f t="shared" si="5"/>
        <v>0</v>
      </c>
      <c r="BA47">
        <f t="shared" si="6"/>
        <v>0</v>
      </c>
      <c r="BB47">
        <f t="shared" si="7"/>
        <v>0</v>
      </c>
      <c r="BC47">
        <f t="shared" si="8"/>
        <v>0</v>
      </c>
      <c r="BD47">
        <f t="shared" si="9"/>
        <v>0</v>
      </c>
      <c r="BF47">
        <f t="shared" si="12"/>
        <v>1</v>
      </c>
      <c r="BG47" t="str">
        <v>ecai</v>
      </c>
      <c r="BH47" s="34">
        <f t="shared" si="13"/>
        <v>0</v>
      </c>
      <c r="BI47" s="34">
        <f t="shared" si="13"/>
        <v>0</v>
      </c>
      <c r="BJ47" s="34">
        <f t="shared" si="13"/>
        <v>0</v>
      </c>
      <c r="BK47" s="34">
        <f t="shared" si="13"/>
        <v>0</v>
      </c>
      <c r="BL47" s="34">
        <f t="shared" si="13"/>
        <v>0</v>
      </c>
      <c r="BM47" s="34">
        <f t="shared" si="13"/>
        <v>0</v>
      </c>
      <c r="BN47" s="34">
        <f t="shared" si="13"/>
        <v>0</v>
      </c>
      <c r="BO47" s="34">
        <f t="shared" si="13"/>
        <v>0</v>
      </c>
      <c r="BP47" s="34">
        <f t="shared" si="13"/>
        <v>0</v>
      </c>
    </row>
    <row r="48" spans="1:68" x14ac:dyDescent="0.2">
      <c r="A48" s="7">
        <v>2306.0012299999999</v>
      </c>
      <c r="B48" s="3" t="s">
        <v>18</v>
      </c>
      <c r="C48" s="3">
        <v>12</v>
      </c>
      <c r="D48" s="3">
        <v>12</v>
      </c>
      <c r="E48" s="3" t="b">
        <v>0</v>
      </c>
      <c r="F48" s="3" t="b">
        <v>1</v>
      </c>
      <c r="G48" s="13">
        <v>4.6675345897674498</v>
      </c>
      <c r="H48" s="13">
        <v>0.272974252700805</v>
      </c>
      <c r="I48" s="13">
        <v>4.1450707912444997</v>
      </c>
      <c r="J48" s="13">
        <v>0.17236232757568301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b">
        <v>1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AA48" s="7">
        <v>2306.0012299999999</v>
      </c>
      <c r="AB48" s="3" t="b">
        <v>0</v>
      </c>
      <c r="AC48" s="3" t="b">
        <v>0</v>
      </c>
      <c r="AD48" s="3" t="b">
        <v>1</v>
      </c>
      <c r="AE48" s="24" t="b">
        <v>1</v>
      </c>
      <c r="AG48" t="b">
        <f t="shared" si="0"/>
        <v>0</v>
      </c>
      <c r="AH48" t="str" cm="1">
        <f t="array" ref="AH48">IF($AG48,#REF!,"")</f>
        <v/>
      </c>
      <c r="AU48" t="str">
        <v>cup-journal</v>
      </c>
      <c r="AV48">
        <f t="shared" si="11"/>
        <v>0</v>
      </c>
      <c r="AW48">
        <f t="shared" si="2"/>
        <v>1</v>
      </c>
      <c r="AX48">
        <f t="shared" si="3"/>
        <v>0</v>
      </c>
      <c r="AY48">
        <f t="shared" si="4"/>
        <v>0</v>
      </c>
      <c r="AZ48">
        <f t="shared" si="5"/>
        <v>0</v>
      </c>
      <c r="BA48">
        <f t="shared" si="6"/>
        <v>1</v>
      </c>
      <c r="BB48">
        <f t="shared" si="7"/>
        <v>0</v>
      </c>
      <c r="BC48">
        <f t="shared" si="8"/>
        <v>0</v>
      </c>
      <c r="BD48">
        <f t="shared" si="9"/>
        <v>0</v>
      </c>
      <c r="BF48">
        <f t="shared" si="12"/>
        <v>1</v>
      </c>
      <c r="BG48" t="str">
        <v>cup-journal</v>
      </c>
      <c r="BH48" s="34">
        <f t="shared" si="13"/>
        <v>0</v>
      </c>
      <c r="BI48" s="34">
        <f t="shared" si="13"/>
        <v>1</v>
      </c>
      <c r="BJ48" s="34">
        <f t="shared" si="13"/>
        <v>0</v>
      </c>
      <c r="BK48" s="34">
        <f t="shared" si="13"/>
        <v>0</v>
      </c>
      <c r="BL48" s="34">
        <f t="shared" si="13"/>
        <v>0</v>
      </c>
      <c r="BM48" s="34">
        <f t="shared" si="13"/>
        <v>1</v>
      </c>
      <c r="BN48" s="34">
        <f t="shared" ref="BN48:BP68" si="15">BB48/$BF48</f>
        <v>0</v>
      </c>
      <c r="BO48" s="34">
        <f t="shared" si="15"/>
        <v>0</v>
      </c>
      <c r="BP48" s="34">
        <f t="shared" si="15"/>
        <v>0</v>
      </c>
    </row>
    <row r="49" spans="1:68" x14ac:dyDescent="0.2">
      <c r="A49" s="7">
        <v>2306.0008400000002</v>
      </c>
      <c r="B49" s="3" t="s">
        <v>11</v>
      </c>
      <c r="C49" s="3">
        <v>0</v>
      </c>
      <c r="D49" s="3">
        <v>0</v>
      </c>
      <c r="E49" s="3" t="b">
        <v>0</v>
      </c>
      <c r="F49" s="3" t="b">
        <v>0</v>
      </c>
      <c r="G49" s="13">
        <v>24.181477069854701</v>
      </c>
      <c r="H49" s="13">
        <v>0.168094396591186</v>
      </c>
      <c r="I49" s="13">
        <v>18.393031358718801</v>
      </c>
      <c r="J49" s="13">
        <v>0.16618657112121499</v>
      </c>
      <c r="K49" s="3">
        <v>520</v>
      </c>
      <c r="L49" s="3">
        <v>98</v>
      </c>
      <c r="M49" s="3">
        <v>0</v>
      </c>
      <c r="N49" s="3">
        <v>0</v>
      </c>
      <c r="O49" s="3">
        <v>161</v>
      </c>
      <c r="P49" s="3">
        <v>5</v>
      </c>
      <c r="Q49" s="3">
        <v>0</v>
      </c>
      <c r="R49" s="3">
        <v>2</v>
      </c>
      <c r="S49" s="3" t="b">
        <v>1</v>
      </c>
      <c r="T49" s="3">
        <v>0</v>
      </c>
      <c r="U49" s="3">
        <v>0</v>
      </c>
      <c r="V49" s="3">
        <v>1</v>
      </c>
      <c r="W49" s="3">
        <v>9</v>
      </c>
      <c r="X49" s="3">
        <v>0</v>
      </c>
      <c r="AA49" s="7">
        <v>2306.0008400000002</v>
      </c>
      <c r="AB49" s="3" t="b">
        <v>0</v>
      </c>
      <c r="AC49" s="3" t="b">
        <v>1</v>
      </c>
      <c r="AD49" s="3" t="b">
        <v>0</v>
      </c>
      <c r="AE49" s="24" t="b">
        <v>0</v>
      </c>
      <c r="AG49" t="b">
        <f t="shared" si="0"/>
        <v>0</v>
      </c>
      <c r="AH49" t="str" cm="1">
        <f t="array" ref="AH49">IF($AG49,#REF!,"")</f>
        <v/>
      </c>
      <c r="AI49" s="3">
        <v>1</v>
      </c>
      <c r="AU49" t="str">
        <v>CUP-JNL-JMJ</v>
      </c>
      <c r="AV49">
        <f t="shared" si="11"/>
        <v>0</v>
      </c>
      <c r="AW49">
        <f t="shared" si="2"/>
        <v>0</v>
      </c>
      <c r="AX49">
        <f t="shared" si="3"/>
        <v>0</v>
      </c>
      <c r="AY49">
        <f t="shared" si="4"/>
        <v>0</v>
      </c>
      <c r="AZ49">
        <f t="shared" si="5"/>
        <v>0</v>
      </c>
      <c r="BA49">
        <f t="shared" si="6"/>
        <v>0</v>
      </c>
      <c r="BB49">
        <f t="shared" si="7"/>
        <v>0</v>
      </c>
      <c r="BC49">
        <f t="shared" si="8"/>
        <v>0</v>
      </c>
      <c r="BD49">
        <f t="shared" si="9"/>
        <v>0</v>
      </c>
      <c r="BF49">
        <f t="shared" si="12"/>
        <v>1</v>
      </c>
      <c r="BG49" t="str">
        <v>CUP-JNL-JMJ</v>
      </c>
      <c r="BH49" s="34">
        <f t="shared" ref="BH49:BM68" si="16">AV49/$BF49</f>
        <v>0</v>
      </c>
      <c r="BI49" s="34">
        <f t="shared" si="16"/>
        <v>0</v>
      </c>
      <c r="BJ49" s="34">
        <f t="shared" si="16"/>
        <v>0</v>
      </c>
      <c r="BK49" s="34">
        <f t="shared" si="16"/>
        <v>0</v>
      </c>
      <c r="BL49" s="34">
        <f t="shared" si="16"/>
        <v>0</v>
      </c>
      <c r="BM49" s="34">
        <f t="shared" si="16"/>
        <v>0</v>
      </c>
      <c r="BN49" s="34">
        <f t="shared" si="15"/>
        <v>0</v>
      </c>
      <c r="BO49" s="34">
        <f t="shared" si="15"/>
        <v>0</v>
      </c>
      <c r="BP49" s="34">
        <f t="shared" si="15"/>
        <v>0</v>
      </c>
    </row>
    <row r="50" spans="1:68" x14ac:dyDescent="0.2">
      <c r="A50" s="7">
        <v>2306.0113299999998</v>
      </c>
      <c r="B50" s="3" t="s">
        <v>13</v>
      </c>
      <c r="C50" s="3">
        <v>0</v>
      </c>
      <c r="D50" s="3">
        <v>0</v>
      </c>
      <c r="E50" s="3" t="b">
        <v>1</v>
      </c>
      <c r="F50" s="3" t="b">
        <v>1</v>
      </c>
      <c r="G50" s="13">
        <v>5.3295161724090496</v>
      </c>
      <c r="H50" s="13">
        <v>0.117604732513427</v>
      </c>
      <c r="I50" s="13">
        <v>3.0839676856994598</v>
      </c>
      <c r="J50" s="13">
        <v>0.17016315460205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 t="b">
        <v>1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AA50" s="7">
        <v>2306.0113299999998</v>
      </c>
      <c r="AB50" s="3" t="b">
        <v>1</v>
      </c>
      <c r="AC50" s="3" t="b">
        <v>1</v>
      </c>
      <c r="AD50" s="3" t="b">
        <v>1</v>
      </c>
      <c r="AE50" s="24" t="b">
        <v>1</v>
      </c>
      <c r="AG50" t="b">
        <f t="shared" si="0"/>
        <v>1</v>
      </c>
      <c r="AH50" t="e" cm="1">
        <f t="array" ref="AH50">IF($AG50,#REF!,"")</f>
        <v>#REF!</v>
      </c>
      <c r="AU50" t="str">
        <v>book</v>
      </c>
      <c r="AV50">
        <f t="shared" si="11"/>
        <v>1</v>
      </c>
      <c r="AW50">
        <f t="shared" si="2"/>
        <v>0</v>
      </c>
      <c r="AX50">
        <f t="shared" si="3"/>
        <v>0</v>
      </c>
      <c r="AY50">
        <f t="shared" si="4"/>
        <v>0</v>
      </c>
      <c r="AZ50">
        <f t="shared" si="5"/>
        <v>0</v>
      </c>
      <c r="BA50">
        <f t="shared" si="6"/>
        <v>0</v>
      </c>
      <c r="BB50">
        <f t="shared" si="7"/>
        <v>0</v>
      </c>
      <c r="BC50">
        <f t="shared" si="8"/>
        <v>0</v>
      </c>
      <c r="BD50">
        <f t="shared" si="9"/>
        <v>0</v>
      </c>
      <c r="BF50">
        <f t="shared" si="12"/>
        <v>1</v>
      </c>
      <c r="BG50" t="str">
        <v>book</v>
      </c>
      <c r="BH50" s="34">
        <f t="shared" si="16"/>
        <v>1</v>
      </c>
      <c r="BI50" s="34">
        <f t="shared" si="16"/>
        <v>0</v>
      </c>
      <c r="BJ50" s="34">
        <f t="shared" si="16"/>
        <v>0</v>
      </c>
      <c r="BK50" s="34">
        <f t="shared" si="16"/>
        <v>0</v>
      </c>
      <c r="BL50" s="34">
        <f t="shared" si="16"/>
        <v>0</v>
      </c>
      <c r="BM50" s="34">
        <f t="shared" si="16"/>
        <v>0</v>
      </c>
      <c r="BN50" s="34">
        <f t="shared" si="15"/>
        <v>0</v>
      </c>
      <c r="BO50" s="34">
        <f t="shared" si="15"/>
        <v>0</v>
      </c>
      <c r="BP50" s="34">
        <f t="shared" si="15"/>
        <v>0</v>
      </c>
    </row>
    <row r="51" spans="1:68" x14ac:dyDescent="0.2">
      <c r="A51" s="7">
        <v>2306.0042800000001</v>
      </c>
      <c r="B51" s="3" t="s">
        <v>13</v>
      </c>
      <c r="C51" s="3">
        <v>0</v>
      </c>
      <c r="D51" s="3">
        <v>0</v>
      </c>
      <c r="E51" s="3" t="b">
        <v>0</v>
      </c>
      <c r="F51" s="3" t="b">
        <v>0</v>
      </c>
      <c r="G51" s="13">
        <v>7.4704239368438703</v>
      </c>
      <c r="H51" s="13">
        <v>0.116460561752319</v>
      </c>
      <c r="I51" s="13">
        <v>4.5638368129730198</v>
      </c>
      <c r="J51" s="13">
        <v>0.17216992378234799</v>
      </c>
      <c r="K51" s="3">
        <v>98</v>
      </c>
      <c r="L51" s="3">
        <v>98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2</v>
      </c>
      <c r="S51" s="3" t="b">
        <v>1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AA51" s="7">
        <v>2306.0042800000001</v>
      </c>
      <c r="AB51" s="3" t="b">
        <v>0</v>
      </c>
      <c r="AC51" s="3" t="b">
        <v>1</v>
      </c>
      <c r="AD51" s="3" t="b">
        <v>1</v>
      </c>
      <c r="AE51" s="24" t="b">
        <v>0</v>
      </c>
      <c r="AG51" t="b">
        <f t="shared" si="0"/>
        <v>1</v>
      </c>
      <c r="AH51" t="e" cm="1">
        <f t="array" ref="AH51">IF($AG51,#REF!,"")</f>
        <v>#REF!</v>
      </c>
      <c r="AU51" t="str">
        <v>svproc</v>
      </c>
      <c r="AV51">
        <f t="shared" si="11"/>
        <v>1</v>
      </c>
      <c r="AW51">
        <f t="shared" ref="AW51:AW68" si="17">COUNTIFS($B:$B,$AU51,AI:AI,1)</f>
        <v>0</v>
      </c>
      <c r="AX51">
        <f t="shared" ref="AX51:AX68" si="18">COUNTIFS($B:$B,$AU51,AJ:AJ,1)</f>
        <v>0</v>
      </c>
      <c r="AY51">
        <f t="shared" ref="AY51:AY68" si="19">COUNTIFS($B:$B,$AU51,AK:AK,1)</f>
        <v>0</v>
      </c>
      <c r="AZ51">
        <f t="shared" ref="AZ51:AZ68" si="20">COUNTIFS($B:$B,$AU51,AL:AL,1)</f>
        <v>0</v>
      </c>
      <c r="BA51">
        <f t="shared" ref="BA51:BA68" si="21">COUNTIFS($B:$B,$AU51,AM:AM,1)</f>
        <v>0</v>
      </c>
      <c r="BB51">
        <f t="shared" ref="BB51:BB68" si="22">COUNTIFS($B:$B,$AU51,AN:AN,1)</f>
        <v>0</v>
      </c>
      <c r="BC51">
        <f t="shared" ref="BC51:BC68" si="23">COUNTIFS($B:$B,$AU51,AO:AO,1)</f>
        <v>0</v>
      </c>
      <c r="BD51">
        <f t="shared" ref="BD51:BD68" si="24">COUNTIFS($B:$B,$AU51,AP:AP,1)</f>
        <v>0</v>
      </c>
      <c r="BF51">
        <f t="shared" si="12"/>
        <v>1</v>
      </c>
      <c r="BG51" t="str">
        <v>svproc</v>
      </c>
      <c r="BH51" s="34">
        <f t="shared" si="16"/>
        <v>1</v>
      </c>
      <c r="BI51" s="34">
        <f t="shared" si="16"/>
        <v>0</v>
      </c>
      <c r="BJ51" s="34">
        <f t="shared" si="16"/>
        <v>0</v>
      </c>
      <c r="BK51" s="34">
        <f t="shared" si="16"/>
        <v>0</v>
      </c>
      <c r="BL51" s="34">
        <f t="shared" si="16"/>
        <v>0</v>
      </c>
      <c r="BM51" s="34">
        <f t="shared" si="16"/>
        <v>0</v>
      </c>
      <c r="BN51" s="34">
        <f t="shared" si="15"/>
        <v>0</v>
      </c>
      <c r="BO51" s="34">
        <f t="shared" si="15"/>
        <v>0</v>
      </c>
      <c r="BP51" s="34">
        <f t="shared" si="15"/>
        <v>0</v>
      </c>
    </row>
    <row r="52" spans="1:68" x14ac:dyDescent="0.2">
      <c r="A52" s="7">
        <v>2306.0193300000001</v>
      </c>
      <c r="B52" s="3" t="s">
        <v>22</v>
      </c>
      <c r="C52" s="3">
        <v>12</v>
      </c>
      <c r="D52" s="3">
        <v>0</v>
      </c>
      <c r="E52" s="3" t="b">
        <v>1</v>
      </c>
      <c r="F52" s="3" t="b">
        <v>0</v>
      </c>
      <c r="G52" s="13">
        <v>8.6117882728576607</v>
      </c>
      <c r="H52" s="13">
        <v>0.26707124710083002</v>
      </c>
      <c r="I52" s="13">
        <v>17.769573688506998</v>
      </c>
      <c r="J52" s="13">
        <v>0.168954372406005</v>
      </c>
      <c r="K52" s="3">
        <v>3264</v>
      </c>
      <c r="L52" s="3">
        <v>2800</v>
      </c>
      <c r="M52" s="3">
        <v>0</v>
      </c>
      <c r="N52" s="3">
        <v>0</v>
      </c>
      <c r="O52" s="3">
        <v>0</v>
      </c>
      <c r="P52" s="3">
        <v>3155</v>
      </c>
      <c r="Q52" s="3">
        <v>2721</v>
      </c>
      <c r="R52" s="3">
        <v>98</v>
      </c>
      <c r="S52" s="3" t="b">
        <v>1</v>
      </c>
      <c r="T52" s="3">
        <v>0</v>
      </c>
      <c r="U52" s="3">
        <v>0</v>
      </c>
      <c r="V52" s="3">
        <v>3</v>
      </c>
      <c r="W52" s="3">
        <v>5</v>
      </c>
      <c r="X52" s="3">
        <v>-1</v>
      </c>
      <c r="AA52" s="7">
        <v>2306.0193300000001</v>
      </c>
      <c r="AB52" s="3" t="b">
        <v>0</v>
      </c>
      <c r="AC52" s="3" t="b">
        <v>1</v>
      </c>
      <c r="AD52" s="3" t="b">
        <v>1</v>
      </c>
      <c r="AE52" s="24" t="b">
        <v>0</v>
      </c>
      <c r="AG52" t="b">
        <f t="shared" si="0"/>
        <v>1</v>
      </c>
      <c r="AH52" t="e" cm="1">
        <f t="array" ref="AH52">IF($AG52,#REF!,"")</f>
        <v>#REF!</v>
      </c>
      <c r="AU52" t="str">
        <v>SciPost</v>
      </c>
      <c r="AV52">
        <f t="shared" si="11"/>
        <v>0</v>
      </c>
      <c r="AW52">
        <f t="shared" si="17"/>
        <v>0</v>
      </c>
      <c r="AX52">
        <f t="shared" si="18"/>
        <v>0</v>
      </c>
      <c r="AY52">
        <f t="shared" si="19"/>
        <v>0</v>
      </c>
      <c r="AZ52">
        <f t="shared" si="20"/>
        <v>0</v>
      </c>
      <c r="BA52">
        <f t="shared" si="21"/>
        <v>0</v>
      </c>
      <c r="BB52">
        <f t="shared" si="22"/>
        <v>0</v>
      </c>
      <c r="BC52">
        <f t="shared" si="23"/>
        <v>0</v>
      </c>
      <c r="BD52">
        <f t="shared" si="24"/>
        <v>0</v>
      </c>
      <c r="BF52">
        <f t="shared" si="12"/>
        <v>1</v>
      </c>
      <c r="BG52" t="str">
        <v>SciPost</v>
      </c>
      <c r="BH52" s="34">
        <f t="shared" si="16"/>
        <v>0</v>
      </c>
      <c r="BI52" s="34">
        <f t="shared" si="16"/>
        <v>0</v>
      </c>
      <c r="BJ52" s="34">
        <f t="shared" si="16"/>
        <v>0</v>
      </c>
      <c r="BK52" s="34">
        <f t="shared" si="16"/>
        <v>0</v>
      </c>
      <c r="BL52" s="34">
        <f t="shared" si="16"/>
        <v>0</v>
      </c>
      <c r="BM52" s="34">
        <f t="shared" si="16"/>
        <v>0</v>
      </c>
      <c r="BN52" s="34">
        <f t="shared" si="15"/>
        <v>0</v>
      </c>
      <c r="BO52" s="34">
        <f t="shared" si="15"/>
        <v>0</v>
      </c>
      <c r="BP52" s="34">
        <f t="shared" si="15"/>
        <v>0</v>
      </c>
    </row>
    <row r="53" spans="1:68" x14ac:dyDescent="0.2">
      <c r="A53" s="7">
        <v>2306.0042899999999</v>
      </c>
      <c r="B53" s="3" t="s">
        <v>16</v>
      </c>
      <c r="C53" s="3">
        <v>12</v>
      </c>
      <c r="D53" s="3">
        <v>0</v>
      </c>
      <c r="E53" s="3" t="b">
        <v>1</v>
      </c>
      <c r="F53" s="3" t="b">
        <v>0</v>
      </c>
      <c r="G53" s="13">
        <v>3.4517033100128098</v>
      </c>
      <c r="H53" s="13">
        <v>0.21728563308715801</v>
      </c>
      <c r="I53" s="13">
        <v>8.6649098396301198</v>
      </c>
      <c r="J53" s="13">
        <v>0.167732238769531</v>
      </c>
      <c r="K53" s="3">
        <v>4944</v>
      </c>
      <c r="L53" s="3">
        <v>3535</v>
      </c>
      <c r="M53" s="3">
        <v>0</v>
      </c>
      <c r="N53" s="3">
        <v>0</v>
      </c>
      <c r="O53" s="3">
        <v>163</v>
      </c>
      <c r="P53" s="3">
        <v>4059</v>
      </c>
      <c r="Q53" s="3">
        <v>3342</v>
      </c>
      <c r="R53" s="3">
        <v>74</v>
      </c>
      <c r="S53" s="3" t="b">
        <v>1</v>
      </c>
      <c r="T53" s="3">
        <v>0</v>
      </c>
      <c r="U53" s="3">
        <v>0</v>
      </c>
      <c r="V53" s="3">
        <v>1</v>
      </c>
      <c r="W53" s="3">
        <v>1</v>
      </c>
      <c r="X53" s="3">
        <v>-1</v>
      </c>
      <c r="AA53" s="7">
        <v>2306.0042899999999</v>
      </c>
      <c r="AB53" s="3" t="b">
        <v>0</v>
      </c>
      <c r="AC53" s="3" t="b">
        <v>1</v>
      </c>
      <c r="AD53" s="3" t="b">
        <v>1</v>
      </c>
      <c r="AE53" s="24" t="b">
        <v>0</v>
      </c>
      <c r="AG53" t="b">
        <f t="shared" si="0"/>
        <v>1</v>
      </c>
      <c r="AH53" t="e" cm="1">
        <f t="array" ref="AH53">IF($AG53,#REF!,"")</f>
        <v>#REF!</v>
      </c>
      <c r="AU53" t="str">
        <v>aa</v>
      </c>
      <c r="AV53">
        <f t="shared" si="11"/>
        <v>0</v>
      </c>
      <c r="AW53">
        <f t="shared" si="17"/>
        <v>0</v>
      </c>
      <c r="AX53">
        <f t="shared" si="18"/>
        <v>0</v>
      </c>
      <c r="AY53">
        <f t="shared" si="19"/>
        <v>0</v>
      </c>
      <c r="AZ53">
        <f t="shared" si="20"/>
        <v>0</v>
      </c>
      <c r="BA53">
        <f t="shared" si="21"/>
        <v>0</v>
      </c>
      <c r="BB53">
        <f t="shared" si="22"/>
        <v>0</v>
      </c>
      <c r="BC53">
        <f t="shared" si="23"/>
        <v>0</v>
      </c>
      <c r="BD53">
        <f t="shared" si="24"/>
        <v>0</v>
      </c>
      <c r="BF53">
        <f t="shared" si="12"/>
        <v>1</v>
      </c>
      <c r="BG53" t="str">
        <v>aa</v>
      </c>
      <c r="BH53" s="34">
        <f t="shared" si="16"/>
        <v>0</v>
      </c>
      <c r="BI53" s="34">
        <f t="shared" si="16"/>
        <v>0</v>
      </c>
      <c r="BJ53" s="34">
        <f t="shared" si="16"/>
        <v>0</v>
      </c>
      <c r="BK53" s="34">
        <f t="shared" si="16"/>
        <v>0</v>
      </c>
      <c r="BL53" s="34">
        <f t="shared" si="16"/>
        <v>0</v>
      </c>
      <c r="BM53" s="34">
        <f t="shared" si="16"/>
        <v>0</v>
      </c>
      <c r="BN53" s="34">
        <f t="shared" si="15"/>
        <v>0</v>
      </c>
      <c r="BO53" s="34">
        <f t="shared" si="15"/>
        <v>0</v>
      </c>
      <c r="BP53" s="34">
        <f t="shared" si="15"/>
        <v>0</v>
      </c>
    </row>
    <row r="54" spans="1:68" x14ac:dyDescent="0.2">
      <c r="A54" s="7">
        <v>2306.08367</v>
      </c>
      <c r="B54" s="3" t="s">
        <v>17</v>
      </c>
      <c r="C54" s="3">
        <v>12</v>
      </c>
      <c r="D54" s="3">
        <v>12</v>
      </c>
      <c r="E54" s="3" t="b">
        <v>0</v>
      </c>
      <c r="F54" s="3" t="b">
        <v>0</v>
      </c>
      <c r="G54" s="13">
        <v>7.85945320129394</v>
      </c>
      <c r="H54" s="13">
        <v>0.26858425140380798</v>
      </c>
      <c r="I54" s="13">
        <v>5.2612135410308802</v>
      </c>
      <c r="J54" s="13">
        <v>0.31954073905944802</v>
      </c>
      <c r="K54" s="3">
        <v>3042</v>
      </c>
      <c r="L54" s="3">
        <v>1046</v>
      </c>
      <c r="M54" s="3">
        <v>0</v>
      </c>
      <c r="N54" s="3">
        <v>1</v>
      </c>
      <c r="O54" s="3">
        <v>775</v>
      </c>
      <c r="P54" s="3">
        <v>3</v>
      </c>
      <c r="Q54" s="3">
        <v>0</v>
      </c>
      <c r="R54" s="3">
        <v>0</v>
      </c>
      <c r="S54" s="3" t="b">
        <v>1</v>
      </c>
      <c r="T54" s="3">
        <v>0</v>
      </c>
      <c r="U54" s="3">
        <v>0</v>
      </c>
      <c r="V54" s="3">
        <v>0</v>
      </c>
      <c r="W54" s="3">
        <v>2</v>
      </c>
      <c r="X54" s="3">
        <v>0</v>
      </c>
      <c r="AA54" s="7">
        <v>2306.08367</v>
      </c>
      <c r="AB54" s="3" t="b">
        <v>0</v>
      </c>
      <c r="AC54" s="3" t="b">
        <v>0</v>
      </c>
      <c r="AD54" s="3" t="b">
        <v>1</v>
      </c>
      <c r="AE54" s="24" t="b">
        <v>0</v>
      </c>
      <c r="AG54" t="b">
        <f t="shared" si="0"/>
        <v>0</v>
      </c>
      <c r="AH54" t="str" cm="1">
        <f t="array" ref="AH54">IF($AG54,#REF!,"")</f>
        <v/>
      </c>
      <c r="AI54" s="3">
        <v>1</v>
      </c>
      <c r="AU54" t="str">
        <v>opticajnl</v>
      </c>
      <c r="AV54">
        <f t="shared" si="11"/>
        <v>0</v>
      </c>
      <c r="AW54">
        <f t="shared" si="17"/>
        <v>0</v>
      </c>
      <c r="AX54">
        <f t="shared" si="18"/>
        <v>0</v>
      </c>
      <c r="AY54">
        <f t="shared" si="19"/>
        <v>0</v>
      </c>
      <c r="AZ54">
        <f t="shared" si="20"/>
        <v>0</v>
      </c>
      <c r="BA54">
        <f t="shared" si="21"/>
        <v>0</v>
      </c>
      <c r="BB54">
        <f t="shared" si="22"/>
        <v>0</v>
      </c>
      <c r="BC54">
        <f t="shared" si="23"/>
        <v>0</v>
      </c>
      <c r="BD54">
        <f t="shared" si="24"/>
        <v>0</v>
      </c>
      <c r="BF54">
        <f t="shared" si="12"/>
        <v>1</v>
      </c>
      <c r="BG54" t="str">
        <v>opticajnl</v>
      </c>
      <c r="BH54" s="34">
        <f t="shared" si="16"/>
        <v>0</v>
      </c>
      <c r="BI54" s="34">
        <f t="shared" si="16"/>
        <v>0</v>
      </c>
      <c r="BJ54" s="34">
        <f t="shared" si="16"/>
        <v>0</v>
      </c>
      <c r="BK54" s="34">
        <f t="shared" si="16"/>
        <v>0</v>
      </c>
      <c r="BL54" s="34">
        <f t="shared" si="16"/>
        <v>0</v>
      </c>
      <c r="BM54" s="34">
        <f t="shared" si="16"/>
        <v>0</v>
      </c>
      <c r="BN54" s="34">
        <f t="shared" si="15"/>
        <v>0</v>
      </c>
      <c r="BO54" s="34">
        <f t="shared" si="15"/>
        <v>0</v>
      </c>
      <c r="BP54" s="34">
        <f t="shared" si="15"/>
        <v>0</v>
      </c>
    </row>
    <row r="55" spans="1:68" x14ac:dyDescent="0.2">
      <c r="A55" s="7">
        <v>2306.0810999999999</v>
      </c>
      <c r="B55" s="3" t="s">
        <v>10</v>
      </c>
      <c r="C55" s="3">
        <v>12</v>
      </c>
      <c r="D55" s="3">
        <v>0</v>
      </c>
      <c r="E55" s="3" t="b">
        <v>1</v>
      </c>
      <c r="F55" s="3" t="b">
        <v>0</v>
      </c>
      <c r="G55" s="13">
        <v>6.6582839488983101</v>
      </c>
      <c r="H55" s="13">
        <v>0.27035450935363697</v>
      </c>
      <c r="I55" s="13">
        <v>13.6288795471191</v>
      </c>
      <c r="J55" s="13">
        <v>0.16696429252624501</v>
      </c>
      <c r="K55" s="3">
        <v>21938</v>
      </c>
      <c r="L55" s="3">
        <v>8025</v>
      </c>
      <c r="M55" s="3">
        <v>7</v>
      </c>
      <c r="N55" s="3">
        <v>7</v>
      </c>
      <c r="O55" s="3">
        <v>5256</v>
      </c>
      <c r="P55" s="3">
        <v>5163</v>
      </c>
      <c r="Q55" s="3">
        <v>4828</v>
      </c>
      <c r="R55" s="3">
        <v>79</v>
      </c>
      <c r="S55" s="3" t="b">
        <v>1</v>
      </c>
      <c r="T55" s="3">
        <v>0</v>
      </c>
      <c r="U55" s="3">
        <v>0</v>
      </c>
      <c r="V55" s="3">
        <v>2</v>
      </c>
      <c r="W55" s="3">
        <v>6</v>
      </c>
      <c r="X55" s="3">
        <v>-2</v>
      </c>
      <c r="AA55" s="7">
        <v>2306.0810999999999</v>
      </c>
      <c r="AB55" s="3" t="b">
        <v>0</v>
      </c>
      <c r="AC55" s="3" t="b">
        <v>1</v>
      </c>
      <c r="AD55" s="3" t="b">
        <v>1</v>
      </c>
      <c r="AE55" s="24" t="b">
        <v>0</v>
      </c>
      <c r="AG55" t="b">
        <f t="shared" si="0"/>
        <v>1</v>
      </c>
      <c r="AH55" t="e" cm="1">
        <f t="array" ref="AH55">IF($AG55,#REF!,"")</f>
        <v>#REF!</v>
      </c>
      <c r="AU55" t="str">
        <v>ceurart</v>
      </c>
      <c r="AV55">
        <f t="shared" si="11"/>
        <v>1</v>
      </c>
      <c r="AW55">
        <f t="shared" si="17"/>
        <v>1</v>
      </c>
      <c r="AX55">
        <f t="shared" si="18"/>
        <v>1</v>
      </c>
      <c r="AY55">
        <f t="shared" si="19"/>
        <v>1</v>
      </c>
      <c r="AZ55">
        <f t="shared" si="20"/>
        <v>1</v>
      </c>
      <c r="BA55">
        <f t="shared" si="21"/>
        <v>1</v>
      </c>
      <c r="BB55">
        <f t="shared" si="22"/>
        <v>1</v>
      </c>
      <c r="BC55">
        <f t="shared" si="23"/>
        <v>0</v>
      </c>
      <c r="BD55">
        <f t="shared" si="24"/>
        <v>0</v>
      </c>
      <c r="BF55">
        <f t="shared" si="12"/>
        <v>1</v>
      </c>
      <c r="BG55" t="str">
        <v>ceurart</v>
      </c>
      <c r="BH55" s="34">
        <f t="shared" si="16"/>
        <v>1</v>
      </c>
      <c r="BI55" s="34">
        <f t="shared" si="16"/>
        <v>1</v>
      </c>
      <c r="BJ55" s="34">
        <f t="shared" si="16"/>
        <v>1</v>
      </c>
      <c r="BK55" s="34">
        <f t="shared" si="16"/>
        <v>1</v>
      </c>
      <c r="BL55" s="34">
        <f t="shared" si="16"/>
        <v>1</v>
      </c>
      <c r="BM55" s="34">
        <f t="shared" si="16"/>
        <v>1</v>
      </c>
      <c r="BN55" s="34">
        <f t="shared" si="15"/>
        <v>1</v>
      </c>
      <c r="BO55" s="34">
        <f t="shared" si="15"/>
        <v>0</v>
      </c>
      <c r="BP55" s="34">
        <f t="shared" si="15"/>
        <v>0</v>
      </c>
    </row>
    <row r="56" spans="1:68" x14ac:dyDescent="0.2">
      <c r="A56" s="7">
        <v>2306.0046600000001</v>
      </c>
      <c r="B56" s="3" t="s">
        <v>23</v>
      </c>
      <c r="C56" s="3">
        <v>12</v>
      </c>
      <c r="D56" s="3">
        <v>12</v>
      </c>
      <c r="E56" s="3" t="b">
        <v>0</v>
      </c>
      <c r="F56" s="3" t="b">
        <v>1</v>
      </c>
      <c r="G56" s="13">
        <v>4.3384089469909597</v>
      </c>
      <c r="H56" s="13">
        <v>0.26994204521179199</v>
      </c>
      <c r="I56" s="13">
        <v>3.53600597381591</v>
      </c>
      <c r="J56" s="13">
        <v>0.168063163757324</v>
      </c>
      <c r="K56" s="3">
        <v>29</v>
      </c>
      <c r="L56" s="3">
        <v>29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2</v>
      </c>
      <c r="S56" s="3" t="b">
        <v>1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AA56" s="7">
        <v>2306.0046600000001</v>
      </c>
      <c r="AB56" s="3" t="b">
        <v>0</v>
      </c>
      <c r="AC56" s="3" t="b">
        <v>0</v>
      </c>
      <c r="AD56" s="3" t="b">
        <v>1</v>
      </c>
      <c r="AE56" s="24" t="b">
        <v>1</v>
      </c>
      <c r="AG56" t="b">
        <f t="shared" si="0"/>
        <v>0</v>
      </c>
      <c r="AH56" t="str" cm="1">
        <f t="array" ref="AH56">IF($AG56,#REF!,"")</f>
        <v/>
      </c>
      <c r="AU56" t="str">
        <v>wiley-article</v>
      </c>
      <c r="AV56">
        <f t="shared" si="11"/>
        <v>1</v>
      </c>
      <c r="AW56">
        <f t="shared" si="17"/>
        <v>1</v>
      </c>
      <c r="AX56">
        <f t="shared" si="18"/>
        <v>1</v>
      </c>
      <c r="AY56">
        <f t="shared" si="19"/>
        <v>1</v>
      </c>
      <c r="AZ56">
        <f t="shared" si="20"/>
        <v>1</v>
      </c>
      <c r="BA56">
        <f t="shared" si="21"/>
        <v>0</v>
      </c>
      <c r="BB56">
        <f t="shared" si="22"/>
        <v>1</v>
      </c>
      <c r="BC56">
        <f t="shared" si="23"/>
        <v>0</v>
      </c>
      <c r="BD56">
        <f t="shared" si="24"/>
        <v>0</v>
      </c>
      <c r="BF56">
        <f t="shared" si="12"/>
        <v>1</v>
      </c>
      <c r="BG56" t="str">
        <v>wiley-article</v>
      </c>
      <c r="BH56" s="34">
        <f t="shared" si="16"/>
        <v>1</v>
      </c>
      <c r="BI56" s="34">
        <f t="shared" si="16"/>
        <v>1</v>
      </c>
      <c r="BJ56" s="34">
        <f t="shared" si="16"/>
        <v>1</v>
      </c>
      <c r="BK56" s="34">
        <f t="shared" si="16"/>
        <v>1</v>
      </c>
      <c r="BL56" s="34">
        <f t="shared" si="16"/>
        <v>1</v>
      </c>
      <c r="BM56" s="34">
        <f t="shared" si="16"/>
        <v>0</v>
      </c>
      <c r="BN56" s="34">
        <f t="shared" si="15"/>
        <v>1</v>
      </c>
      <c r="BO56" s="34">
        <f t="shared" si="15"/>
        <v>0</v>
      </c>
      <c r="BP56" s="34">
        <f t="shared" si="15"/>
        <v>0</v>
      </c>
    </row>
    <row r="57" spans="1:68" x14ac:dyDescent="0.2">
      <c r="A57" s="7">
        <v>2306.0055400000001</v>
      </c>
      <c r="B57" s="3" t="s">
        <v>24</v>
      </c>
      <c r="C57" s="3">
        <v>12</v>
      </c>
      <c r="D57" s="3">
        <v>12</v>
      </c>
      <c r="E57" s="3" t="b">
        <v>0</v>
      </c>
      <c r="F57" s="3" t="b">
        <v>0</v>
      </c>
      <c r="G57" s="13">
        <v>9.45524001121521</v>
      </c>
      <c r="H57" s="13">
        <v>10.0453460216522</v>
      </c>
      <c r="I57" s="13">
        <v>7.12727618217468</v>
      </c>
      <c r="J57" s="13">
        <v>0.170761108398437</v>
      </c>
      <c r="K57" s="3">
        <v>5430</v>
      </c>
      <c r="L57" s="3">
        <v>1902</v>
      </c>
      <c r="M57" s="3">
        <v>4</v>
      </c>
      <c r="N57" s="3">
        <v>10</v>
      </c>
      <c r="O57" s="3">
        <v>1403</v>
      </c>
      <c r="P57" s="3">
        <v>-538</v>
      </c>
      <c r="Q57" s="3">
        <v>-400</v>
      </c>
      <c r="R57" s="3">
        <v>54</v>
      </c>
      <c r="S57" s="3" t="b">
        <v>1</v>
      </c>
      <c r="T57" s="3">
        <v>0</v>
      </c>
      <c r="U57" s="3">
        <v>0</v>
      </c>
      <c r="V57" s="3">
        <v>6</v>
      </c>
      <c r="W57" s="3">
        <v>6</v>
      </c>
      <c r="X57" s="3">
        <v>0</v>
      </c>
      <c r="AA57" s="7">
        <v>2306.0055400000001</v>
      </c>
      <c r="AB57" s="3" t="b">
        <v>1</v>
      </c>
      <c r="AC57" s="3" t="b">
        <v>0</v>
      </c>
      <c r="AD57" s="3" t="b">
        <v>0</v>
      </c>
      <c r="AE57" s="24" t="b">
        <v>0</v>
      </c>
      <c r="AG57" t="b">
        <f t="shared" si="0"/>
        <v>0</v>
      </c>
      <c r="AH57" t="str" cm="1">
        <f t="array" ref="AH57">IF($AG57,#REF!,"")</f>
        <v/>
      </c>
      <c r="AI57" s="3">
        <v>1</v>
      </c>
      <c r="AJ57" s="3">
        <v>1</v>
      </c>
      <c r="AK57" s="3">
        <v>1</v>
      </c>
      <c r="AQ57" t="s">
        <v>214</v>
      </c>
      <c r="AU57" t="str">
        <v>NST</v>
      </c>
      <c r="AV57">
        <f t="shared" si="11"/>
        <v>0</v>
      </c>
      <c r="AW57">
        <f t="shared" si="17"/>
        <v>0</v>
      </c>
      <c r="AX57">
        <f t="shared" si="18"/>
        <v>0</v>
      </c>
      <c r="AY57">
        <f t="shared" si="19"/>
        <v>0</v>
      </c>
      <c r="AZ57">
        <f t="shared" si="20"/>
        <v>0</v>
      </c>
      <c r="BA57">
        <f t="shared" si="21"/>
        <v>0</v>
      </c>
      <c r="BB57">
        <f t="shared" si="22"/>
        <v>0</v>
      </c>
      <c r="BC57">
        <f t="shared" si="23"/>
        <v>0</v>
      </c>
      <c r="BD57">
        <f t="shared" si="24"/>
        <v>0</v>
      </c>
      <c r="BF57">
        <f t="shared" si="12"/>
        <v>1</v>
      </c>
      <c r="BG57" t="str">
        <v>NST</v>
      </c>
      <c r="BH57" s="34">
        <f t="shared" si="16"/>
        <v>0</v>
      </c>
      <c r="BI57" s="34">
        <f t="shared" si="16"/>
        <v>0</v>
      </c>
      <c r="BJ57" s="34">
        <f t="shared" si="16"/>
        <v>0</v>
      </c>
      <c r="BK57" s="34">
        <f t="shared" si="16"/>
        <v>0</v>
      </c>
      <c r="BL57" s="34">
        <f t="shared" si="16"/>
        <v>0</v>
      </c>
      <c r="BM57" s="34">
        <f t="shared" si="16"/>
        <v>0</v>
      </c>
      <c r="BN57" s="34">
        <f t="shared" si="15"/>
        <v>0</v>
      </c>
      <c r="BO57" s="34">
        <f t="shared" si="15"/>
        <v>0</v>
      </c>
      <c r="BP57" s="34">
        <f t="shared" si="15"/>
        <v>0</v>
      </c>
    </row>
    <row r="58" spans="1:68" x14ac:dyDescent="0.2">
      <c r="A58" s="7">
        <v>2306.0078199999998</v>
      </c>
      <c r="B58" s="3" t="s">
        <v>18</v>
      </c>
      <c r="C58" s="3">
        <v>12</v>
      </c>
      <c r="D58" s="3">
        <v>0</v>
      </c>
      <c r="E58" s="3" t="b">
        <v>1</v>
      </c>
      <c r="F58" s="3" t="b">
        <v>0</v>
      </c>
      <c r="G58" s="13">
        <v>10.2376370429992</v>
      </c>
      <c r="H58" s="13">
        <v>0.27420139312744102</v>
      </c>
      <c r="I58" s="13">
        <v>28.181384325027398</v>
      </c>
      <c r="J58" s="13">
        <v>0.16748976707458399</v>
      </c>
      <c r="K58" s="3">
        <v>37567</v>
      </c>
      <c r="L58" s="3">
        <v>22957</v>
      </c>
      <c r="M58" s="3">
        <v>14</v>
      </c>
      <c r="N58" s="3">
        <v>11</v>
      </c>
      <c r="O58" s="3">
        <v>5041</v>
      </c>
      <c r="P58" s="3">
        <v>15318</v>
      </c>
      <c r="Q58" s="3">
        <v>13020</v>
      </c>
      <c r="R58" s="3">
        <v>87</v>
      </c>
      <c r="S58" s="3" t="b">
        <v>1</v>
      </c>
      <c r="T58" s="3">
        <v>0</v>
      </c>
      <c r="U58" s="3">
        <v>0</v>
      </c>
      <c r="V58" s="3">
        <v>1</v>
      </c>
      <c r="W58" s="3">
        <v>1</v>
      </c>
      <c r="X58" s="3">
        <v>-2</v>
      </c>
      <c r="AA58" s="7">
        <v>2306.0078199999998</v>
      </c>
      <c r="AB58" s="3" t="b">
        <v>0</v>
      </c>
      <c r="AC58" s="3" t="b">
        <v>1</v>
      </c>
      <c r="AD58" s="3" t="b">
        <v>1</v>
      </c>
      <c r="AE58" s="24" t="b">
        <v>0</v>
      </c>
      <c r="AG58" t="b">
        <f t="shared" si="0"/>
        <v>1</v>
      </c>
      <c r="AH58" t="e" cm="1">
        <f t="array" ref="AH58">IF($AG58,#REF!,"")</f>
        <v>#REF!</v>
      </c>
      <c r="AU58" t="str">
        <v>jpconf</v>
      </c>
      <c r="AV58">
        <f t="shared" si="11"/>
        <v>0</v>
      </c>
      <c r="AW58">
        <f t="shared" si="17"/>
        <v>0</v>
      </c>
      <c r="AX58">
        <f t="shared" si="18"/>
        <v>0</v>
      </c>
      <c r="AY58">
        <f t="shared" si="19"/>
        <v>0</v>
      </c>
      <c r="AZ58">
        <f t="shared" si="20"/>
        <v>0</v>
      </c>
      <c r="BA58">
        <f t="shared" si="21"/>
        <v>0</v>
      </c>
      <c r="BB58">
        <f t="shared" si="22"/>
        <v>0</v>
      </c>
      <c r="BC58">
        <f t="shared" si="23"/>
        <v>0</v>
      </c>
      <c r="BD58">
        <f t="shared" si="24"/>
        <v>0</v>
      </c>
      <c r="BF58">
        <f t="shared" si="12"/>
        <v>1</v>
      </c>
      <c r="BG58" t="str">
        <v>jpconf</v>
      </c>
      <c r="BH58" s="34">
        <f t="shared" si="16"/>
        <v>0</v>
      </c>
      <c r="BI58" s="34">
        <f t="shared" si="16"/>
        <v>0</v>
      </c>
      <c r="BJ58" s="34">
        <f t="shared" si="16"/>
        <v>0</v>
      </c>
      <c r="BK58" s="34">
        <f t="shared" si="16"/>
        <v>0</v>
      </c>
      <c r="BL58" s="34">
        <f t="shared" si="16"/>
        <v>0</v>
      </c>
      <c r="BM58" s="34">
        <f t="shared" si="16"/>
        <v>0</v>
      </c>
      <c r="BN58" s="34">
        <f t="shared" si="15"/>
        <v>0</v>
      </c>
      <c r="BO58" s="34">
        <f t="shared" si="15"/>
        <v>0</v>
      </c>
      <c r="BP58" s="34">
        <f t="shared" si="15"/>
        <v>0</v>
      </c>
    </row>
    <row r="59" spans="1:68" x14ac:dyDescent="0.2">
      <c r="A59" s="7">
        <v>2306.1322599999999</v>
      </c>
      <c r="B59" s="3" t="s">
        <v>25</v>
      </c>
      <c r="C59" s="3">
        <v>0</v>
      </c>
      <c r="D59" s="3">
        <v>0</v>
      </c>
      <c r="E59" s="3" t="b">
        <v>0</v>
      </c>
      <c r="F59" s="3" t="b">
        <v>1</v>
      </c>
      <c r="G59" s="13">
        <v>9.6391763687133807</v>
      </c>
      <c r="H59" s="13">
        <v>0.168585300445556</v>
      </c>
      <c r="I59" s="13">
        <v>6.0700488090515101</v>
      </c>
      <c r="J59" s="13">
        <v>0.166471242904663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b">
        <v>1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AA59" s="7">
        <v>2306.1322599999999</v>
      </c>
      <c r="AB59" s="3" t="b">
        <v>1</v>
      </c>
      <c r="AC59" s="3" t="b">
        <v>1</v>
      </c>
      <c r="AD59" s="3" t="b">
        <v>1</v>
      </c>
      <c r="AE59" s="24" t="b">
        <v>1</v>
      </c>
      <c r="AG59" t="b">
        <f t="shared" si="0"/>
        <v>1</v>
      </c>
      <c r="AH59" t="e" cm="1">
        <f t="array" ref="AH59">IF($AG59,#REF!,"")</f>
        <v>#REF!</v>
      </c>
      <c r="AU59" t="str">
        <v>mhd</v>
      </c>
      <c r="AV59">
        <f t="shared" si="11"/>
        <v>1</v>
      </c>
      <c r="AW59">
        <f t="shared" si="17"/>
        <v>0</v>
      </c>
      <c r="AX59">
        <f t="shared" si="18"/>
        <v>0</v>
      </c>
      <c r="AY59">
        <f t="shared" si="19"/>
        <v>0</v>
      </c>
      <c r="AZ59">
        <f t="shared" si="20"/>
        <v>0</v>
      </c>
      <c r="BA59">
        <f t="shared" si="21"/>
        <v>0</v>
      </c>
      <c r="BB59">
        <f t="shared" si="22"/>
        <v>0</v>
      </c>
      <c r="BC59">
        <f t="shared" si="23"/>
        <v>0</v>
      </c>
      <c r="BD59">
        <f t="shared" si="24"/>
        <v>0</v>
      </c>
      <c r="BF59">
        <f t="shared" si="12"/>
        <v>1</v>
      </c>
      <c r="BG59" t="str">
        <v>mhd</v>
      </c>
      <c r="BH59" s="34">
        <f t="shared" si="16"/>
        <v>1</v>
      </c>
      <c r="BI59" s="34">
        <f t="shared" si="16"/>
        <v>0</v>
      </c>
      <c r="BJ59" s="34">
        <f t="shared" si="16"/>
        <v>0</v>
      </c>
      <c r="BK59" s="34">
        <f t="shared" si="16"/>
        <v>0</v>
      </c>
      <c r="BL59" s="34">
        <f t="shared" si="16"/>
        <v>0</v>
      </c>
      <c r="BM59" s="34">
        <f t="shared" si="16"/>
        <v>0</v>
      </c>
      <c r="BN59" s="34">
        <f t="shared" si="15"/>
        <v>0</v>
      </c>
      <c r="BO59" s="34">
        <f t="shared" si="15"/>
        <v>0</v>
      </c>
      <c r="BP59" s="34">
        <f t="shared" si="15"/>
        <v>0</v>
      </c>
    </row>
    <row r="60" spans="1:68" x14ac:dyDescent="0.2">
      <c r="A60" s="7">
        <v>2306.0014900000001</v>
      </c>
      <c r="B60" s="3" t="s">
        <v>23</v>
      </c>
      <c r="C60" s="3">
        <v>0</v>
      </c>
      <c r="D60" s="3">
        <v>0</v>
      </c>
      <c r="E60" s="3" t="b">
        <v>1</v>
      </c>
      <c r="F60" s="3" t="b">
        <v>1</v>
      </c>
      <c r="G60" s="13">
        <v>15.5618848800659</v>
      </c>
      <c r="H60" s="13">
        <v>0.16650080680847101</v>
      </c>
      <c r="I60" s="13">
        <v>6.5072712898254403</v>
      </c>
      <c r="J60" s="13">
        <v>0.16695427894592199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 t="b">
        <v>1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AA60" s="7">
        <v>2306.0014900000001</v>
      </c>
      <c r="AB60" s="3" t="b">
        <v>1</v>
      </c>
      <c r="AC60" s="3" t="b">
        <v>1</v>
      </c>
      <c r="AD60" s="3" t="b">
        <v>1</v>
      </c>
      <c r="AE60" s="24" t="b">
        <v>1</v>
      </c>
      <c r="AG60" t="b">
        <f t="shared" si="0"/>
        <v>1</v>
      </c>
      <c r="AH60" t="e" cm="1">
        <f t="array" ref="AH60">IF($AG60,#REF!,"")</f>
        <v>#REF!</v>
      </c>
      <c r="AU60" t="str">
        <v>iau</v>
      </c>
      <c r="AV60">
        <f t="shared" si="11"/>
        <v>0</v>
      </c>
      <c r="AW60">
        <f t="shared" si="17"/>
        <v>0</v>
      </c>
      <c r="AX60">
        <f t="shared" si="18"/>
        <v>0</v>
      </c>
      <c r="AY60">
        <f t="shared" si="19"/>
        <v>0</v>
      </c>
      <c r="AZ60">
        <f t="shared" si="20"/>
        <v>0</v>
      </c>
      <c r="BA60">
        <f t="shared" si="21"/>
        <v>0</v>
      </c>
      <c r="BB60">
        <f t="shared" si="22"/>
        <v>0</v>
      </c>
      <c r="BC60">
        <f t="shared" si="23"/>
        <v>0</v>
      </c>
      <c r="BD60">
        <f t="shared" si="24"/>
        <v>0</v>
      </c>
      <c r="BF60">
        <f t="shared" si="12"/>
        <v>1</v>
      </c>
      <c r="BG60" t="str">
        <v>iau</v>
      </c>
      <c r="BH60" s="34">
        <f t="shared" si="16"/>
        <v>0</v>
      </c>
      <c r="BI60" s="34">
        <f t="shared" si="16"/>
        <v>0</v>
      </c>
      <c r="BJ60" s="34">
        <f t="shared" si="16"/>
        <v>0</v>
      </c>
      <c r="BK60" s="34">
        <f t="shared" si="16"/>
        <v>0</v>
      </c>
      <c r="BL60" s="34">
        <f t="shared" si="16"/>
        <v>0</v>
      </c>
      <c r="BM60" s="34">
        <f t="shared" si="16"/>
        <v>0</v>
      </c>
      <c r="BN60" s="34">
        <f t="shared" si="15"/>
        <v>0</v>
      </c>
      <c r="BO60" s="34">
        <f t="shared" si="15"/>
        <v>0</v>
      </c>
      <c r="BP60" s="34">
        <f t="shared" si="15"/>
        <v>0</v>
      </c>
    </row>
    <row r="61" spans="1:68" x14ac:dyDescent="0.2">
      <c r="A61" s="7">
        <v>2306.0432700000001</v>
      </c>
      <c r="B61" s="3" t="s">
        <v>26</v>
      </c>
      <c r="C61" s="3">
        <v>12</v>
      </c>
      <c r="D61" s="3">
        <v>0</v>
      </c>
      <c r="E61" s="3" t="b">
        <v>1</v>
      </c>
      <c r="F61" s="3" t="b">
        <v>0</v>
      </c>
      <c r="G61" s="13">
        <v>4.2934174537658603</v>
      </c>
      <c r="H61" s="13">
        <v>0.26766705513000399</v>
      </c>
      <c r="I61" s="13">
        <v>9.3359715938568097</v>
      </c>
      <c r="J61" s="13">
        <v>0.168138027191162</v>
      </c>
      <c r="K61" s="3">
        <v>2320</v>
      </c>
      <c r="L61" s="3">
        <v>1962</v>
      </c>
      <c r="M61" s="3">
        <v>0</v>
      </c>
      <c r="N61" s="3">
        <v>0</v>
      </c>
      <c r="O61" s="3">
        <v>1</v>
      </c>
      <c r="P61" s="3">
        <v>2162</v>
      </c>
      <c r="Q61" s="3">
        <v>1887</v>
      </c>
      <c r="R61" s="3">
        <v>70</v>
      </c>
      <c r="S61" s="3" t="b">
        <v>1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AA61" s="7">
        <v>2306.0432700000001</v>
      </c>
      <c r="AB61" s="3" t="b">
        <v>0</v>
      </c>
      <c r="AC61" s="3" t="b">
        <v>1</v>
      </c>
      <c r="AD61" s="3" t="b">
        <v>1</v>
      </c>
      <c r="AE61" s="24" t="b">
        <v>0</v>
      </c>
      <c r="AG61" t="b">
        <f t="shared" si="0"/>
        <v>1</v>
      </c>
      <c r="AH61" t="e" cm="1">
        <f t="array" ref="AH61">IF($AG61,#REF!,"")</f>
        <v>#REF!</v>
      </c>
      <c r="AU61" t="str">
        <v>ieeeconf</v>
      </c>
      <c r="AV61">
        <f t="shared" si="11"/>
        <v>0</v>
      </c>
      <c r="AW61">
        <f t="shared" si="17"/>
        <v>0</v>
      </c>
      <c r="AX61">
        <f t="shared" si="18"/>
        <v>0</v>
      </c>
      <c r="AY61">
        <f t="shared" si="19"/>
        <v>0</v>
      </c>
      <c r="AZ61">
        <f t="shared" si="20"/>
        <v>0</v>
      </c>
      <c r="BA61">
        <f t="shared" si="21"/>
        <v>0</v>
      </c>
      <c r="BB61">
        <f t="shared" si="22"/>
        <v>0</v>
      </c>
      <c r="BC61">
        <f t="shared" si="23"/>
        <v>0</v>
      </c>
      <c r="BD61">
        <f t="shared" si="24"/>
        <v>0</v>
      </c>
      <c r="BF61">
        <f t="shared" si="12"/>
        <v>1</v>
      </c>
      <c r="BG61" t="str">
        <v>ieeeconf</v>
      </c>
      <c r="BH61" s="34">
        <f t="shared" si="16"/>
        <v>0</v>
      </c>
      <c r="BI61" s="34">
        <f t="shared" si="16"/>
        <v>0</v>
      </c>
      <c r="BJ61" s="34">
        <f t="shared" si="16"/>
        <v>0</v>
      </c>
      <c r="BK61" s="34">
        <f t="shared" si="16"/>
        <v>0</v>
      </c>
      <c r="BL61" s="34">
        <f t="shared" si="16"/>
        <v>0</v>
      </c>
      <c r="BM61" s="34">
        <f t="shared" si="16"/>
        <v>0</v>
      </c>
      <c r="BN61" s="34">
        <f t="shared" si="15"/>
        <v>0</v>
      </c>
      <c r="BO61" s="34">
        <f t="shared" si="15"/>
        <v>0</v>
      </c>
      <c r="BP61" s="34">
        <f t="shared" si="15"/>
        <v>0</v>
      </c>
    </row>
    <row r="62" spans="1:68" x14ac:dyDescent="0.2">
      <c r="A62" s="7">
        <v>2306.0228099999999</v>
      </c>
      <c r="B62" s="3" t="s">
        <v>18</v>
      </c>
      <c r="C62" s="3">
        <v>0</v>
      </c>
      <c r="D62" s="3">
        <v>0</v>
      </c>
      <c r="E62" s="3" t="b">
        <v>1</v>
      </c>
      <c r="F62" s="3" t="b">
        <v>1</v>
      </c>
      <c r="G62" s="13">
        <v>13.363911867141701</v>
      </c>
      <c r="H62" s="13">
        <v>0.16736364364624001</v>
      </c>
      <c r="I62" s="13">
        <v>8.1135044097900302</v>
      </c>
      <c r="J62" s="13">
        <v>0.169002771377563</v>
      </c>
      <c r="K62" s="3">
        <v>7</v>
      </c>
      <c r="L62" s="3">
        <v>7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2</v>
      </c>
      <c r="S62" s="3" t="b">
        <v>1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AA62" s="7">
        <v>2306.0228099999999</v>
      </c>
      <c r="AB62" s="3" t="b">
        <v>1</v>
      </c>
      <c r="AC62" s="3" t="b">
        <v>1</v>
      </c>
      <c r="AD62" s="3" t="b">
        <v>1</v>
      </c>
      <c r="AE62" s="24" t="b">
        <v>1</v>
      </c>
      <c r="AG62" t="b">
        <f t="shared" si="0"/>
        <v>1</v>
      </c>
      <c r="AH62" t="e" cm="1">
        <f t="array" ref="AH62">IF($AG62,#REF!,"")</f>
        <v>#REF!</v>
      </c>
      <c r="AU62" t="str">
        <v>aastex63</v>
      </c>
      <c r="AV62">
        <f t="shared" si="11"/>
        <v>0</v>
      </c>
      <c r="AW62">
        <f t="shared" si="17"/>
        <v>0</v>
      </c>
      <c r="AX62">
        <f t="shared" si="18"/>
        <v>0</v>
      </c>
      <c r="AY62">
        <f t="shared" si="19"/>
        <v>0</v>
      </c>
      <c r="AZ62">
        <f t="shared" si="20"/>
        <v>0</v>
      </c>
      <c r="BA62">
        <f t="shared" si="21"/>
        <v>0</v>
      </c>
      <c r="BB62">
        <f t="shared" si="22"/>
        <v>0</v>
      </c>
      <c r="BC62">
        <f t="shared" si="23"/>
        <v>0</v>
      </c>
      <c r="BD62">
        <f t="shared" si="24"/>
        <v>0</v>
      </c>
      <c r="BF62">
        <f t="shared" si="12"/>
        <v>1</v>
      </c>
      <c r="BG62" t="str">
        <v>aastex63</v>
      </c>
      <c r="BH62" s="34">
        <f t="shared" si="16"/>
        <v>0</v>
      </c>
      <c r="BI62" s="34">
        <f t="shared" si="16"/>
        <v>0</v>
      </c>
      <c r="BJ62" s="34">
        <f t="shared" si="16"/>
        <v>0</v>
      </c>
      <c r="BK62" s="34">
        <f t="shared" si="16"/>
        <v>0</v>
      </c>
      <c r="BL62" s="34">
        <f t="shared" si="16"/>
        <v>0</v>
      </c>
      <c r="BM62" s="34">
        <f t="shared" si="16"/>
        <v>0</v>
      </c>
      <c r="BN62" s="34">
        <f t="shared" si="15"/>
        <v>0</v>
      </c>
      <c r="BO62" s="34">
        <f t="shared" si="15"/>
        <v>0</v>
      </c>
      <c r="BP62" s="34">
        <f t="shared" si="15"/>
        <v>0</v>
      </c>
    </row>
    <row r="63" spans="1:68" x14ac:dyDescent="0.2">
      <c r="A63" s="7">
        <v>2306.0028499999999</v>
      </c>
      <c r="B63" s="3" t="s">
        <v>10</v>
      </c>
      <c r="C63" s="3">
        <v>0</v>
      </c>
      <c r="D63" s="3">
        <v>0</v>
      </c>
      <c r="E63" s="3" t="b">
        <v>0</v>
      </c>
      <c r="F63" s="3" t="b">
        <v>0</v>
      </c>
      <c r="G63" s="13">
        <v>6.2570631504058802</v>
      </c>
      <c r="H63" s="13">
        <v>0.169158220291137</v>
      </c>
      <c r="I63" s="13">
        <v>3.5546638965606601</v>
      </c>
      <c r="J63" s="13">
        <v>0.17047429084777799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 t="b">
        <v>1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AA63" s="7">
        <v>2306.0028499999999</v>
      </c>
      <c r="AB63" s="3" t="b">
        <v>1</v>
      </c>
      <c r="AC63" s="3" t="b">
        <v>1</v>
      </c>
      <c r="AD63" s="3" t="b">
        <v>0</v>
      </c>
      <c r="AE63" s="24" t="b">
        <v>0</v>
      </c>
      <c r="AG63" t="b">
        <f t="shared" si="0"/>
        <v>0</v>
      </c>
      <c r="AH63" t="str" cm="1">
        <f t="array" ref="AH63">IF($AG63,#REF!,"")</f>
        <v/>
      </c>
      <c r="AI63" s="3">
        <v>1</v>
      </c>
      <c r="AU63" t="str">
        <v>IEEEapm</v>
      </c>
      <c r="AV63">
        <f t="shared" si="11"/>
        <v>0</v>
      </c>
      <c r="AW63">
        <f t="shared" si="17"/>
        <v>0</v>
      </c>
      <c r="AX63">
        <f t="shared" si="18"/>
        <v>0</v>
      </c>
      <c r="AY63">
        <f t="shared" si="19"/>
        <v>0</v>
      </c>
      <c r="AZ63">
        <f t="shared" si="20"/>
        <v>0</v>
      </c>
      <c r="BA63">
        <f t="shared" si="21"/>
        <v>0</v>
      </c>
      <c r="BB63">
        <f t="shared" si="22"/>
        <v>0</v>
      </c>
      <c r="BC63">
        <f t="shared" si="23"/>
        <v>0</v>
      </c>
      <c r="BD63">
        <f t="shared" si="24"/>
        <v>0</v>
      </c>
      <c r="BF63">
        <f t="shared" si="12"/>
        <v>1</v>
      </c>
      <c r="BG63" t="str">
        <v>IEEEapm</v>
      </c>
      <c r="BH63" s="34">
        <f t="shared" si="16"/>
        <v>0</v>
      </c>
      <c r="BI63" s="34">
        <f t="shared" si="16"/>
        <v>0</v>
      </c>
      <c r="BJ63" s="34">
        <f t="shared" si="16"/>
        <v>0</v>
      </c>
      <c r="BK63" s="34">
        <f t="shared" si="16"/>
        <v>0</v>
      </c>
      <c r="BL63" s="34">
        <f t="shared" si="16"/>
        <v>0</v>
      </c>
      <c r="BM63" s="34">
        <f t="shared" si="16"/>
        <v>0</v>
      </c>
      <c r="BN63" s="34">
        <f t="shared" si="15"/>
        <v>0</v>
      </c>
      <c r="BO63" s="34">
        <f t="shared" si="15"/>
        <v>0</v>
      </c>
      <c r="BP63" s="34">
        <f t="shared" si="15"/>
        <v>0</v>
      </c>
    </row>
    <row r="64" spans="1:68" x14ac:dyDescent="0.2">
      <c r="A64" s="7">
        <v>2306.0002199999999</v>
      </c>
      <c r="B64" s="3" t="s">
        <v>11</v>
      </c>
      <c r="C64" s="3">
        <v>0</v>
      </c>
      <c r="D64" s="3">
        <v>0</v>
      </c>
      <c r="E64" s="3" t="b">
        <v>0</v>
      </c>
      <c r="F64" s="3" t="b">
        <v>0</v>
      </c>
      <c r="G64" s="13">
        <v>11.2345676422119</v>
      </c>
      <c r="H64" s="13">
        <v>0.16910099983215299</v>
      </c>
      <c r="I64" s="13">
        <v>5.9514286518096897</v>
      </c>
      <c r="J64" s="13">
        <v>0.169177055358886</v>
      </c>
      <c r="K64" s="3">
        <v>20</v>
      </c>
      <c r="L64" s="3">
        <v>0</v>
      </c>
      <c r="M64" s="3">
        <v>0</v>
      </c>
      <c r="N64" s="3">
        <v>0</v>
      </c>
      <c r="O64" s="3">
        <v>0</v>
      </c>
      <c r="P64" s="3">
        <v>-20</v>
      </c>
      <c r="Q64" s="3">
        <v>0</v>
      </c>
      <c r="R64" s="3">
        <v>0</v>
      </c>
      <c r="S64" s="3" t="b">
        <v>1</v>
      </c>
      <c r="T64" s="3">
        <v>0</v>
      </c>
      <c r="U64" s="3">
        <v>0</v>
      </c>
      <c r="V64" s="3">
        <v>0</v>
      </c>
      <c r="W64" s="3">
        <v>2</v>
      </c>
      <c r="X64" s="3">
        <v>0</v>
      </c>
      <c r="AA64" s="7">
        <v>2306.0002199999999</v>
      </c>
      <c r="AB64" s="3" t="b">
        <v>0</v>
      </c>
      <c r="AC64" s="3" t="b">
        <v>1</v>
      </c>
      <c r="AD64" s="3" t="b">
        <v>0</v>
      </c>
      <c r="AE64" s="24" t="b">
        <v>0</v>
      </c>
      <c r="AG64" t="b">
        <f t="shared" si="0"/>
        <v>0</v>
      </c>
      <c r="AH64" t="str" cm="1">
        <f t="array" ref="AH64">IF($AG64,#REF!,"")</f>
        <v/>
      </c>
      <c r="AI64" s="3">
        <v>1</v>
      </c>
      <c r="AJ64" s="3">
        <v>1</v>
      </c>
      <c r="AM64" s="3">
        <v>1</v>
      </c>
      <c r="AU64" t="str">
        <v>optica-article</v>
      </c>
      <c r="AV64">
        <f t="shared" si="11"/>
        <v>1</v>
      </c>
      <c r="AW64">
        <f t="shared" si="17"/>
        <v>1</v>
      </c>
      <c r="AX64">
        <f t="shared" si="18"/>
        <v>1</v>
      </c>
      <c r="AY64">
        <f t="shared" si="19"/>
        <v>1</v>
      </c>
      <c r="AZ64">
        <f t="shared" si="20"/>
        <v>1</v>
      </c>
      <c r="BA64">
        <f t="shared" si="21"/>
        <v>0</v>
      </c>
      <c r="BB64">
        <f t="shared" si="22"/>
        <v>0</v>
      </c>
      <c r="BC64">
        <f t="shared" si="23"/>
        <v>0</v>
      </c>
      <c r="BD64">
        <f t="shared" si="24"/>
        <v>0</v>
      </c>
      <c r="BF64">
        <f t="shared" si="12"/>
        <v>1</v>
      </c>
      <c r="BG64" t="str">
        <v>optica-article</v>
      </c>
      <c r="BH64" s="34">
        <f t="shared" si="16"/>
        <v>1</v>
      </c>
      <c r="BI64" s="34">
        <f t="shared" si="16"/>
        <v>1</v>
      </c>
      <c r="BJ64" s="34">
        <f t="shared" si="16"/>
        <v>1</v>
      </c>
      <c r="BK64" s="34">
        <f t="shared" si="16"/>
        <v>1</v>
      </c>
      <c r="BL64" s="34">
        <f t="shared" si="16"/>
        <v>1</v>
      </c>
      <c r="BM64" s="34">
        <f t="shared" si="16"/>
        <v>0</v>
      </c>
      <c r="BN64" s="34">
        <f t="shared" si="15"/>
        <v>0</v>
      </c>
      <c r="BO64" s="34">
        <f t="shared" si="15"/>
        <v>0</v>
      </c>
      <c r="BP64" s="34">
        <f t="shared" si="15"/>
        <v>0</v>
      </c>
    </row>
    <row r="65" spans="1:68" x14ac:dyDescent="0.2">
      <c r="A65" s="7">
        <v>2306.0007799999998</v>
      </c>
      <c r="B65" s="3" t="s">
        <v>16</v>
      </c>
      <c r="C65" s="3">
        <v>0</v>
      </c>
      <c r="D65" s="3">
        <v>0</v>
      </c>
      <c r="E65" s="3" t="b">
        <v>0</v>
      </c>
      <c r="F65" s="3" t="b">
        <v>0</v>
      </c>
      <c r="G65" s="13">
        <v>13.010972261428799</v>
      </c>
      <c r="H65" s="13">
        <v>0.16703748703002899</v>
      </c>
      <c r="I65" s="13">
        <v>6.0044779777526802</v>
      </c>
      <c r="J65" s="13">
        <v>0.16697716712951599</v>
      </c>
      <c r="K65" s="3">
        <v>5642</v>
      </c>
      <c r="L65" s="3">
        <v>2611</v>
      </c>
      <c r="M65" s="3">
        <v>4</v>
      </c>
      <c r="N65" s="3">
        <v>4</v>
      </c>
      <c r="O65" s="3">
        <v>1216</v>
      </c>
      <c r="P65" s="3">
        <v>0</v>
      </c>
      <c r="Q65" s="3">
        <v>0</v>
      </c>
      <c r="R65" s="3">
        <v>4</v>
      </c>
      <c r="S65" s="3" t="b">
        <v>1</v>
      </c>
      <c r="T65" s="3">
        <v>0</v>
      </c>
      <c r="U65" s="3">
        <v>0</v>
      </c>
      <c r="V65" s="3">
        <v>1</v>
      </c>
      <c r="W65" s="3">
        <v>1</v>
      </c>
      <c r="X65" s="3">
        <v>0</v>
      </c>
      <c r="AA65" s="7">
        <v>2306.0007799999998</v>
      </c>
      <c r="AB65" s="3" t="b">
        <v>0</v>
      </c>
      <c r="AC65" s="3" t="b">
        <v>1</v>
      </c>
      <c r="AD65" s="3" t="b">
        <v>1</v>
      </c>
      <c r="AE65" s="24" t="b">
        <v>0</v>
      </c>
      <c r="AG65" t="b">
        <f t="shared" si="0"/>
        <v>1</v>
      </c>
      <c r="AH65" t="e" cm="1">
        <f t="array" ref="AH65">IF($AG65,#REF!,"")</f>
        <v>#REF!</v>
      </c>
      <c r="AU65" t="str">
        <v>amsproc</v>
      </c>
      <c r="AV65">
        <f t="shared" si="11"/>
        <v>0</v>
      </c>
      <c r="AW65">
        <f t="shared" si="17"/>
        <v>0</v>
      </c>
      <c r="AX65">
        <f t="shared" si="18"/>
        <v>0</v>
      </c>
      <c r="AY65">
        <f t="shared" si="19"/>
        <v>0</v>
      </c>
      <c r="AZ65">
        <f t="shared" si="20"/>
        <v>0</v>
      </c>
      <c r="BA65">
        <f t="shared" si="21"/>
        <v>0</v>
      </c>
      <c r="BB65">
        <f t="shared" si="22"/>
        <v>0</v>
      </c>
      <c r="BC65">
        <f t="shared" si="23"/>
        <v>0</v>
      </c>
      <c r="BD65">
        <f t="shared" si="24"/>
        <v>0</v>
      </c>
      <c r="BF65">
        <f t="shared" si="12"/>
        <v>1</v>
      </c>
      <c r="BG65" t="str">
        <v>amsproc</v>
      </c>
      <c r="BH65" s="34">
        <f t="shared" si="16"/>
        <v>0</v>
      </c>
      <c r="BI65" s="34">
        <f t="shared" si="16"/>
        <v>0</v>
      </c>
      <c r="BJ65" s="34">
        <f t="shared" si="16"/>
        <v>0</v>
      </c>
      <c r="BK65" s="34">
        <f t="shared" si="16"/>
        <v>0</v>
      </c>
      <c r="BL65" s="34">
        <f t="shared" si="16"/>
        <v>0</v>
      </c>
      <c r="BM65" s="34">
        <f t="shared" si="16"/>
        <v>0</v>
      </c>
      <c r="BN65" s="34">
        <f t="shared" si="15"/>
        <v>0</v>
      </c>
      <c r="BO65" s="34">
        <f t="shared" si="15"/>
        <v>0</v>
      </c>
      <c r="BP65" s="34">
        <f t="shared" si="15"/>
        <v>0</v>
      </c>
    </row>
    <row r="66" spans="1:68" x14ac:dyDescent="0.2">
      <c r="A66" s="7">
        <v>2306.0074300000001</v>
      </c>
      <c r="B66" s="3" t="s">
        <v>10</v>
      </c>
      <c r="C66" s="3">
        <v>0</v>
      </c>
      <c r="D66" s="3">
        <v>0</v>
      </c>
      <c r="E66" s="3" t="b">
        <v>1</v>
      </c>
      <c r="F66" s="3" t="b">
        <v>1</v>
      </c>
      <c r="G66" s="13">
        <v>10.8348047733306</v>
      </c>
      <c r="H66" s="13">
        <v>0.21830415725707999</v>
      </c>
      <c r="I66" s="13">
        <v>5.2987515926361004</v>
      </c>
      <c r="J66" s="13">
        <v>0.16787576675415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 t="b">
        <v>1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AA66" s="7">
        <v>2306.0074300000001</v>
      </c>
      <c r="AB66" s="3" t="b">
        <v>1</v>
      </c>
      <c r="AC66" s="3" t="b">
        <v>1</v>
      </c>
      <c r="AD66" s="3" t="b">
        <v>1</v>
      </c>
      <c r="AE66" s="24" t="b">
        <v>1</v>
      </c>
      <c r="AG66" t="b">
        <f t="shared" si="0"/>
        <v>1</v>
      </c>
      <c r="AH66" t="e" cm="1">
        <f t="array" ref="AH66">IF($AG66,#REF!,"")</f>
        <v>#REF!</v>
      </c>
      <c r="AU66" t="str">
        <v>dccpaper</v>
      </c>
      <c r="AV66">
        <f t="shared" si="11"/>
        <v>0</v>
      </c>
      <c r="AW66">
        <f t="shared" si="17"/>
        <v>0</v>
      </c>
      <c r="AX66">
        <f t="shared" si="18"/>
        <v>0</v>
      </c>
      <c r="AY66">
        <f t="shared" si="19"/>
        <v>0</v>
      </c>
      <c r="AZ66">
        <f t="shared" si="20"/>
        <v>0</v>
      </c>
      <c r="BA66">
        <f t="shared" si="21"/>
        <v>0</v>
      </c>
      <c r="BB66">
        <f t="shared" si="22"/>
        <v>0</v>
      </c>
      <c r="BC66">
        <f t="shared" si="23"/>
        <v>0</v>
      </c>
      <c r="BD66">
        <f t="shared" si="24"/>
        <v>0</v>
      </c>
      <c r="BF66">
        <f t="shared" si="12"/>
        <v>1</v>
      </c>
      <c r="BG66" t="str">
        <v>dccpaper</v>
      </c>
      <c r="BH66" s="34">
        <f t="shared" si="16"/>
        <v>0</v>
      </c>
      <c r="BI66" s="34">
        <f t="shared" si="16"/>
        <v>0</v>
      </c>
      <c r="BJ66" s="34">
        <f t="shared" si="16"/>
        <v>0</v>
      </c>
      <c r="BK66" s="34">
        <f t="shared" si="16"/>
        <v>0</v>
      </c>
      <c r="BL66" s="34">
        <f t="shared" si="16"/>
        <v>0</v>
      </c>
      <c r="BM66" s="34">
        <f t="shared" si="16"/>
        <v>0</v>
      </c>
      <c r="BN66" s="34">
        <f t="shared" si="15"/>
        <v>0</v>
      </c>
      <c r="BO66" s="34">
        <f t="shared" si="15"/>
        <v>0</v>
      </c>
      <c r="BP66" s="34">
        <f t="shared" si="15"/>
        <v>0</v>
      </c>
    </row>
    <row r="67" spans="1:68" x14ac:dyDescent="0.2">
      <c r="A67" s="7">
        <v>2306.01028</v>
      </c>
      <c r="B67" s="3" t="s">
        <v>26</v>
      </c>
      <c r="C67" s="3">
        <v>12</v>
      </c>
      <c r="D67" s="3">
        <v>0</v>
      </c>
      <c r="E67" s="3" t="b">
        <v>0</v>
      </c>
      <c r="F67" s="3" t="b">
        <v>0</v>
      </c>
      <c r="G67" s="13">
        <v>5.6005947589874197</v>
      </c>
      <c r="H67" s="13">
        <v>0.32066178321838301</v>
      </c>
      <c r="I67" s="13">
        <v>5.0466454029083199</v>
      </c>
      <c r="J67" s="13">
        <v>0.168385505676269</v>
      </c>
      <c r="K67" s="3">
        <v>404</v>
      </c>
      <c r="L67" s="3">
        <v>107</v>
      </c>
      <c r="M67" s="3">
        <v>0</v>
      </c>
      <c r="N67" s="3">
        <v>0</v>
      </c>
      <c r="O67" s="3">
        <v>121</v>
      </c>
      <c r="P67" s="3">
        <v>58</v>
      </c>
      <c r="Q67" s="3">
        <v>73</v>
      </c>
      <c r="R67" s="3">
        <v>16</v>
      </c>
      <c r="S67" s="3" t="b">
        <v>1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AA67" s="7">
        <v>2306.01028</v>
      </c>
      <c r="AB67" s="3" t="b">
        <v>0</v>
      </c>
      <c r="AC67" s="3" t="b">
        <v>0</v>
      </c>
      <c r="AD67" s="3" t="b">
        <v>1</v>
      </c>
      <c r="AE67" s="24" t="b">
        <v>0</v>
      </c>
      <c r="AG67" t="b">
        <f t="shared" ref="AG67:AG130" si="25">AND(AC67,AD67)</f>
        <v>0</v>
      </c>
      <c r="AH67" t="str" cm="1">
        <f t="array" ref="AH67">IF($AG67,#REF!,"")</f>
        <v/>
      </c>
      <c r="AI67" s="3">
        <v>1</v>
      </c>
      <c r="AJ67" s="3">
        <v>1</v>
      </c>
      <c r="AK67" s="3">
        <v>1</v>
      </c>
      <c r="AU67" t="str">
        <v>oup-authoring-template</v>
      </c>
      <c r="AV67">
        <f t="shared" si="11"/>
        <v>0</v>
      </c>
      <c r="AW67">
        <f t="shared" si="17"/>
        <v>0</v>
      </c>
      <c r="AX67">
        <f t="shared" si="18"/>
        <v>0</v>
      </c>
      <c r="AY67">
        <f t="shared" si="19"/>
        <v>0</v>
      </c>
      <c r="AZ67">
        <f t="shared" si="20"/>
        <v>0</v>
      </c>
      <c r="BA67">
        <f t="shared" si="21"/>
        <v>0</v>
      </c>
      <c r="BB67">
        <f t="shared" si="22"/>
        <v>0</v>
      </c>
      <c r="BC67">
        <f t="shared" si="23"/>
        <v>0</v>
      </c>
      <c r="BD67">
        <f t="shared" si="24"/>
        <v>0</v>
      </c>
      <c r="BF67">
        <f t="shared" si="12"/>
        <v>1</v>
      </c>
      <c r="BG67" t="str">
        <v>oup-authoring-template</v>
      </c>
      <c r="BH67" s="34">
        <f t="shared" si="16"/>
        <v>0</v>
      </c>
      <c r="BI67" s="34">
        <f t="shared" si="16"/>
        <v>0</v>
      </c>
      <c r="BJ67" s="34">
        <f t="shared" si="16"/>
        <v>0</v>
      </c>
      <c r="BK67" s="34">
        <f t="shared" si="16"/>
        <v>0</v>
      </c>
      <c r="BL67" s="34">
        <f t="shared" si="16"/>
        <v>0</v>
      </c>
      <c r="BM67" s="34">
        <f t="shared" si="16"/>
        <v>0</v>
      </c>
      <c r="BN67" s="34">
        <f t="shared" si="15"/>
        <v>0</v>
      </c>
      <c r="BO67" s="34">
        <f t="shared" si="15"/>
        <v>0</v>
      </c>
      <c r="BP67" s="34">
        <f t="shared" si="15"/>
        <v>0</v>
      </c>
    </row>
    <row r="68" spans="1:68" x14ac:dyDescent="0.2">
      <c r="A68" s="7">
        <v>2306.0031300000001</v>
      </c>
      <c r="B68" s="3" t="s">
        <v>13</v>
      </c>
      <c r="C68" s="3">
        <v>0</v>
      </c>
      <c r="D68" s="3">
        <v>0</v>
      </c>
      <c r="E68" s="3" t="b">
        <v>0</v>
      </c>
      <c r="F68" s="3" t="b">
        <v>0</v>
      </c>
      <c r="G68" s="13">
        <v>23.633084535598702</v>
      </c>
      <c r="H68" s="13">
        <v>0.21730303764343201</v>
      </c>
      <c r="I68" s="13">
        <v>11.808370590209901</v>
      </c>
      <c r="J68" s="13">
        <v>0.16673994064330999</v>
      </c>
      <c r="K68" s="3">
        <v>73</v>
      </c>
      <c r="L68" s="3">
        <v>73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2</v>
      </c>
      <c r="S68" s="3" t="b">
        <v>1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AA68" s="7">
        <v>2306.0031300000001</v>
      </c>
      <c r="AB68" s="3" t="b">
        <v>0</v>
      </c>
      <c r="AC68" s="3" t="b">
        <v>1</v>
      </c>
      <c r="AD68" s="3" t="b">
        <v>1</v>
      </c>
      <c r="AE68" s="24" t="b">
        <v>0</v>
      </c>
      <c r="AG68" t="b">
        <f t="shared" si="25"/>
        <v>1</v>
      </c>
      <c r="AH68" t="e" cm="1">
        <f t="array" ref="AH68">IF($AG68,#REF!,"")</f>
        <v>#REF!</v>
      </c>
      <c r="AU68" t="str">
        <v>nbdt-article</v>
      </c>
      <c r="AV68">
        <f t="shared" si="11"/>
        <v>1</v>
      </c>
      <c r="AW68">
        <f t="shared" si="17"/>
        <v>0</v>
      </c>
      <c r="AX68">
        <f t="shared" si="18"/>
        <v>0</v>
      </c>
      <c r="AY68">
        <f t="shared" si="19"/>
        <v>0</v>
      </c>
      <c r="AZ68">
        <f t="shared" si="20"/>
        <v>0</v>
      </c>
      <c r="BA68">
        <f t="shared" si="21"/>
        <v>0</v>
      </c>
      <c r="BB68">
        <f t="shared" si="22"/>
        <v>0</v>
      </c>
      <c r="BC68">
        <f t="shared" si="23"/>
        <v>0</v>
      </c>
      <c r="BD68">
        <f t="shared" si="24"/>
        <v>0</v>
      </c>
      <c r="BF68">
        <f t="shared" si="12"/>
        <v>1</v>
      </c>
      <c r="BG68" t="str">
        <v>nbdt-article</v>
      </c>
      <c r="BH68" s="34">
        <f t="shared" si="16"/>
        <v>1</v>
      </c>
      <c r="BI68" s="34">
        <f t="shared" si="16"/>
        <v>0</v>
      </c>
      <c r="BJ68" s="34">
        <f t="shared" si="16"/>
        <v>0</v>
      </c>
      <c r="BK68" s="34">
        <f t="shared" si="16"/>
        <v>0</v>
      </c>
      <c r="BL68" s="34">
        <f t="shared" si="16"/>
        <v>0</v>
      </c>
      <c r="BM68" s="34">
        <f t="shared" si="16"/>
        <v>0</v>
      </c>
      <c r="BN68" s="34">
        <f t="shared" si="15"/>
        <v>0</v>
      </c>
      <c r="BO68" s="34">
        <f t="shared" si="15"/>
        <v>0</v>
      </c>
      <c r="BP68" s="34">
        <f t="shared" si="15"/>
        <v>0</v>
      </c>
    </row>
    <row r="69" spans="1:68" x14ac:dyDescent="0.2">
      <c r="A69" s="7">
        <v>2306.0268099999998</v>
      </c>
      <c r="B69" s="3" t="s">
        <v>18</v>
      </c>
      <c r="C69" s="3">
        <v>12</v>
      </c>
      <c r="D69" s="3">
        <v>12</v>
      </c>
      <c r="E69" s="3" t="b">
        <v>0</v>
      </c>
      <c r="F69" s="3" t="b">
        <v>1</v>
      </c>
      <c r="G69" s="13">
        <v>16.837268114089898</v>
      </c>
      <c r="H69" s="13">
        <v>0.267836093902587</v>
      </c>
      <c r="I69" s="13">
        <v>13.6043682098388</v>
      </c>
      <c r="J69" s="13">
        <v>0.16921329498290999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 t="b">
        <v>1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AA69" s="7">
        <v>2306.0268099999998</v>
      </c>
      <c r="AB69" s="3" t="b">
        <v>0</v>
      </c>
      <c r="AC69" s="3" t="b">
        <v>0</v>
      </c>
      <c r="AD69" s="3" t="b">
        <v>1</v>
      </c>
      <c r="AE69" s="24" t="b">
        <v>1</v>
      </c>
      <c r="AG69" t="b">
        <f t="shared" si="25"/>
        <v>0</v>
      </c>
      <c r="AH69" t="str" cm="1">
        <f t="array" ref="AH69">IF($AG69,#REF!,"")</f>
        <v/>
      </c>
    </row>
    <row r="70" spans="1:68" x14ac:dyDescent="0.2">
      <c r="A70" s="7">
        <v>2306.00479</v>
      </c>
      <c r="B70" s="3" t="s">
        <v>17</v>
      </c>
      <c r="C70" s="3">
        <v>0</v>
      </c>
      <c r="D70" s="3">
        <v>12</v>
      </c>
      <c r="E70" s="3" t="b">
        <v>0</v>
      </c>
      <c r="F70" s="3" t="b">
        <v>0</v>
      </c>
      <c r="G70" s="13">
        <v>31.238552331924399</v>
      </c>
      <c r="H70" s="13">
        <v>0.172016382217407</v>
      </c>
      <c r="I70" s="13">
        <v>7.8410737514495796</v>
      </c>
      <c r="J70" s="13">
        <v>0.17265820503234799</v>
      </c>
      <c r="K70" s="3">
        <v>9915</v>
      </c>
      <c r="L70" s="3">
        <v>5170</v>
      </c>
      <c r="M70" s="3">
        <v>13</v>
      </c>
      <c r="N70" s="3">
        <v>8</v>
      </c>
      <c r="O70" s="3">
        <v>2010</v>
      </c>
      <c r="P70" s="3">
        <v>-49</v>
      </c>
      <c r="Q70" s="3">
        <v>-79</v>
      </c>
      <c r="R70" s="3">
        <v>14</v>
      </c>
      <c r="S70" s="3" t="b">
        <v>1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AA70" s="7">
        <v>2306.00479</v>
      </c>
      <c r="AB70" s="3" t="b">
        <v>0</v>
      </c>
      <c r="AC70" s="3" t="b">
        <v>1</v>
      </c>
      <c r="AD70" s="3" t="b">
        <v>0</v>
      </c>
      <c r="AE70" s="24" t="b">
        <v>0</v>
      </c>
      <c r="AG70" t="b">
        <f t="shared" si="25"/>
        <v>0</v>
      </c>
      <c r="AH70" t="str" cm="1">
        <f t="array" ref="AH70">IF($AG70,#REF!,"")</f>
        <v/>
      </c>
      <c r="AI70" s="3">
        <v>1</v>
      </c>
      <c r="AJ70" s="3">
        <v>1</v>
      </c>
      <c r="AK70" s="3">
        <v>1</v>
      </c>
      <c r="AP70" s="3">
        <v>1</v>
      </c>
      <c r="AQ70" t="s">
        <v>215</v>
      </c>
    </row>
    <row r="71" spans="1:68" x14ac:dyDescent="0.2">
      <c r="A71" s="7">
        <v>2306.00036</v>
      </c>
      <c r="B71" s="3" t="s">
        <v>10</v>
      </c>
      <c r="C71" s="3">
        <v>12</v>
      </c>
      <c r="D71" s="3">
        <v>0</v>
      </c>
      <c r="E71" s="3" t="b">
        <v>0</v>
      </c>
      <c r="F71" s="3" t="b">
        <v>0</v>
      </c>
      <c r="G71" s="13">
        <v>11.586180925369201</v>
      </c>
      <c r="H71" s="13">
        <v>0.469411611557006</v>
      </c>
      <c r="I71" s="13">
        <v>22.664883852005001</v>
      </c>
      <c r="J71" s="13">
        <v>0.174510717391967</v>
      </c>
      <c r="K71" s="3">
        <v>28048</v>
      </c>
      <c r="L71" s="3">
        <v>19871</v>
      </c>
      <c r="M71" s="3">
        <v>12</v>
      </c>
      <c r="N71" s="3">
        <v>12</v>
      </c>
      <c r="O71" s="3">
        <v>2788</v>
      </c>
      <c r="P71" s="3">
        <v>10668</v>
      </c>
      <c r="Q71" s="3">
        <v>9252</v>
      </c>
      <c r="R71" s="3">
        <v>75</v>
      </c>
      <c r="S71" s="3" t="b">
        <v>1</v>
      </c>
      <c r="T71" s="3">
        <v>0</v>
      </c>
      <c r="U71" s="3">
        <v>0</v>
      </c>
      <c r="V71" s="3">
        <v>0</v>
      </c>
      <c r="W71" s="3">
        <v>2</v>
      </c>
      <c r="X71" s="3">
        <v>-3</v>
      </c>
      <c r="AA71" s="7">
        <v>2306.00036</v>
      </c>
      <c r="AB71" s="3" t="b">
        <v>0</v>
      </c>
      <c r="AC71" s="3" t="b">
        <v>1</v>
      </c>
      <c r="AD71" s="3" t="b">
        <v>1</v>
      </c>
      <c r="AE71" s="24" t="b">
        <v>0</v>
      </c>
      <c r="AG71" t="b">
        <f t="shared" si="25"/>
        <v>1</v>
      </c>
      <c r="AH71" t="e" cm="1">
        <f t="array" ref="AH71">IF($AG71,#REF!,"")</f>
        <v>#REF!</v>
      </c>
    </row>
    <row r="72" spans="1:68" x14ac:dyDescent="0.2">
      <c r="A72" s="7">
        <v>2306.0011</v>
      </c>
      <c r="B72" s="3" t="s">
        <v>10</v>
      </c>
      <c r="C72" s="3">
        <v>12</v>
      </c>
      <c r="D72" s="3">
        <v>0</v>
      </c>
      <c r="E72" s="3" t="b">
        <v>0</v>
      </c>
      <c r="F72" s="3" t="b">
        <v>0</v>
      </c>
      <c r="G72" s="13">
        <v>7.4626426696777299</v>
      </c>
      <c r="H72" s="13">
        <v>0.26848030090331998</v>
      </c>
      <c r="I72" s="13">
        <v>14.931355237960799</v>
      </c>
      <c r="J72" s="13">
        <v>0.168443918228149</v>
      </c>
      <c r="K72" s="3">
        <v>10722</v>
      </c>
      <c r="L72" s="3">
        <v>8560</v>
      </c>
      <c r="M72" s="3">
        <v>1</v>
      </c>
      <c r="N72" s="3">
        <v>0</v>
      </c>
      <c r="O72" s="3">
        <v>285</v>
      </c>
      <c r="P72" s="3">
        <v>9038</v>
      </c>
      <c r="Q72" s="3">
        <v>7695</v>
      </c>
      <c r="R72" s="3">
        <v>77</v>
      </c>
      <c r="S72" s="3" t="b">
        <v>1</v>
      </c>
      <c r="T72" s="3">
        <v>0</v>
      </c>
      <c r="U72" s="3">
        <v>0</v>
      </c>
      <c r="V72" s="3">
        <v>2</v>
      </c>
      <c r="W72" s="3">
        <v>6</v>
      </c>
      <c r="X72" s="3">
        <v>-3</v>
      </c>
      <c r="AA72" s="7">
        <v>2306.0011</v>
      </c>
      <c r="AB72" s="3" t="b">
        <v>0</v>
      </c>
      <c r="AC72" s="3" t="b">
        <v>0</v>
      </c>
      <c r="AD72" s="3" t="b">
        <v>1</v>
      </c>
      <c r="AE72" s="24" t="b">
        <v>0</v>
      </c>
      <c r="AG72" t="b">
        <f t="shared" si="25"/>
        <v>0</v>
      </c>
      <c r="AH72" t="str" cm="1">
        <f t="array" ref="AH72">IF($AG72,#REF!,"")</f>
        <v/>
      </c>
      <c r="AI72" s="3">
        <v>1</v>
      </c>
      <c r="AJ72" s="3">
        <v>1</v>
      </c>
      <c r="AK72" s="3">
        <v>1</v>
      </c>
      <c r="AL72" s="3">
        <v>1</v>
      </c>
    </row>
    <row r="73" spans="1:68" x14ac:dyDescent="0.2">
      <c r="A73" s="7">
        <v>2306.0076199999999</v>
      </c>
      <c r="B73" s="3" t="s">
        <v>27</v>
      </c>
      <c r="C73" s="3">
        <v>12</v>
      </c>
      <c r="D73" s="3">
        <v>0</v>
      </c>
      <c r="E73" s="3" t="b">
        <v>0</v>
      </c>
      <c r="F73" s="3" t="b">
        <v>0</v>
      </c>
      <c r="G73" s="13">
        <v>10.284354209899901</v>
      </c>
      <c r="H73" s="13">
        <v>0.267475366592407</v>
      </c>
      <c r="I73" s="13">
        <v>23.272832155227601</v>
      </c>
      <c r="J73" s="13">
        <v>0.16718554496765101</v>
      </c>
      <c r="K73" s="3">
        <v>21904</v>
      </c>
      <c r="L73" s="3">
        <v>14201</v>
      </c>
      <c r="M73" s="3">
        <v>11</v>
      </c>
      <c r="N73" s="3">
        <v>13</v>
      </c>
      <c r="O73" s="3">
        <v>2735</v>
      </c>
      <c r="P73" s="3">
        <v>7219</v>
      </c>
      <c r="Q73" s="3">
        <v>6385</v>
      </c>
      <c r="R73" s="3">
        <v>84</v>
      </c>
      <c r="S73" s="3" t="b">
        <v>1</v>
      </c>
      <c r="T73" s="3">
        <v>0</v>
      </c>
      <c r="U73" s="3">
        <v>0</v>
      </c>
      <c r="V73" s="3">
        <v>1</v>
      </c>
      <c r="W73" s="3">
        <v>1</v>
      </c>
      <c r="X73" s="3">
        <v>-2</v>
      </c>
      <c r="AA73" s="7">
        <v>2306.0076199999999</v>
      </c>
      <c r="AB73" s="3" t="b">
        <v>0</v>
      </c>
      <c r="AC73" s="3" t="b">
        <v>1</v>
      </c>
      <c r="AD73" s="3" t="b">
        <v>1</v>
      </c>
      <c r="AE73" s="24" t="b">
        <v>0</v>
      </c>
      <c r="AG73" t="b">
        <f t="shared" si="25"/>
        <v>1</v>
      </c>
      <c r="AH73" t="e" cm="1">
        <f t="array" ref="AH73">IF($AG73,#REF!,"")</f>
        <v>#REF!</v>
      </c>
    </row>
    <row r="74" spans="1:68" x14ac:dyDescent="0.2">
      <c r="A74" s="7">
        <v>2306.00641</v>
      </c>
      <c r="B74" s="3" t="s">
        <v>28</v>
      </c>
      <c r="C74" s="3">
        <v>0</v>
      </c>
      <c r="D74" s="3">
        <v>0</v>
      </c>
      <c r="E74" s="3" t="b">
        <v>0</v>
      </c>
      <c r="F74" s="3" t="b">
        <v>0</v>
      </c>
      <c r="G74" s="13">
        <v>91.5335595607757</v>
      </c>
      <c r="H74" s="13">
        <v>0.167144060134887</v>
      </c>
      <c r="I74" s="13">
        <v>69.274023294448796</v>
      </c>
      <c r="J74" s="13">
        <v>0.16619896888732899</v>
      </c>
      <c r="K74" s="3">
        <v>246</v>
      </c>
      <c r="L74" s="3">
        <v>0</v>
      </c>
      <c r="M74" s="3">
        <v>0</v>
      </c>
      <c r="N74" s="3">
        <v>0</v>
      </c>
      <c r="O74" s="3">
        <v>0</v>
      </c>
      <c r="P74" s="3">
        <v>8</v>
      </c>
      <c r="Q74" s="3">
        <v>0</v>
      </c>
      <c r="R74" s="3">
        <v>0</v>
      </c>
      <c r="S74" s="3" t="b">
        <v>1</v>
      </c>
      <c r="T74" s="3">
        <v>0</v>
      </c>
      <c r="U74" s="3">
        <v>0</v>
      </c>
      <c r="V74" s="3">
        <v>2</v>
      </c>
      <c r="W74" s="3">
        <v>10</v>
      </c>
      <c r="X74" s="3">
        <v>0</v>
      </c>
      <c r="AA74" s="7">
        <v>2306.00641</v>
      </c>
      <c r="AB74" s="3" t="b">
        <v>0</v>
      </c>
      <c r="AC74" s="3" t="b">
        <v>1</v>
      </c>
      <c r="AD74" s="3" t="b">
        <v>0</v>
      </c>
      <c r="AE74" s="24" t="b">
        <v>0</v>
      </c>
      <c r="AG74" t="b">
        <f t="shared" si="25"/>
        <v>0</v>
      </c>
      <c r="AH74" t="str" cm="1">
        <f t="array" ref="AH74">IF($AG74,#REF!,"")</f>
        <v/>
      </c>
      <c r="AI74" s="3">
        <v>1</v>
      </c>
      <c r="AM74" s="3">
        <v>1</v>
      </c>
      <c r="AQ74" t="s">
        <v>216</v>
      </c>
    </row>
    <row r="75" spans="1:68" x14ac:dyDescent="0.2">
      <c r="A75" s="7">
        <v>2306.0070999999998</v>
      </c>
      <c r="B75" s="3" t="s">
        <v>13</v>
      </c>
      <c r="C75" s="3">
        <v>12</v>
      </c>
      <c r="D75" s="3">
        <v>0</v>
      </c>
      <c r="E75" s="3" t="b">
        <v>0</v>
      </c>
      <c r="F75" s="3" t="b">
        <v>0</v>
      </c>
      <c r="G75" s="13">
        <v>6.26187944412231</v>
      </c>
      <c r="H75" s="13">
        <v>0.269177436828613</v>
      </c>
      <c r="I75" s="13">
        <v>8.5234224796295095</v>
      </c>
      <c r="J75" s="13">
        <v>0.16813015937805101</v>
      </c>
      <c r="K75" s="3">
        <v>2201</v>
      </c>
      <c r="L75" s="3">
        <v>1889</v>
      </c>
      <c r="M75" s="3">
        <v>0</v>
      </c>
      <c r="N75" s="3">
        <v>0</v>
      </c>
      <c r="O75" s="3">
        <v>1</v>
      </c>
      <c r="P75" s="3">
        <v>2125</v>
      </c>
      <c r="Q75" s="3">
        <v>1819</v>
      </c>
      <c r="R75" s="3">
        <v>72</v>
      </c>
      <c r="S75" s="3" t="b">
        <v>1</v>
      </c>
      <c r="T75" s="3">
        <v>0</v>
      </c>
      <c r="U75" s="3">
        <v>0</v>
      </c>
      <c r="V75" s="3">
        <v>3</v>
      </c>
      <c r="W75" s="3">
        <v>3</v>
      </c>
      <c r="X75" s="3">
        <v>0</v>
      </c>
      <c r="AA75" s="7">
        <v>2306.0070999999998</v>
      </c>
      <c r="AB75" s="3" t="b">
        <v>0</v>
      </c>
      <c r="AC75" s="3" t="b">
        <v>1</v>
      </c>
      <c r="AD75" s="3" t="b">
        <v>1</v>
      </c>
      <c r="AE75" s="24" t="b">
        <v>0</v>
      </c>
      <c r="AG75" t="b">
        <f t="shared" si="25"/>
        <v>1</v>
      </c>
      <c r="AH75" t="e" cm="1">
        <f t="array" ref="AH75">IF($AG75,#REF!,"")</f>
        <v>#REF!</v>
      </c>
    </row>
    <row r="76" spans="1:68" x14ac:dyDescent="0.2">
      <c r="A76" s="7">
        <v>2306.0669800000001</v>
      </c>
      <c r="B76" s="3" t="s">
        <v>10</v>
      </c>
      <c r="C76" s="3">
        <v>12</v>
      </c>
      <c r="D76" s="3">
        <v>12</v>
      </c>
      <c r="E76" s="3" t="b">
        <v>0</v>
      </c>
      <c r="F76" s="3" t="b">
        <v>0</v>
      </c>
      <c r="G76" s="13">
        <v>5.2477254867553702</v>
      </c>
      <c r="H76" s="13">
        <v>0.216854572296142</v>
      </c>
      <c r="I76" s="13">
        <v>2.7812578678131099</v>
      </c>
      <c r="J76" s="13">
        <v>0.16830253601074199</v>
      </c>
      <c r="K76" s="3">
        <v>5</v>
      </c>
      <c r="L76" s="3">
        <v>5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2</v>
      </c>
      <c r="S76" s="3" t="b">
        <v>1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AA76" s="7">
        <v>2306.0669800000001</v>
      </c>
      <c r="AB76" s="3" t="b">
        <v>0</v>
      </c>
      <c r="AC76" s="3" t="b">
        <v>0</v>
      </c>
      <c r="AD76" s="3" t="b">
        <v>1</v>
      </c>
      <c r="AE76" s="24" t="b">
        <v>0</v>
      </c>
      <c r="AG76" t="b">
        <f t="shared" si="25"/>
        <v>0</v>
      </c>
      <c r="AH76" t="str" cm="1">
        <f t="array" ref="AH76">IF($AG76,#REF!,"")</f>
        <v/>
      </c>
      <c r="AI76" s="3">
        <v>1</v>
      </c>
    </row>
    <row r="77" spans="1:68" x14ac:dyDescent="0.2">
      <c r="A77" s="7">
        <v>2306.0011300000001</v>
      </c>
      <c r="B77" s="3" t="s">
        <v>13</v>
      </c>
      <c r="C77" s="3">
        <v>0</v>
      </c>
      <c r="D77" s="3">
        <v>0</v>
      </c>
      <c r="E77" s="3" t="b">
        <v>1</v>
      </c>
      <c r="F77" s="3" t="b">
        <v>1</v>
      </c>
      <c r="G77" s="13">
        <v>13.5097436904907</v>
      </c>
      <c r="H77" s="13">
        <v>0.16692543029785101</v>
      </c>
      <c r="I77" s="13">
        <v>7.7886638641357404</v>
      </c>
      <c r="J77" s="13">
        <v>0.169657707214355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 t="b">
        <v>1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AA77" s="7">
        <v>2306.0011300000001</v>
      </c>
      <c r="AB77" s="3" t="b">
        <v>1</v>
      </c>
      <c r="AC77" s="3" t="b">
        <v>1</v>
      </c>
      <c r="AD77" s="3" t="b">
        <v>1</v>
      </c>
      <c r="AE77" s="24" t="b">
        <v>1</v>
      </c>
      <c r="AG77" t="b">
        <f t="shared" si="25"/>
        <v>1</v>
      </c>
      <c r="AH77" t="e" cm="1">
        <f t="array" ref="AH77">IF($AG77,#REF!,"")</f>
        <v>#REF!</v>
      </c>
    </row>
    <row r="78" spans="1:68" x14ac:dyDescent="0.2">
      <c r="A78" s="7">
        <v>2306.00263</v>
      </c>
      <c r="B78" s="3" t="s">
        <v>29</v>
      </c>
      <c r="C78" s="3">
        <v>12</v>
      </c>
      <c r="D78" s="3">
        <v>0</v>
      </c>
      <c r="E78" s="3" t="b">
        <v>1</v>
      </c>
      <c r="F78" s="3" t="b">
        <v>0</v>
      </c>
      <c r="G78" s="13">
        <v>2.4344182014465301</v>
      </c>
      <c r="H78" s="13">
        <v>0.27965879440307601</v>
      </c>
      <c r="I78" s="13">
        <v>7.7452585697174001</v>
      </c>
      <c r="J78" s="13">
        <v>0.16914868354797299</v>
      </c>
      <c r="K78" s="3">
        <v>8139</v>
      </c>
      <c r="L78" s="3">
        <v>5223</v>
      </c>
      <c r="M78" s="3">
        <v>2</v>
      </c>
      <c r="N78" s="3">
        <v>7</v>
      </c>
      <c r="O78" s="3">
        <v>1022</v>
      </c>
      <c r="P78" s="3">
        <v>3101</v>
      </c>
      <c r="Q78" s="3">
        <v>2634</v>
      </c>
      <c r="R78" s="3">
        <v>69</v>
      </c>
      <c r="S78" s="3" t="b">
        <v>1</v>
      </c>
      <c r="T78" s="3">
        <v>0</v>
      </c>
      <c r="U78" s="3">
        <v>0</v>
      </c>
      <c r="V78" s="3">
        <v>1</v>
      </c>
      <c r="W78" s="3">
        <v>1</v>
      </c>
      <c r="X78" s="3">
        <v>0</v>
      </c>
      <c r="AA78" s="7">
        <v>2306.00263</v>
      </c>
      <c r="AB78" s="3" t="b">
        <v>0</v>
      </c>
      <c r="AC78" s="3" t="b">
        <v>1</v>
      </c>
      <c r="AD78" s="3" t="b">
        <v>1</v>
      </c>
      <c r="AE78" s="24" t="b">
        <v>0</v>
      </c>
      <c r="AG78" t="b">
        <f t="shared" si="25"/>
        <v>1</v>
      </c>
      <c r="AH78" t="e" cm="1">
        <f t="array" ref="AH78">IF($AG78,#REF!,"")</f>
        <v>#REF!</v>
      </c>
    </row>
    <row r="79" spans="1:68" x14ac:dyDescent="0.2">
      <c r="A79" s="7">
        <v>2306.00531</v>
      </c>
      <c r="B79" s="3" t="s">
        <v>13</v>
      </c>
      <c r="C79" s="3">
        <v>0</v>
      </c>
      <c r="D79" s="3">
        <v>0</v>
      </c>
      <c r="E79" s="3" t="b">
        <v>0</v>
      </c>
      <c r="F79" s="3" t="b">
        <v>0</v>
      </c>
      <c r="G79" s="13">
        <v>10.026787519454899</v>
      </c>
      <c r="H79" s="13">
        <v>0.16777539253234799</v>
      </c>
      <c r="I79" s="13">
        <v>5.3505680561065603</v>
      </c>
      <c r="J79" s="13">
        <v>0.17591691017150801</v>
      </c>
      <c r="K79" s="3">
        <v>1</v>
      </c>
      <c r="L79" s="3">
        <v>0</v>
      </c>
      <c r="M79" s="3">
        <v>0</v>
      </c>
      <c r="N79" s="3">
        <v>0</v>
      </c>
      <c r="O79" s="3">
        <v>0</v>
      </c>
      <c r="P79" s="3">
        <v>1</v>
      </c>
      <c r="Q79" s="3">
        <v>0</v>
      </c>
      <c r="R79" s="3">
        <v>0</v>
      </c>
      <c r="S79" s="3" t="b">
        <v>1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AA79" s="7">
        <v>2306.00531</v>
      </c>
      <c r="AB79" s="3" t="b">
        <v>0</v>
      </c>
      <c r="AC79" s="3" t="b">
        <v>1</v>
      </c>
      <c r="AD79" s="3" t="b">
        <v>1</v>
      </c>
      <c r="AE79" s="24" t="b">
        <v>0</v>
      </c>
      <c r="AG79" t="b">
        <f t="shared" si="25"/>
        <v>1</v>
      </c>
      <c r="AH79" t="e" cm="1">
        <f t="array" ref="AH79">IF($AG79,#REF!,"")</f>
        <v>#REF!</v>
      </c>
    </row>
    <row r="80" spans="1:68" x14ac:dyDescent="0.2">
      <c r="A80" s="7">
        <v>2306.0057400000001</v>
      </c>
      <c r="B80" s="3" t="s">
        <v>10</v>
      </c>
      <c r="C80" s="3">
        <v>12</v>
      </c>
      <c r="D80" s="3">
        <v>12</v>
      </c>
      <c r="E80" s="3" t="b">
        <v>0</v>
      </c>
      <c r="F80" s="3" t="b">
        <v>1</v>
      </c>
      <c r="G80" s="13">
        <v>7.5081455707550004</v>
      </c>
      <c r="H80" s="13">
        <v>0.26775407791137601</v>
      </c>
      <c r="I80" s="13">
        <v>4.59453868865966</v>
      </c>
      <c r="J80" s="13">
        <v>0.16831779479980399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 t="b">
        <v>1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AA80" s="7">
        <v>2306.0057400000001</v>
      </c>
      <c r="AB80" s="3" t="b">
        <v>0</v>
      </c>
      <c r="AC80" s="3" t="b">
        <v>0</v>
      </c>
      <c r="AD80" s="3" t="b">
        <v>1</v>
      </c>
      <c r="AE80" s="24" t="b">
        <v>1</v>
      </c>
      <c r="AG80" t="b">
        <f t="shared" si="25"/>
        <v>0</v>
      </c>
      <c r="AH80" t="str" cm="1">
        <f t="array" ref="AH80">IF($AG80,#REF!,"")</f>
        <v/>
      </c>
    </row>
    <row r="81" spans="1:42" x14ac:dyDescent="0.2">
      <c r="A81" s="7">
        <v>2306.01073</v>
      </c>
      <c r="B81" s="3" t="s">
        <v>10</v>
      </c>
      <c r="C81" s="3">
        <v>0</v>
      </c>
      <c r="D81" s="3">
        <v>0</v>
      </c>
      <c r="E81" s="3" t="b">
        <v>1</v>
      </c>
      <c r="F81" s="3" t="b">
        <v>1</v>
      </c>
      <c r="G81" s="13">
        <v>9.6354696750640798</v>
      </c>
      <c r="H81" s="13">
        <v>0.11614108085632301</v>
      </c>
      <c r="I81" s="13">
        <v>4.9451227188110298</v>
      </c>
      <c r="J81" s="13">
        <v>0.16915869712829501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 t="b">
        <v>1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AA81" s="7">
        <v>2306.01073</v>
      </c>
      <c r="AB81" s="3" t="b">
        <v>1</v>
      </c>
      <c r="AC81" s="3" t="b">
        <v>1</v>
      </c>
      <c r="AD81" s="3" t="b">
        <v>1</v>
      </c>
      <c r="AE81" s="24" t="b">
        <v>1</v>
      </c>
      <c r="AG81" t="b">
        <f t="shared" si="25"/>
        <v>1</v>
      </c>
      <c r="AH81" t="e" cm="1">
        <f t="array" ref="AH81">IF($AG81,#REF!,"")</f>
        <v>#REF!</v>
      </c>
    </row>
    <row r="82" spans="1:42" x14ac:dyDescent="0.2">
      <c r="A82" s="7">
        <v>2306.0061500000002</v>
      </c>
      <c r="B82" s="3" t="s">
        <v>10</v>
      </c>
      <c r="C82" s="3">
        <v>0</v>
      </c>
      <c r="D82" s="3">
        <v>0</v>
      </c>
      <c r="E82" s="3" t="b">
        <v>0</v>
      </c>
      <c r="F82" s="3" t="b">
        <v>1</v>
      </c>
      <c r="G82" s="13">
        <v>9.16792392730712</v>
      </c>
      <c r="H82" s="13">
        <v>0.11695909500122</v>
      </c>
      <c r="I82" s="13">
        <v>6.6730394363403303</v>
      </c>
      <c r="J82" s="13">
        <v>0.115899562835693</v>
      </c>
      <c r="K82" s="3">
        <v>9</v>
      </c>
      <c r="L82" s="3">
        <v>9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2</v>
      </c>
      <c r="S82" s="3" t="b">
        <v>1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AA82" s="7">
        <v>2306.0061500000002</v>
      </c>
      <c r="AB82" s="3" t="b">
        <v>1</v>
      </c>
      <c r="AC82" s="3" t="b">
        <v>1</v>
      </c>
      <c r="AD82" s="3" t="b">
        <v>1</v>
      </c>
      <c r="AE82" s="24" t="b">
        <v>1</v>
      </c>
      <c r="AG82" t="b">
        <f t="shared" si="25"/>
        <v>1</v>
      </c>
      <c r="AH82" t="e" cm="1">
        <f t="array" ref="AH82">IF($AG82,#REF!,"")</f>
        <v>#REF!</v>
      </c>
    </row>
    <row r="83" spans="1:42" x14ac:dyDescent="0.2">
      <c r="A83" s="7">
        <v>2306.00146</v>
      </c>
      <c r="B83" s="3" t="s">
        <v>18</v>
      </c>
      <c r="C83" s="3">
        <v>12</v>
      </c>
      <c r="D83" s="3">
        <v>0</v>
      </c>
      <c r="E83" s="3" t="b">
        <v>1</v>
      </c>
      <c r="F83" s="3" t="b">
        <v>0</v>
      </c>
      <c r="G83" s="13">
        <v>39.462080240249598</v>
      </c>
      <c r="H83" s="13">
        <v>0.26745414733886702</v>
      </c>
      <c r="I83" s="13">
        <v>106.123799562454</v>
      </c>
      <c r="J83" s="13">
        <v>0.175736188888549</v>
      </c>
      <c r="K83" s="3">
        <v>7875</v>
      </c>
      <c r="L83" s="3">
        <v>4452</v>
      </c>
      <c r="M83" s="3">
        <v>0</v>
      </c>
      <c r="N83" s="3">
        <v>0</v>
      </c>
      <c r="O83" s="3">
        <v>986</v>
      </c>
      <c r="P83" s="3">
        <v>4630</v>
      </c>
      <c r="Q83" s="3">
        <v>4024</v>
      </c>
      <c r="R83" s="3">
        <v>84</v>
      </c>
      <c r="S83" s="3" t="b">
        <v>1</v>
      </c>
      <c r="T83" s="3">
        <v>0</v>
      </c>
      <c r="U83" s="3">
        <v>0</v>
      </c>
      <c r="V83" s="3">
        <v>2</v>
      </c>
      <c r="W83" s="3">
        <v>2</v>
      </c>
      <c r="X83" s="3">
        <v>0</v>
      </c>
      <c r="AA83" s="7">
        <v>2306.00146</v>
      </c>
      <c r="AB83" s="3" t="b">
        <v>0</v>
      </c>
      <c r="AC83" s="3" t="b">
        <v>1</v>
      </c>
      <c r="AD83" s="3" t="b">
        <v>1</v>
      </c>
      <c r="AE83" s="24" t="b">
        <v>0</v>
      </c>
      <c r="AG83" t="b">
        <f t="shared" si="25"/>
        <v>1</v>
      </c>
      <c r="AH83" t="e" cm="1">
        <f t="array" ref="AH83">IF($AG83,#REF!,"")</f>
        <v>#REF!</v>
      </c>
    </row>
    <row r="84" spans="1:42" x14ac:dyDescent="0.2">
      <c r="A84" s="7">
        <v>2306.00236</v>
      </c>
      <c r="B84" s="3" t="s">
        <v>10</v>
      </c>
      <c r="C84" s="3">
        <v>12</v>
      </c>
      <c r="D84" s="3">
        <v>12</v>
      </c>
      <c r="E84" s="3" t="b">
        <v>0</v>
      </c>
      <c r="F84" s="3" t="b">
        <v>1</v>
      </c>
      <c r="G84" s="13">
        <v>7.5249137878417898</v>
      </c>
      <c r="H84" s="13">
        <v>0.26860523223876898</v>
      </c>
      <c r="I84" s="13">
        <v>4.7415192127227703</v>
      </c>
      <c r="J84" s="13">
        <v>0.17594575881957999</v>
      </c>
      <c r="K84" s="3">
        <v>8</v>
      </c>
      <c r="L84" s="3">
        <v>8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2</v>
      </c>
      <c r="S84" s="3" t="b">
        <v>1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AA84" s="7">
        <v>2306.00236</v>
      </c>
      <c r="AB84" s="3" t="b">
        <v>0</v>
      </c>
      <c r="AC84" s="3" t="b">
        <v>0</v>
      </c>
      <c r="AD84" s="3" t="b">
        <v>1</v>
      </c>
      <c r="AE84" s="24" t="b">
        <v>1</v>
      </c>
      <c r="AG84" t="b">
        <f t="shared" si="25"/>
        <v>0</v>
      </c>
      <c r="AH84" t="str" cm="1">
        <f t="array" ref="AH84">IF($AG84,#REF!,"")</f>
        <v/>
      </c>
    </row>
    <row r="85" spans="1:42" x14ac:dyDescent="0.2">
      <c r="A85" s="7">
        <v>2306.0009300000002</v>
      </c>
      <c r="B85" s="3" t="s">
        <v>10</v>
      </c>
      <c r="C85" s="3">
        <v>0</v>
      </c>
      <c r="D85" s="3">
        <v>0</v>
      </c>
      <c r="E85" s="3" t="b">
        <v>0</v>
      </c>
      <c r="F85" s="3" t="b">
        <v>0</v>
      </c>
      <c r="G85" s="13">
        <v>13.3700401782989</v>
      </c>
      <c r="H85" s="13">
        <v>0.21763038635253901</v>
      </c>
      <c r="I85" s="13">
        <v>6.0032684803008998</v>
      </c>
      <c r="J85" s="13">
        <v>0.168459892272949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 t="b">
        <v>1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AA85" s="7">
        <v>2306.0009300000002</v>
      </c>
      <c r="AB85" s="3" t="b">
        <v>0</v>
      </c>
      <c r="AC85" s="3" t="b">
        <v>1</v>
      </c>
      <c r="AD85" s="3" t="b">
        <v>1</v>
      </c>
      <c r="AE85" s="24" t="b">
        <v>0</v>
      </c>
      <c r="AG85" t="b">
        <f t="shared" si="25"/>
        <v>1</v>
      </c>
      <c r="AH85" t="e" cm="1">
        <f t="array" ref="AH85">IF($AG85,#REF!,"")</f>
        <v>#REF!</v>
      </c>
    </row>
    <row r="86" spans="1:42" x14ac:dyDescent="0.2">
      <c r="A86" s="7">
        <v>2306.0003299999998</v>
      </c>
      <c r="B86" s="3" t="s">
        <v>10</v>
      </c>
      <c r="C86" s="3">
        <v>0</v>
      </c>
      <c r="D86" s="3">
        <v>0</v>
      </c>
      <c r="E86" s="3" t="b">
        <v>1</v>
      </c>
      <c r="F86" s="3" t="b">
        <v>1</v>
      </c>
      <c r="G86" s="13">
        <v>5.1576945781707701</v>
      </c>
      <c r="H86" s="13">
        <v>0.11565732955932601</v>
      </c>
      <c r="I86" s="13">
        <v>2.4467594623565598</v>
      </c>
      <c r="J86" s="13">
        <v>0.116728782653808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 t="b">
        <v>1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AA86" s="7">
        <v>2306.0003299999998</v>
      </c>
      <c r="AB86" s="3" t="b">
        <v>1</v>
      </c>
      <c r="AC86" s="3" t="b">
        <v>1</v>
      </c>
      <c r="AD86" s="3" t="b">
        <v>1</v>
      </c>
      <c r="AE86" s="24" t="b">
        <v>1</v>
      </c>
      <c r="AG86" t="b">
        <f t="shared" si="25"/>
        <v>1</v>
      </c>
      <c r="AH86" t="e" cm="1">
        <f t="array" ref="AH86">IF($AG86,#REF!,"")</f>
        <v>#REF!</v>
      </c>
    </row>
    <row r="87" spans="1:42" x14ac:dyDescent="0.2">
      <c r="A87" s="7">
        <v>2306.0036700000001</v>
      </c>
      <c r="B87" s="3" t="s">
        <v>10</v>
      </c>
      <c r="C87" s="3">
        <v>12</v>
      </c>
      <c r="D87" s="3">
        <v>0</v>
      </c>
      <c r="E87" s="3" t="b">
        <v>0</v>
      </c>
      <c r="F87" s="3" t="b">
        <v>0</v>
      </c>
      <c r="G87" s="13">
        <v>10.8367354869842</v>
      </c>
      <c r="H87" s="13">
        <v>0.36855649948120101</v>
      </c>
      <c r="I87" s="13">
        <v>15.3134362697601</v>
      </c>
      <c r="J87" s="13">
        <v>0.167779445648193</v>
      </c>
      <c r="K87" s="3">
        <v>9815</v>
      </c>
      <c r="L87" s="3">
        <v>5797</v>
      </c>
      <c r="M87" s="3">
        <v>2</v>
      </c>
      <c r="N87" s="3">
        <v>6</v>
      </c>
      <c r="O87" s="3">
        <v>1103</v>
      </c>
      <c r="P87" s="3">
        <v>5530</v>
      </c>
      <c r="Q87" s="3">
        <v>4548</v>
      </c>
      <c r="R87" s="3">
        <v>78</v>
      </c>
      <c r="S87" s="3" t="b">
        <v>1</v>
      </c>
      <c r="T87" s="3">
        <v>0</v>
      </c>
      <c r="U87" s="3">
        <v>0</v>
      </c>
      <c r="V87" s="3">
        <v>5</v>
      </c>
      <c r="W87" s="3">
        <v>9</v>
      </c>
      <c r="X87" s="3">
        <v>-1</v>
      </c>
      <c r="AA87" s="7">
        <v>2306.0036700000001</v>
      </c>
      <c r="AB87" s="3" t="b">
        <v>0</v>
      </c>
      <c r="AC87" s="3" t="b">
        <v>1</v>
      </c>
      <c r="AD87" s="3" t="b">
        <v>1</v>
      </c>
      <c r="AE87" s="24" t="b">
        <v>0</v>
      </c>
      <c r="AG87" t="b">
        <f t="shared" si="25"/>
        <v>1</v>
      </c>
      <c r="AH87" t="e" cm="1">
        <f t="array" ref="AH87">IF($AG87,#REF!,"")</f>
        <v>#REF!</v>
      </c>
    </row>
    <row r="88" spans="1:42" x14ac:dyDescent="0.2">
      <c r="A88" s="7">
        <v>2306.0848599999999</v>
      </c>
      <c r="B88" s="3" t="s">
        <v>30</v>
      </c>
      <c r="C88" s="3">
        <v>12</v>
      </c>
      <c r="D88" s="3">
        <v>0</v>
      </c>
      <c r="E88" s="3" t="b">
        <v>0</v>
      </c>
      <c r="F88" s="3" t="b">
        <v>0</v>
      </c>
      <c r="G88" s="13">
        <v>16.246437788009601</v>
      </c>
      <c r="H88" s="13">
        <v>0.26788234710693298</v>
      </c>
      <c r="I88" s="13">
        <v>25.4509806632995</v>
      </c>
      <c r="J88" s="13">
        <v>0.168083906173706</v>
      </c>
      <c r="K88" s="3">
        <v>25931</v>
      </c>
      <c r="L88" s="3">
        <v>17910</v>
      </c>
      <c r="M88" s="3">
        <v>6</v>
      </c>
      <c r="N88" s="3">
        <v>7</v>
      </c>
      <c r="O88" s="3">
        <v>2489</v>
      </c>
      <c r="P88" s="3">
        <v>16808</v>
      </c>
      <c r="Q88" s="3">
        <v>14812</v>
      </c>
      <c r="R88" s="3">
        <v>85</v>
      </c>
      <c r="S88" s="3" t="b">
        <v>1</v>
      </c>
      <c r="T88" s="3">
        <v>0</v>
      </c>
      <c r="U88" s="3">
        <v>0</v>
      </c>
      <c r="V88" s="3">
        <v>1</v>
      </c>
      <c r="W88" s="3">
        <v>3</v>
      </c>
      <c r="X88" s="3">
        <v>-3</v>
      </c>
      <c r="AA88" s="7">
        <v>2306.0848599999999</v>
      </c>
      <c r="AB88" s="3" t="b">
        <v>0</v>
      </c>
      <c r="AC88" s="3" t="b">
        <v>0</v>
      </c>
      <c r="AD88" s="3" t="b">
        <v>1</v>
      </c>
      <c r="AE88" s="24" t="b">
        <v>0</v>
      </c>
      <c r="AG88" t="b">
        <f t="shared" si="25"/>
        <v>0</v>
      </c>
      <c r="AH88" t="str" cm="1">
        <f t="array" ref="AH88">IF($AG88,#REF!,"")</f>
        <v/>
      </c>
      <c r="AI88" s="3">
        <v>1</v>
      </c>
      <c r="AJ88" s="3">
        <v>1</v>
      </c>
      <c r="AK88" s="3">
        <v>1</v>
      </c>
      <c r="AL88" s="3">
        <v>1</v>
      </c>
    </row>
    <row r="89" spans="1:42" x14ac:dyDescent="0.2">
      <c r="A89" s="7">
        <v>2306.0137800000002</v>
      </c>
      <c r="B89" s="3" t="s">
        <v>31</v>
      </c>
      <c r="C89" s="3">
        <v>12</v>
      </c>
      <c r="D89" s="3">
        <v>0</v>
      </c>
      <c r="E89" s="3" t="b">
        <v>0</v>
      </c>
      <c r="F89" s="3" t="b">
        <v>0</v>
      </c>
      <c r="G89" s="13">
        <v>7.3635871410369802</v>
      </c>
      <c r="H89" s="13">
        <v>0.32268762588500899</v>
      </c>
      <c r="I89" s="13">
        <v>11.3948018550872</v>
      </c>
      <c r="J89" s="13">
        <v>0.169126987457275</v>
      </c>
      <c r="K89" s="3">
        <v>5188</v>
      </c>
      <c r="L89" s="3">
        <v>4369</v>
      </c>
      <c r="M89" s="3">
        <v>0</v>
      </c>
      <c r="N89" s="3">
        <v>0</v>
      </c>
      <c r="O89" s="3">
        <v>29</v>
      </c>
      <c r="P89" s="3">
        <v>4456</v>
      </c>
      <c r="Q89" s="3">
        <v>4018</v>
      </c>
      <c r="R89" s="3">
        <v>81</v>
      </c>
      <c r="S89" s="3" t="b">
        <v>1</v>
      </c>
      <c r="T89" s="3">
        <v>0</v>
      </c>
      <c r="U89" s="3">
        <v>0</v>
      </c>
      <c r="V89" s="3">
        <v>1</v>
      </c>
      <c r="W89" s="3">
        <v>1</v>
      </c>
      <c r="X89" s="3">
        <v>-1</v>
      </c>
      <c r="AA89" s="7">
        <v>2306.0137800000002</v>
      </c>
      <c r="AB89" s="3" t="b">
        <v>0</v>
      </c>
      <c r="AC89" s="3" t="b">
        <v>1</v>
      </c>
      <c r="AD89" s="3" t="b">
        <v>1</v>
      </c>
      <c r="AE89" s="24" t="b">
        <v>0</v>
      </c>
      <c r="AG89" t="b">
        <f t="shared" si="25"/>
        <v>1</v>
      </c>
      <c r="AH89" t="e" cm="1">
        <f t="array" ref="AH89">IF($AG89,#REF!,"")</f>
        <v>#REF!</v>
      </c>
    </row>
    <row r="90" spans="1:42" x14ac:dyDescent="0.2">
      <c r="A90" s="7">
        <v>2306.00218</v>
      </c>
      <c r="B90" s="3" t="s">
        <v>16</v>
      </c>
      <c r="C90" s="3">
        <v>0</v>
      </c>
      <c r="D90" s="3">
        <v>0</v>
      </c>
      <c r="E90" s="3" t="b">
        <v>1</v>
      </c>
      <c r="F90" s="3" t="b">
        <v>1</v>
      </c>
      <c r="G90" s="13">
        <v>10.5433106422424</v>
      </c>
      <c r="H90" s="13">
        <v>0.116551876068115</v>
      </c>
      <c r="I90" s="13">
        <v>4.2951724529266304</v>
      </c>
      <c r="J90" s="13">
        <v>0.167651891708374</v>
      </c>
      <c r="K90" s="3">
        <v>16</v>
      </c>
      <c r="L90" s="3">
        <v>16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2</v>
      </c>
      <c r="S90" s="3" t="b">
        <v>1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AA90" s="7">
        <v>2306.00218</v>
      </c>
      <c r="AB90" s="3" t="b">
        <v>1</v>
      </c>
      <c r="AC90" s="3" t="b">
        <v>1</v>
      </c>
      <c r="AD90" s="3" t="b">
        <v>1</v>
      </c>
      <c r="AE90" s="24" t="b">
        <v>1</v>
      </c>
      <c r="AG90" t="b">
        <f t="shared" si="25"/>
        <v>1</v>
      </c>
      <c r="AH90" t="e" cm="1">
        <f t="array" ref="AH90">IF($AG90,#REF!,"")</f>
        <v>#REF!</v>
      </c>
    </row>
    <row r="91" spans="1:42" x14ac:dyDescent="0.2">
      <c r="A91" s="7">
        <v>2306.0524099999998</v>
      </c>
      <c r="B91" s="3" t="s">
        <v>10</v>
      </c>
      <c r="C91" s="3">
        <v>12</v>
      </c>
      <c r="D91" s="3">
        <v>0</v>
      </c>
      <c r="E91" s="3" t="b">
        <v>0</v>
      </c>
      <c r="F91" s="3" t="b">
        <v>0</v>
      </c>
      <c r="G91" s="13">
        <v>1.2744114398956301</v>
      </c>
      <c r="H91" s="13">
        <v>0.216969490051269</v>
      </c>
      <c r="I91" s="13">
        <v>15.0759100914001</v>
      </c>
      <c r="J91" s="13">
        <v>0.17016935348510701</v>
      </c>
      <c r="K91" s="3">
        <v>45155</v>
      </c>
      <c r="L91" s="3">
        <v>37238</v>
      </c>
      <c r="M91" s="3">
        <v>0</v>
      </c>
      <c r="N91" s="3">
        <v>2</v>
      </c>
      <c r="O91" s="3">
        <v>0</v>
      </c>
      <c r="P91" s="3">
        <v>44988</v>
      </c>
      <c r="Q91" s="3">
        <v>37059</v>
      </c>
      <c r="R91" s="3">
        <v>141</v>
      </c>
      <c r="S91" s="3" t="b">
        <v>0</v>
      </c>
      <c r="T91" s="3">
        <v>64</v>
      </c>
      <c r="U91" s="3">
        <v>0</v>
      </c>
      <c r="V91" s="3">
        <v>81</v>
      </c>
      <c r="W91" s="3">
        <v>107</v>
      </c>
      <c r="X91" s="3">
        <v>-7</v>
      </c>
      <c r="AA91" s="7">
        <v>2306.0524099999998</v>
      </c>
      <c r="AB91" s="3" t="b">
        <v>0</v>
      </c>
      <c r="AC91" s="3" t="b">
        <v>0</v>
      </c>
      <c r="AD91" s="3" t="b">
        <v>1</v>
      </c>
      <c r="AE91" s="24" t="b">
        <v>0</v>
      </c>
      <c r="AG91" t="b">
        <f t="shared" si="25"/>
        <v>0</v>
      </c>
      <c r="AH91" t="str" cm="1">
        <f t="array" ref="AH91">IF($AG91,#REF!,"")</f>
        <v/>
      </c>
      <c r="AI91" s="3">
        <v>1</v>
      </c>
      <c r="AJ91" s="3">
        <v>1</v>
      </c>
      <c r="AK91" s="3">
        <v>1</v>
      </c>
      <c r="AL91" s="3">
        <v>1</v>
      </c>
      <c r="AM91" s="3">
        <v>1</v>
      </c>
      <c r="AN91" s="3">
        <v>1</v>
      </c>
      <c r="AP91" s="3">
        <v>1</v>
      </c>
    </row>
    <row r="92" spans="1:42" x14ac:dyDescent="0.2">
      <c r="A92" s="7">
        <v>2306.1062999999999</v>
      </c>
      <c r="B92" s="3" t="s">
        <v>15</v>
      </c>
      <c r="C92" s="3">
        <v>12</v>
      </c>
      <c r="D92" s="3">
        <v>0</v>
      </c>
      <c r="E92" s="3" t="b">
        <v>1</v>
      </c>
      <c r="F92" s="3" t="b">
        <v>0</v>
      </c>
      <c r="G92" s="13">
        <v>4.8447010517120299</v>
      </c>
      <c r="H92" s="13">
        <v>0.26736140251159601</v>
      </c>
      <c r="I92" s="13">
        <v>9.4764940738677907</v>
      </c>
      <c r="J92" s="13">
        <v>0.11620664596557601</v>
      </c>
      <c r="K92" s="3">
        <v>10410</v>
      </c>
      <c r="L92" s="3">
        <v>8576</v>
      </c>
      <c r="M92" s="3">
        <v>0</v>
      </c>
      <c r="N92" s="3">
        <v>0</v>
      </c>
      <c r="O92" s="3">
        <v>25</v>
      </c>
      <c r="P92" s="3">
        <v>9838</v>
      </c>
      <c r="Q92" s="3">
        <v>8288</v>
      </c>
      <c r="R92" s="3">
        <v>77</v>
      </c>
      <c r="S92" s="3" t="b">
        <v>1</v>
      </c>
      <c r="T92" s="3">
        <v>0</v>
      </c>
      <c r="U92" s="3">
        <v>0</v>
      </c>
      <c r="V92" s="3">
        <v>0</v>
      </c>
      <c r="W92" s="3">
        <v>2</v>
      </c>
      <c r="X92" s="3">
        <v>-6</v>
      </c>
      <c r="AA92" s="7">
        <v>2306.1062999999999</v>
      </c>
      <c r="AB92" s="3" t="b">
        <v>0</v>
      </c>
      <c r="AC92" s="3" t="b">
        <v>1</v>
      </c>
      <c r="AD92" s="3" t="b">
        <v>1</v>
      </c>
      <c r="AE92" s="24" t="b">
        <v>0</v>
      </c>
      <c r="AG92" t="b">
        <f t="shared" si="25"/>
        <v>1</v>
      </c>
      <c r="AH92" t="e" cm="1">
        <f t="array" ref="AH92">IF($AG92,#REF!,"")</f>
        <v>#REF!</v>
      </c>
    </row>
    <row r="93" spans="1:42" x14ac:dyDescent="0.2">
      <c r="A93" s="7">
        <v>2306.0000500000001</v>
      </c>
      <c r="B93" s="3" t="s">
        <v>10</v>
      </c>
      <c r="C93" s="3">
        <v>12</v>
      </c>
      <c r="D93" s="3">
        <v>0</v>
      </c>
      <c r="E93" s="3" t="b">
        <v>0</v>
      </c>
      <c r="F93" s="3" t="b">
        <v>0</v>
      </c>
      <c r="G93" s="13">
        <v>8.3225576877593994</v>
      </c>
      <c r="H93" s="13">
        <v>0.269628286361694</v>
      </c>
      <c r="I93" s="13">
        <v>19.620556116104101</v>
      </c>
      <c r="J93" s="13">
        <v>0.17209863662719699</v>
      </c>
      <c r="K93" s="3">
        <v>11629</v>
      </c>
      <c r="L93" s="3">
        <v>7995</v>
      </c>
      <c r="M93" s="3">
        <v>7</v>
      </c>
      <c r="N93" s="3">
        <v>7</v>
      </c>
      <c r="O93" s="3">
        <v>1054</v>
      </c>
      <c r="P93" s="3">
        <v>6538</v>
      </c>
      <c r="Q93" s="3">
        <v>5460</v>
      </c>
      <c r="R93" s="3">
        <v>73</v>
      </c>
      <c r="S93" s="3" t="b">
        <v>1</v>
      </c>
      <c r="T93" s="3">
        <v>0</v>
      </c>
      <c r="U93" s="3">
        <v>0</v>
      </c>
      <c r="V93" s="3">
        <v>3</v>
      </c>
      <c r="W93" s="3">
        <v>5</v>
      </c>
      <c r="X93" s="3">
        <v>-1</v>
      </c>
      <c r="AA93" s="7">
        <v>2306.0000500000001</v>
      </c>
      <c r="AB93" s="3" t="b">
        <v>0</v>
      </c>
      <c r="AC93" s="3" t="b">
        <v>1</v>
      </c>
      <c r="AD93" s="3" t="b">
        <v>1</v>
      </c>
      <c r="AE93" s="24" t="b">
        <v>0</v>
      </c>
      <c r="AG93" t="b">
        <f t="shared" si="25"/>
        <v>1</v>
      </c>
      <c r="AH93" t="e" cm="1">
        <f t="array" ref="AH93">IF($AG93,#REF!,"")</f>
        <v>#REF!</v>
      </c>
    </row>
    <row r="94" spans="1:42" x14ac:dyDescent="0.2">
      <c r="A94" s="7">
        <v>2306.0000599999998</v>
      </c>
      <c r="B94" s="3" t="s">
        <v>10</v>
      </c>
      <c r="C94" s="3">
        <v>12</v>
      </c>
      <c r="D94" s="3">
        <v>0</v>
      </c>
      <c r="E94" s="3" t="b">
        <v>0</v>
      </c>
      <c r="F94" s="3" t="b">
        <v>0</v>
      </c>
      <c r="G94" s="13">
        <v>6.9185492992401096</v>
      </c>
      <c r="H94" s="13">
        <v>0.26903414726257302</v>
      </c>
      <c r="I94" s="13">
        <v>11.087456464767399</v>
      </c>
      <c r="J94" s="13">
        <v>0.172422170639038</v>
      </c>
      <c r="K94" s="3">
        <v>18247</v>
      </c>
      <c r="L94" s="3">
        <v>13759</v>
      </c>
      <c r="M94" s="3">
        <v>2</v>
      </c>
      <c r="N94" s="3">
        <v>5</v>
      </c>
      <c r="O94" s="3">
        <v>861</v>
      </c>
      <c r="P94" s="3">
        <v>14495</v>
      </c>
      <c r="Q94" s="3">
        <v>12082</v>
      </c>
      <c r="R94" s="3">
        <v>78</v>
      </c>
      <c r="S94" s="3" t="b">
        <v>1</v>
      </c>
      <c r="T94" s="3">
        <v>0</v>
      </c>
      <c r="U94" s="3">
        <v>0</v>
      </c>
      <c r="V94" s="3">
        <v>2</v>
      </c>
      <c r="W94" s="3">
        <v>2</v>
      </c>
      <c r="X94" s="3">
        <v>-3</v>
      </c>
      <c r="AA94" s="7">
        <v>2306.0000599999998</v>
      </c>
      <c r="AB94" s="3" t="b">
        <v>0</v>
      </c>
      <c r="AC94" s="3" t="b">
        <v>1</v>
      </c>
      <c r="AD94" s="3" t="b">
        <v>1</v>
      </c>
      <c r="AE94" s="24" t="b">
        <v>0</v>
      </c>
      <c r="AG94" t="b">
        <f t="shared" si="25"/>
        <v>1</v>
      </c>
      <c r="AH94" t="e" cm="1">
        <f t="array" ref="AH94">IF($AG94,#REF!,"")</f>
        <v>#REF!</v>
      </c>
    </row>
    <row r="95" spans="1:42" x14ac:dyDescent="0.2">
      <c r="A95" s="7">
        <v>2306.0082200000002</v>
      </c>
      <c r="B95" s="3" t="s">
        <v>10</v>
      </c>
      <c r="C95" s="3">
        <v>0</v>
      </c>
      <c r="D95" s="3">
        <v>0</v>
      </c>
      <c r="E95" s="3" t="b">
        <v>1</v>
      </c>
      <c r="F95" s="3" t="b">
        <v>1</v>
      </c>
      <c r="G95" s="13">
        <v>5.8177638053893999</v>
      </c>
      <c r="H95" s="13">
        <v>0.116003990173339</v>
      </c>
      <c r="I95" s="13">
        <v>3.2887713909149099</v>
      </c>
      <c r="J95" s="13">
        <v>0.169926643371582</v>
      </c>
      <c r="K95" s="3">
        <v>3</v>
      </c>
      <c r="L95" s="3">
        <v>3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2</v>
      </c>
      <c r="S95" s="3" t="b">
        <v>1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AA95" s="7">
        <v>2306.0082200000002</v>
      </c>
      <c r="AB95" s="3" t="b">
        <v>1</v>
      </c>
      <c r="AC95" s="3" t="b">
        <v>1</v>
      </c>
      <c r="AD95" s="3" t="b">
        <v>1</v>
      </c>
      <c r="AE95" s="24" t="b">
        <v>1</v>
      </c>
      <c r="AG95" t="b">
        <f t="shared" si="25"/>
        <v>1</v>
      </c>
      <c r="AH95" t="e" cm="1">
        <f t="array" ref="AH95">IF($AG95,#REF!,"")</f>
        <v>#REF!</v>
      </c>
    </row>
    <row r="96" spans="1:42" x14ac:dyDescent="0.2">
      <c r="A96" s="7">
        <v>2306.0023700000002</v>
      </c>
      <c r="B96" s="3" t="s">
        <v>18</v>
      </c>
      <c r="C96" s="3">
        <v>12</v>
      </c>
      <c r="D96" s="3">
        <v>12</v>
      </c>
      <c r="E96" s="3" t="b">
        <v>0</v>
      </c>
      <c r="F96" s="3" t="b">
        <v>1</v>
      </c>
      <c r="G96" s="13">
        <v>4.7928488254547101</v>
      </c>
      <c r="H96" s="13">
        <v>0.21654009819030701</v>
      </c>
      <c r="I96" s="13">
        <v>3.6043415069579998</v>
      </c>
      <c r="J96" s="13">
        <v>0.16633844375610299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 t="b">
        <v>1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AA96" s="7">
        <v>2306.0023700000002</v>
      </c>
      <c r="AB96" s="3" t="b">
        <v>0</v>
      </c>
      <c r="AC96" s="3" t="b">
        <v>0</v>
      </c>
      <c r="AD96" s="3" t="b">
        <v>0</v>
      </c>
      <c r="AE96" s="24" t="b">
        <v>1</v>
      </c>
      <c r="AG96" t="b">
        <f t="shared" si="25"/>
        <v>0</v>
      </c>
      <c r="AH96" t="str" cm="1">
        <f t="array" ref="AH96">IF($AG96,#REF!,"")</f>
        <v/>
      </c>
    </row>
    <row r="97" spans="1:38" x14ac:dyDescent="0.2">
      <c r="A97" s="7">
        <v>2306.1260200000002</v>
      </c>
      <c r="B97" s="3" t="s">
        <v>10</v>
      </c>
      <c r="C97" s="3">
        <v>12</v>
      </c>
      <c r="D97" s="3">
        <v>0</v>
      </c>
      <c r="E97" s="3" t="b">
        <v>0</v>
      </c>
      <c r="F97" s="3" t="b">
        <v>0</v>
      </c>
      <c r="G97" s="13">
        <v>7.4674820899963299</v>
      </c>
      <c r="H97" s="13">
        <v>0.26807141304016102</v>
      </c>
      <c r="I97" s="13">
        <v>13.499331474304199</v>
      </c>
      <c r="J97" s="13">
        <v>0.173699140548706</v>
      </c>
      <c r="K97" s="3">
        <v>14364</v>
      </c>
      <c r="L97" s="3">
        <v>5618</v>
      </c>
      <c r="M97" s="3">
        <v>0</v>
      </c>
      <c r="N97" s="3">
        <v>6</v>
      </c>
      <c r="O97" s="3">
        <v>3304</v>
      </c>
      <c r="P97" s="3">
        <v>5789</v>
      </c>
      <c r="Q97" s="3">
        <v>5012</v>
      </c>
      <c r="R97" s="3">
        <v>76</v>
      </c>
      <c r="S97" s="3" t="b">
        <v>1</v>
      </c>
      <c r="T97" s="3">
        <v>0</v>
      </c>
      <c r="U97" s="3">
        <v>0</v>
      </c>
      <c r="V97" s="3">
        <v>2</v>
      </c>
      <c r="W97" s="3">
        <v>2</v>
      </c>
      <c r="X97" s="3">
        <v>-3</v>
      </c>
      <c r="AA97" s="7">
        <v>2306.1260200000002</v>
      </c>
      <c r="AB97" s="3" t="b">
        <v>0</v>
      </c>
      <c r="AC97" s="3" t="b">
        <v>1</v>
      </c>
      <c r="AD97" s="3" t="b">
        <v>1</v>
      </c>
      <c r="AE97" s="24" t="b">
        <v>0</v>
      </c>
      <c r="AG97" t="b">
        <f t="shared" si="25"/>
        <v>1</v>
      </c>
      <c r="AH97" t="e" cm="1">
        <f t="array" ref="AH97">IF($AG97,#REF!,"")</f>
        <v>#REF!</v>
      </c>
    </row>
    <row r="98" spans="1:38" x14ac:dyDescent="0.2">
      <c r="A98" s="7">
        <v>2306.01388</v>
      </c>
      <c r="B98" s="3" t="s">
        <v>17</v>
      </c>
      <c r="C98" s="3">
        <v>12</v>
      </c>
      <c r="D98" s="3">
        <v>0</v>
      </c>
      <c r="E98" s="3" t="b">
        <v>0</v>
      </c>
      <c r="F98" s="3" t="b">
        <v>0</v>
      </c>
      <c r="G98" s="13">
        <v>8.3172934055328298</v>
      </c>
      <c r="H98" s="13">
        <v>0.26820397377014099</v>
      </c>
      <c r="I98" s="13">
        <v>15.3361189365386</v>
      </c>
      <c r="J98" s="13">
        <v>0.170991420745849</v>
      </c>
      <c r="K98" s="3">
        <v>10363</v>
      </c>
      <c r="L98" s="3">
        <v>7358</v>
      </c>
      <c r="M98" s="3">
        <v>0</v>
      </c>
      <c r="N98" s="3">
        <v>0</v>
      </c>
      <c r="O98" s="3">
        <v>723</v>
      </c>
      <c r="P98" s="3">
        <v>8516</v>
      </c>
      <c r="Q98" s="3">
        <v>7301</v>
      </c>
      <c r="R98" s="3">
        <v>78</v>
      </c>
      <c r="S98" s="3" t="b">
        <v>1</v>
      </c>
      <c r="T98" s="3">
        <v>0</v>
      </c>
      <c r="U98" s="3">
        <v>0</v>
      </c>
      <c r="V98" s="3">
        <v>1</v>
      </c>
      <c r="W98" s="3">
        <v>1</v>
      </c>
      <c r="X98" s="3">
        <v>-1</v>
      </c>
      <c r="AA98" s="7">
        <v>2306.01388</v>
      </c>
      <c r="AB98" s="3" t="b">
        <v>0</v>
      </c>
      <c r="AC98" s="3" t="b">
        <v>1</v>
      </c>
      <c r="AD98" s="3" t="b">
        <v>1</v>
      </c>
      <c r="AE98" s="24" t="b">
        <v>0</v>
      </c>
      <c r="AG98" t="b">
        <f t="shared" si="25"/>
        <v>1</v>
      </c>
      <c r="AH98" t="e" cm="1">
        <f t="array" ref="AH98">IF($AG98,#REF!,"")</f>
        <v>#REF!</v>
      </c>
    </row>
    <row r="99" spans="1:38" x14ac:dyDescent="0.2">
      <c r="A99" s="7">
        <v>2306.0010400000001</v>
      </c>
      <c r="B99" s="3" t="s">
        <v>26</v>
      </c>
      <c r="C99" s="3">
        <v>0</v>
      </c>
      <c r="D99" s="3">
        <v>0</v>
      </c>
      <c r="E99" s="3" t="b">
        <v>1</v>
      </c>
      <c r="F99" s="3" t="b">
        <v>1</v>
      </c>
      <c r="G99" s="13">
        <v>9.1828403472900408</v>
      </c>
      <c r="H99" s="13">
        <v>0.116663932800292</v>
      </c>
      <c r="I99" s="13">
        <v>5.3502540588378897</v>
      </c>
      <c r="J99" s="13">
        <v>0.173852443695068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 t="b">
        <v>1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AA99" s="7">
        <v>2306.0010400000001</v>
      </c>
      <c r="AB99" s="3" t="b">
        <v>1</v>
      </c>
      <c r="AC99" s="3" t="b">
        <v>1</v>
      </c>
      <c r="AD99" s="3" t="b">
        <v>1</v>
      </c>
      <c r="AE99" s="24" t="b">
        <v>1</v>
      </c>
      <c r="AG99" t="b">
        <f t="shared" si="25"/>
        <v>1</v>
      </c>
      <c r="AH99" t="e" cm="1">
        <f t="array" ref="AH99">IF($AG99,#REF!,"")</f>
        <v>#REF!</v>
      </c>
    </row>
    <row r="100" spans="1:38" x14ac:dyDescent="0.2">
      <c r="A100" s="7">
        <v>2306.0022600000002</v>
      </c>
      <c r="B100" s="3" t="s">
        <v>10</v>
      </c>
      <c r="C100" s="3">
        <v>12</v>
      </c>
      <c r="D100" s="3">
        <v>0</v>
      </c>
      <c r="E100" s="3" t="b">
        <v>1</v>
      </c>
      <c r="F100" s="3" t="b">
        <v>0</v>
      </c>
      <c r="G100" s="13">
        <v>4.3898472785949698</v>
      </c>
      <c r="H100" s="13">
        <v>0.26831865310668901</v>
      </c>
      <c r="I100" s="13">
        <v>7.1763963699340803</v>
      </c>
      <c r="J100" s="13">
        <v>0.16889691352844199</v>
      </c>
      <c r="K100" s="3">
        <v>11895</v>
      </c>
      <c r="L100" s="3">
        <v>9873</v>
      </c>
      <c r="M100" s="3">
        <v>0</v>
      </c>
      <c r="N100" s="3">
        <v>0</v>
      </c>
      <c r="O100" s="3">
        <v>5</v>
      </c>
      <c r="P100" s="3">
        <v>11431</v>
      </c>
      <c r="Q100" s="3">
        <v>9767</v>
      </c>
      <c r="R100" s="3">
        <v>78</v>
      </c>
      <c r="S100" s="3" t="b">
        <v>1</v>
      </c>
      <c r="T100" s="3">
        <v>0</v>
      </c>
      <c r="U100" s="3">
        <v>0</v>
      </c>
      <c r="V100" s="3">
        <v>1</v>
      </c>
      <c r="W100" s="3">
        <v>1</v>
      </c>
      <c r="X100" s="3">
        <v>-4</v>
      </c>
      <c r="AA100" s="7">
        <v>2306.0022600000002</v>
      </c>
      <c r="AB100" s="3" t="b">
        <v>0</v>
      </c>
      <c r="AC100" s="3" t="b">
        <v>1</v>
      </c>
      <c r="AD100" s="3" t="b">
        <v>1</v>
      </c>
      <c r="AE100" s="24" t="b">
        <v>0</v>
      </c>
      <c r="AG100" t="b">
        <f t="shared" si="25"/>
        <v>1</v>
      </c>
      <c r="AH100" t="e" cm="1">
        <f t="array" ref="AH100">IF($AG100,#REF!,"")</f>
        <v>#REF!</v>
      </c>
    </row>
    <row r="101" spans="1:38" x14ac:dyDescent="0.2">
      <c r="A101" s="7">
        <v>2306.0027700000001</v>
      </c>
      <c r="B101" s="3" t="s">
        <v>12</v>
      </c>
      <c r="C101" s="3">
        <v>0</v>
      </c>
      <c r="D101" s="3">
        <v>0</v>
      </c>
      <c r="E101" s="3" t="b">
        <v>0</v>
      </c>
      <c r="F101" s="3" t="b">
        <v>1</v>
      </c>
      <c r="G101" s="13">
        <v>8.8624596595764107</v>
      </c>
      <c r="H101" s="13">
        <v>0.16631579399108801</v>
      </c>
      <c r="I101" s="13">
        <v>6.5034468173980704</v>
      </c>
      <c r="J101" s="13">
        <v>0.116722822189331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b">
        <v>1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AA101" s="7">
        <v>2306.0027700000001</v>
      </c>
      <c r="AB101" s="3" t="b">
        <v>1</v>
      </c>
      <c r="AC101" s="3" t="b">
        <v>1</v>
      </c>
      <c r="AD101" s="3" t="b">
        <v>1</v>
      </c>
      <c r="AE101" s="24" t="b">
        <v>1</v>
      </c>
      <c r="AG101" t="b">
        <f t="shared" si="25"/>
        <v>1</v>
      </c>
      <c r="AH101" t="e" cm="1">
        <f t="array" ref="AH101">IF($AG101,#REF!,"")</f>
        <v>#REF!</v>
      </c>
    </row>
    <row r="102" spans="1:38" x14ac:dyDescent="0.2">
      <c r="A102" s="7">
        <v>2306.0171300000002</v>
      </c>
      <c r="B102" s="3" t="s">
        <v>18</v>
      </c>
      <c r="C102" s="3">
        <v>12</v>
      </c>
      <c r="D102" s="3">
        <v>0</v>
      </c>
      <c r="E102" s="3" t="b">
        <v>1</v>
      </c>
      <c r="F102" s="3" t="b">
        <v>0</v>
      </c>
      <c r="G102" s="13">
        <v>5.4963171482086102</v>
      </c>
      <c r="H102" s="13">
        <v>0.26662015914916898</v>
      </c>
      <c r="I102" s="13">
        <v>9.9533612728118896</v>
      </c>
      <c r="J102" s="13">
        <v>0.172213554382324</v>
      </c>
      <c r="K102" s="3">
        <v>11124</v>
      </c>
      <c r="L102" s="3">
        <v>5423</v>
      </c>
      <c r="M102" s="3">
        <v>3</v>
      </c>
      <c r="N102" s="3">
        <v>5</v>
      </c>
      <c r="O102" s="3">
        <v>2015</v>
      </c>
      <c r="P102" s="3">
        <v>3744</v>
      </c>
      <c r="Q102" s="3">
        <v>3140</v>
      </c>
      <c r="R102" s="3">
        <v>76</v>
      </c>
      <c r="S102" s="3" t="b">
        <v>1</v>
      </c>
      <c r="T102" s="3">
        <v>0</v>
      </c>
      <c r="U102" s="3">
        <v>0</v>
      </c>
      <c r="V102" s="3">
        <v>4</v>
      </c>
      <c r="W102" s="3">
        <v>4</v>
      </c>
      <c r="X102" s="3">
        <v>-1</v>
      </c>
      <c r="AA102" s="7">
        <v>2306.0171300000002</v>
      </c>
      <c r="AB102" s="3" t="b">
        <v>0</v>
      </c>
      <c r="AC102" s="3" t="b">
        <v>1</v>
      </c>
      <c r="AD102" s="3" t="b">
        <v>1</v>
      </c>
      <c r="AE102" s="24" t="b">
        <v>0</v>
      </c>
      <c r="AG102" t="b">
        <f t="shared" si="25"/>
        <v>1</v>
      </c>
      <c r="AH102" t="e" cm="1">
        <f t="array" ref="AH102">IF($AG102,#REF!,"")</f>
        <v>#REF!</v>
      </c>
    </row>
    <row r="103" spans="1:38" x14ac:dyDescent="0.2">
      <c r="A103" s="7">
        <v>2306.0025700000001</v>
      </c>
      <c r="B103" s="3" t="s">
        <v>13</v>
      </c>
      <c r="C103" s="3">
        <v>0</v>
      </c>
      <c r="D103" s="3">
        <v>0</v>
      </c>
      <c r="E103" s="3" t="b">
        <v>0</v>
      </c>
      <c r="F103" s="3" t="b">
        <v>0</v>
      </c>
      <c r="G103" s="13">
        <v>7.7537326812744096</v>
      </c>
      <c r="H103" s="13">
        <v>0.16715741157531699</v>
      </c>
      <c r="I103" s="13">
        <v>3.8384222984313898</v>
      </c>
      <c r="J103" s="13">
        <v>0.17785549163818301</v>
      </c>
      <c r="K103" s="3">
        <v>6</v>
      </c>
      <c r="L103" s="3">
        <v>6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2</v>
      </c>
      <c r="S103" s="3" t="b">
        <v>1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AA103" s="7">
        <v>2306.0025700000001</v>
      </c>
      <c r="AB103" s="3" t="b">
        <v>0</v>
      </c>
      <c r="AC103" s="3" t="b">
        <v>1</v>
      </c>
      <c r="AD103" s="3" t="b">
        <v>1</v>
      </c>
      <c r="AE103" s="24" t="b">
        <v>0</v>
      </c>
      <c r="AG103" t="b">
        <f t="shared" si="25"/>
        <v>1</v>
      </c>
      <c r="AH103" t="e" cm="1">
        <f t="array" ref="AH103">IF($AG103,#REF!,"")</f>
        <v>#REF!</v>
      </c>
    </row>
    <row r="104" spans="1:38" x14ac:dyDescent="0.2">
      <c r="A104" s="7">
        <v>2306.0023000000001</v>
      </c>
      <c r="B104" s="3" t="s">
        <v>12</v>
      </c>
      <c r="C104" s="3">
        <v>12</v>
      </c>
      <c r="D104" s="3">
        <v>0</v>
      </c>
      <c r="E104" s="3" t="b">
        <v>0</v>
      </c>
      <c r="F104" s="3" t="b">
        <v>0</v>
      </c>
      <c r="G104" s="13">
        <v>14.560277938842701</v>
      </c>
      <c r="H104" s="13">
        <v>0.26798963546752902</v>
      </c>
      <c r="I104" s="13">
        <v>33.8260979652404</v>
      </c>
      <c r="J104" s="13">
        <v>0.16629981994628901</v>
      </c>
      <c r="K104" s="3">
        <v>18229</v>
      </c>
      <c r="L104" s="3">
        <v>15149</v>
      </c>
      <c r="M104" s="3">
        <v>12</v>
      </c>
      <c r="N104" s="3">
        <v>10</v>
      </c>
      <c r="O104" s="3">
        <v>865</v>
      </c>
      <c r="P104" s="3">
        <v>7051</v>
      </c>
      <c r="Q104" s="3">
        <v>6378</v>
      </c>
      <c r="R104" s="3">
        <v>79</v>
      </c>
      <c r="S104" s="3" t="b">
        <v>1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AA104" s="7">
        <v>2306.0023000000001</v>
      </c>
      <c r="AB104" s="3" t="b">
        <v>0</v>
      </c>
      <c r="AC104" s="3" t="b">
        <v>0</v>
      </c>
      <c r="AD104" s="3" t="b">
        <v>1</v>
      </c>
      <c r="AE104" s="24" t="b">
        <v>0</v>
      </c>
      <c r="AG104" t="b">
        <f t="shared" si="25"/>
        <v>0</v>
      </c>
      <c r="AH104" t="str" cm="1">
        <f t="array" ref="AH104">IF($AG104,#REF!,"")</f>
        <v/>
      </c>
      <c r="AI104" s="3">
        <v>1</v>
      </c>
      <c r="AJ104" s="3">
        <v>1</v>
      </c>
      <c r="AK104" s="3">
        <v>1</v>
      </c>
      <c r="AL104" s="3">
        <v>1</v>
      </c>
    </row>
    <row r="105" spans="1:38" x14ac:dyDescent="0.2">
      <c r="A105" s="7">
        <v>2306.00441</v>
      </c>
      <c r="B105" s="3" t="s">
        <v>13</v>
      </c>
      <c r="C105" s="3">
        <v>0</v>
      </c>
      <c r="D105" s="3">
        <v>0</v>
      </c>
      <c r="E105" s="3" t="b">
        <v>1</v>
      </c>
      <c r="F105" s="3" t="b">
        <v>1</v>
      </c>
      <c r="G105" s="13">
        <v>9.7189445495605398</v>
      </c>
      <c r="H105" s="13">
        <v>0.116260290145874</v>
      </c>
      <c r="I105" s="13">
        <v>5.89709019660949</v>
      </c>
      <c r="J105" s="13">
        <v>0.16597104072570801</v>
      </c>
      <c r="K105" s="3">
        <v>21</v>
      </c>
      <c r="L105" s="3">
        <v>21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2</v>
      </c>
      <c r="S105" s="3" t="b">
        <v>1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AA105" s="7">
        <v>2306.00441</v>
      </c>
      <c r="AB105" s="3" t="b">
        <v>1</v>
      </c>
      <c r="AC105" s="3" t="b">
        <v>1</v>
      </c>
      <c r="AD105" s="3" t="b">
        <v>1</v>
      </c>
      <c r="AE105" s="24" t="b">
        <v>1</v>
      </c>
      <c r="AG105" t="b">
        <f t="shared" si="25"/>
        <v>1</v>
      </c>
      <c r="AH105" t="e" cm="1">
        <f t="array" ref="AH105">IF($AG105,#REF!,"")</f>
        <v>#REF!</v>
      </c>
    </row>
    <row r="106" spans="1:38" x14ac:dyDescent="0.2">
      <c r="A106" s="7">
        <v>2306.0018700000001</v>
      </c>
      <c r="B106" s="3" t="s">
        <v>23</v>
      </c>
      <c r="C106" s="3">
        <v>12</v>
      </c>
      <c r="D106" s="3">
        <v>0</v>
      </c>
      <c r="E106" s="3" t="b">
        <v>1</v>
      </c>
      <c r="F106" s="3" t="b">
        <v>0</v>
      </c>
      <c r="G106" s="13">
        <v>5.8610267639160103</v>
      </c>
      <c r="H106" s="13">
        <v>0.26975679397583002</v>
      </c>
      <c r="I106" s="13">
        <v>11.1843421459198</v>
      </c>
      <c r="J106" s="13">
        <v>0.17424106597900299</v>
      </c>
      <c r="K106" s="3">
        <v>9858</v>
      </c>
      <c r="L106" s="3">
        <v>8194</v>
      </c>
      <c r="M106" s="3">
        <v>2</v>
      </c>
      <c r="N106" s="3">
        <v>3</v>
      </c>
      <c r="O106" s="3">
        <v>93</v>
      </c>
      <c r="P106" s="3">
        <v>8662</v>
      </c>
      <c r="Q106" s="3">
        <v>7508</v>
      </c>
      <c r="R106" s="3">
        <v>79</v>
      </c>
      <c r="S106" s="3" t="b">
        <v>1</v>
      </c>
      <c r="T106" s="3">
        <v>0</v>
      </c>
      <c r="U106" s="3">
        <v>0</v>
      </c>
      <c r="V106" s="3">
        <v>2</v>
      </c>
      <c r="W106" s="3">
        <v>2</v>
      </c>
      <c r="X106" s="3">
        <v>-1</v>
      </c>
      <c r="AA106" s="7">
        <v>2306.0018700000001</v>
      </c>
      <c r="AB106" s="3" t="b">
        <v>0</v>
      </c>
      <c r="AC106" s="3" t="b">
        <v>1</v>
      </c>
      <c r="AD106" s="3" t="b">
        <v>1</v>
      </c>
      <c r="AE106" s="24" t="b">
        <v>0</v>
      </c>
      <c r="AG106" t="b">
        <f t="shared" si="25"/>
        <v>1</v>
      </c>
      <c r="AH106" t="e" cm="1">
        <f t="array" ref="AH106">IF($AG106,#REF!,"")</f>
        <v>#REF!</v>
      </c>
    </row>
    <row r="107" spans="1:38" x14ac:dyDescent="0.2">
      <c r="A107" s="7">
        <v>2306.0038199999999</v>
      </c>
      <c r="B107" s="3" t="s">
        <v>10</v>
      </c>
      <c r="C107" s="3">
        <v>12</v>
      </c>
      <c r="D107" s="3">
        <v>0</v>
      </c>
      <c r="E107" s="3" t="b">
        <v>0</v>
      </c>
      <c r="F107" s="3" t="b">
        <v>0</v>
      </c>
      <c r="G107" s="13">
        <v>7.1591835021972603</v>
      </c>
      <c r="H107" s="13">
        <v>0.268543720245361</v>
      </c>
      <c r="I107" s="13">
        <v>13.157922267913801</v>
      </c>
      <c r="J107" s="13">
        <v>0.16714239120483301</v>
      </c>
      <c r="K107" s="3">
        <v>12525</v>
      </c>
      <c r="L107" s="3">
        <v>10549</v>
      </c>
      <c r="M107" s="3">
        <v>0</v>
      </c>
      <c r="N107" s="3">
        <v>0</v>
      </c>
      <c r="O107" s="3">
        <v>52</v>
      </c>
      <c r="P107" s="3">
        <v>11804</v>
      </c>
      <c r="Q107" s="3">
        <v>10257</v>
      </c>
      <c r="R107" s="3">
        <v>83</v>
      </c>
      <c r="S107" s="3" t="b">
        <v>1</v>
      </c>
      <c r="T107" s="3">
        <v>0</v>
      </c>
      <c r="U107" s="3">
        <v>0</v>
      </c>
      <c r="V107" s="3">
        <v>1</v>
      </c>
      <c r="W107" s="3">
        <v>1</v>
      </c>
      <c r="X107" s="3">
        <v>-4</v>
      </c>
      <c r="AA107" s="7">
        <v>2306.0038199999999</v>
      </c>
      <c r="AB107" s="3" t="b">
        <v>0</v>
      </c>
      <c r="AC107" s="3" t="b">
        <v>0</v>
      </c>
      <c r="AD107" s="3" t="b">
        <v>1</v>
      </c>
      <c r="AE107" s="24" t="b">
        <v>0</v>
      </c>
      <c r="AG107" t="b">
        <f t="shared" si="25"/>
        <v>0</v>
      </c>
      <c r="AH107" t="str" cm="1">
        <f t="array" ref="AH107">IF($AG107,#REF!,"")</f>
        <v/>
      </c>
      <c r="AI107" s="3">
        <v>1</v>
      </c>
      <c r="AJ107" s="3">
        <v>1</v>
      </c>
      <c r="AK107" s="3">
        <v>1</v>
      </c>
      <c r="AL107" s="3">
        <v>1</v>
      </c>
    </row>
    <row r="108" spans="1:38" x14ac:dyDescent="0.2">
      <c r="A108" s="7">
        <v>2306.00675</v>
      </c>
      <c r="B108" s="3" t="s">
        <v>23</v>
      </c>
      <c r="C108" s="3">
        <v>0</v>
      </c>
      <c r="D108" s="3">
        <v>0</v>
      </c>
      <c r="E108" s="3" t="b">
        <v>1</v>
      </c>
      <c r="F108" s="3" t="b">
        <v>1</v>
      </c>
      <c r="G108" s="13">
        <v>13.752392530441201</v>
      </c>
      <c r="H108" s="13">
        <v>0.26852154731750399</v>
      </c>
      <c r="I108" s="13">
        <v>5.3506591320037797</v>
      </c>
      <c r="J108" s="13">
        <v>0.167738437652587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 t="b">
        <v>1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AA108" s="7">
        <v>2306.00675</v>
      </c>
      <c r="AB108" s="3" t="b">
        <v>1</v>
      </c>
      <c r="AC108" s="3" t="b">
        <v>1</v>
      </c>
      <c r="AD108" s="3" t="b">
        <v>1</v>
      </c>
      <c r="AE108" s="24" t="b">
        <v>1</v>
      </c>
      <c r="AG108" t="b">
        <f t="shared" si="25"/>
        <v>1</v>
      </c>
      <c r="AH108" t="e" cm="1">
        <f t="array" ref="AH108">IF($AG108,#REF!,"")</f>
        <v>#REF!</v>
      </c>
    </row>
    <row r="109" spans="1:38" x14ac:dyDescent="0.2">
      <c r="A109" s="7">
        <v>2306.1384800000001</v>
      </c>
      <c r="B109" s="3" t="s">
        <v>32</v>
      </c>
      <c r="C109" s="3">
        <v>0</v>
      </c>
      <c r="D109" s="3">
        <v>0</v>
      </c>
      <c r="E109" s="3" t="b">
        <v>0</v>
      </c>
      <c r="F109" s="3" t="b">
        <v>0</v>
      </c>
      <c r="G109" s="13">
        <v>23.040776491165101</v>
      </c>
      <c r="H109" s="13">
        <v>0.217986345291137</v>
      </c>
      <c r="I109" s="13">
        <v>10.533032178878701</v>
      </c>
      <c r="J109" s="13">
        <v>0.16948914527893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 t="b">
        <v>1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AA109" s="7">
        <v>2306.1384800000001</v>
      </c>
      <c r="AB109" s="3" t="b">
        <v>0</v>
      </c>
      <c r="AC109" s="3" t="b">
        <v>0</v>
      </c>
      <c r="AD109" s="3" t="b">
        <v>1</v>
      </c>
      <c r="AE109" s="24" t="b">
        <v>0</v>
      </c>
      <c r="AG109" t="b">
        <f t="shared" si="25"/>
        <v>0</v>
      </c>
      <c r="AH109" t="str" cm="1">
        <f t="array" ref="AH109">IF($AG109,#REF!,"")</f>
        <v/>
      </c>
      <c r="AI109" s="3">
        <v>1</v>
      </c>
    </row>
    <row r="110" spans="1:38" x14ac:dyDescent="0.2">
      <c r="A110" s="7">
        <v>2306.0057299999999</v>
      </c>
      <c r="B110" s="3" t="s">
        <v>12</v>
      </c>
      <c r="C110" s="3">
        <v>12</v>
      </c>
      <c r="D110" s="3">
        <v>0</v>
      </c>
      <c r="E110" s="3" t="b">
        <v>0</v>
      </c>
      <c r="F110" s="3" t="b">
        <v>0</v>
      </c>
      <c r="G110" s="13">
        <v>6.9046642780303902</v>
      </c>
      <c r="H110" s="13">
        <v>0.320205688476562</v>
      </c>
      <c r="I110" s="13">
        <v>11.006341695785499</v>
      </c>
      <c r="J110" s="13">
        <v>0.16843986511230399</v>
      </c>
      <c r="K110" s="3">
        <v>1827</v>
      </c>
      <c r="L110" s="3">
        <v>1515</v>
      </c>
      <c r="M110" s="3">
        <v>0</v>
      </c>
      <c r="N110" s="3">
        <v>0</v>
      </c>
      <c r="O110" s="3">
        <v>2</v>
      </c>
      <c r="P110" s="3">
        <v>1758</v>
      </c>
      <c r="Q110" s="3">
        <v>1483</v>
      </c>
      <c r="R110" s="3">
        <v>71</v>
      </c>
      <c r="S110" s="3" t="b">
        <v>1</v>
      </c>
      <c r="T110" s="3">
        <v>0</v>
      </c>
      <c r="U110" s="3">
        <v>0</v>
      </c>
      <c r="V110" s="3">
        <v>0</v>
      </c>
      <c r="W110" s="3">
        <v>0</v>
      </c>
      <c r="X110" s="3">
        <v>-1</v>
      </c>
      <c r="AA110" s="7">
        <v>2306.0057299999999</v>
      </c>
      <c r="AB110" s="3" t="b">
        <v>0</v>
      </c>
      <c r="AC110" s="3" t="b">
        <v>0</v>
      </c>
      <c r="AD110" s="3" t="b">
        <v>1</v>
      </c>
      <c r="AE110" s="24" t="b">
        <v>0</v>
      </c>
      <c r="AG110" t="b">
        <f t="shared" si="25"/>
        <v>0</v>
      </c>
      <c r="AH110" t="str" cm="1">
        <f t="array" ref="AH110">IF($AG110,#REF!,"")</f>
        <v/>
      </c>
      <c r="AI110" s="3">
        <v>1</v>
      </c>
      <c r="AJ110" s="3">
        <v>1</v>
      </c>
      <c r="AK110" s="3">
        <v>1</v>
      </c>
      <c r="AL110" s="3">
        <v>1</v>
      </c>
    </row>
    <row r="111" spans="1:38" x14ac:dyDescent="0.2">
      <c r="A111" s="7">
        <v>2306.0035800000001</v>
      </c>
      <c r="B111" s="3" t="s">
        <v>10</v>
      </c>
      <c r="C111" s="3">
        <v>12</v>
      </c>
      <c r="D111" s="3">
        <v>0</v>
      </c>
      <c r="E111" s="3" t="b">
        <v>1</v>
      </c>
      <c r="F111" s="3" t="b">
        <v>0</v>
      </c>
      <c r="G111" s="13">
        <v>9.4497718811035103</v>
      </c>
      <c r="H111" s="13">
        <v>0.26785159111022899</v>
      </c>
      <c r="I111" s="13">
        <v>14.303079128265299</v>
      </c>
      <c r="J111" s="13">
        <v>0.16998338699340801</v>
      </c>
      <c r="K111" s="3">
        <v>8470</v>
      </c>
      <c r="L111" s="3">
        <v>5612</v>
      </c>
      <c r="M111" s="3">
        <v>4</v>
      </c>
      <c r="N111" s="3">
        <v>2</v>
      </c>
      <c r="O111" s="3">
        <v>831</v>
      </c>
      <c r="P111" s="3">
        <v>4158</v>
      </c>
      <c r="Q111" s="3">
        <v>3499</v>
      </c>
      <c r="R111" s="3">
        <v>80</v>
      </c>
      <c r="S111" s="3" t="b">
        <v>1</v>
      </c>
      <c r="T111" s="3">
        <v>0</v>
      </c>
      <c r="U111" s="3">
        <v>0</v>
      </c>
      <c r="V111" s="3">
        <v>9</v>
      </c>
      <c r="W111" s="3">
        <v>9</v>
      </c>
      <c r="X111" s="3">
        <v>-2</v>
      </c>
      <c r="AA111" s="7">
        <v>2306.0035800000001</v>
      </c>
      <c r="AB111" s="3" t="b">
        <v>0</v>
      </c>
      <c r="AC111" s="3" t="b">
        <v>1</v>
      </c>
      <c r="AD111" s="3" t="b">
        <v>1</v>
      </c>
      <c r="AE111" s="24" t="b">
        <v>0</v>
      </c>
      <c r="AG111" t="b">
        <f t="shared" si="25"/>
        <v>1</v>
      </c>
      <c r="AH111" t="e" cm="1">
        <f t="array" ref="AH111">IF($AG111,#REF!,"")</f>
        <v>#REF!</v>
      </c>
    </row>
    <row r="112" spans="1:38" x14ac:dyDescent="0.2">
      <c r="A112" s="7">
        <v>2306.0008200000002</v>
      </c>
      <c r="B112" s="3" t="s">
        <v>13</v>
      </c>
      <c r="C112" s="3">
        <v>0</v>
      </c>
      <c r="D112" s="3">
        <v>0</v>
      </c>
      <c r="E112" s="3" t="b">
        <v>0</v>
      </c>
      <c r="F112" s="3" t="b">
        <v>1</v>
      </c>
      <c r="G112" s="13">
        <v>13.8000047206878</v>
      </c>
      <c r="H112" s="13">
        <v>0.16673088073730399</v>
      </c>
      <c r="I112" s="13">
        <v>7.8695716857910103</v>
      </c>
      <c r="J112" s="13">
        <v>0.168890476226806</v>
      </c>
      <c r="K112" s="3">
        <v>4</v>
      </c>
      <c r="L112" s="3">
        <v>4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2</v>
      </c>
      <c r="S112" s="3" t="b">
        <v>1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AA112" s="7">
        <v>2306.0008200000002</v>
      </c>
      <c r="AB112" s="3" t="b">
        <v>0</v>
      </c>
      <c r="AC112" s="3" t="b">
        <v>1</v>
      </c>
      <c r="AD112" s="3" t="b">
        <v>1</v>
      </c>
      <c r="AE112" s="24" t="b">
        <v>0</v>
      </c>
      <c r="AG112" t="b">
        <f t="shared" si="25"/>
        <v>1</v>
      </c>
      <c r="AH112" t="e" cm="1">
        <f t="array" ref="AH112">IF($AG112,#REF!,"")</f>
        <v>#REF!</v>
      </c>
    </row>
    <row r="113" spans="1:37" x14ac:dyDescent="0.2">
      <c r="A113" s="7">
        <v>2306.00461</v>
      </c>
      <c r="B113" s="3" t="s">
        <v>10</v>
      </c>
      <c r="C113" s="3">
        <v>12</v>
      </c>
      <c r="D113" s="3">
        <v>12</v>
      </c>
      <c r="E113" s="3" t="b">
        <v>1</v>
      </c>
      <c r="F113" s="3" t="b">
        <v>0</v>
      </c>
      <c r="G113" s="13">
        <v>4.5428698062896702</v>
      </c>
      <c r="H113" s="13">
        <v>0.26632070541381803</v>
      </c>
      <c r="I113" s="13">
        <v>2.8988833427429199</v>
      </c>
      <c r="J113" s="13">
        <v>3.1379194259643501</v>
      </c>
      <c r="K113" s="3">
        <v>6253</v>
      </c>
      <c r="L113" s="3">
        <v>5148</v>
      </c>
      <c r="M113" s="3">
        <v>0</v>
      </c>
      <c r="N113" s="3">
        <v>0</v>
      </c>
      <c r="O113" s="3">
        <v>55</v>
      </c>
      <c r="P113" s="3">
        <v>5650</v>
      </c>
      <c r="Q113" s="3">
        <v>4901</v>
      </c>
      <c r="R113" s="3">
        <v>74</v>
      </c>
      <c r="S113" s="3" t="b">
        <v>1</v>
      </c>
      <c r="T113" s="3">
        <v>0</v>
      </c>
      <c r="U113" s="3">
        <v>0</v>
      </c>
      <c r="V113" s="3">
        <v>0</v>
      </c>
      <c r="W113" s="3">
        <v>0</v>
      </c>
      <c r="X113" s="3">
        <v>-1</v>
      </c>
      <c r="AA113" s="7">
        <v>2306.00461</v>
      </c>
      <c r="AB113" s="3" t="b">
        <v>0</v>
      </c>
      <c r="AC113" s="3" t="b">
        <v>1</v>
      </c>
      <c r="AD113" s="3" t="b">
        <v>1</v>
      </c>
      <c r="AE113" s="24" t="b">
        <v>0</v>
      </c>
      <c r="AG113" t="b">
        <f t="shared" si="25"/>
        <v>1</v>
      </c>
      <c r="AH113" t="e" cm="1">
        <f t="array" ref="AH113">IF($AG113,#REF!,"")</f>
        <v>#REF!</v>
      </c>
    </row>
    <row r="114" spans="1:37" x14ac:dyDescent="0.2">
      <c r="A114" s="7">
        <v>2306.03442</v>
      </c>
      <c r="B114" s="3" t="s">
        <v>10</v>
      </c>
      <c r="C114" s="3">
        <v>12</v>
      </c>
      <c r="D114" s="3">
        <v>0</v>
      </c>
      <c r="E114" s="3" t="b">
        <v>0</v>
      </c>
      <c r="F114" s="3" t="b">
        <v>0</v>
      </c>
      <c r="G114" s="13">
        <v>9.2173826694488508</v>
      </c>
      <c r="H114" s="13">
        <v>0.26917862892150801</v>
      </c>
      <c r="I114" s="13">
        <v>15.909199953079201</v>
      </c>
      <c r="J114" s="13">
        <v>0.16765403747558499</v>
      </c>
      <c r="K114" s="3">
        <v>17705</v>
      </c>
      <c r="L114" s="3">
        <v>13472</v>
      </c>
      <c r="M114" s="3">
        <v>1</v>
      </c>
      <c r="N114" s="3">
        <v>3</v>
      </c>
      <c r="O114" s="3">
        <v>737</v>
      </c>
      <c r="P114" s="3">
        <v>14088</v>
      </c>
      <c r="Q114" s="3">
        <v>11695</v>
      </c>
      <c r="R114" s="3">
        <v>88</v>
      </c>
      <c r="S114" s="3" t="b">
        <v>1</v>
      </c>
      <c r="T114" s="3">
        <v>0</v>
      </c>
      <c r="U114" s="3">
        <v>0</v>
      </c>
      <c r="V114" s="3">
        <v>1</v>
      </c>
      <c r="W114" s="3">
        <v>1</v>
      </c>
      <c r="X114" s="3">
        <v>-4</v>
      </c>
      <c r="AA114" s="7">
        <v>2306.03442</v>
      </c>
      <c r="AB114" s="3" t="b">
        <v>0</v>
      </c>
      <c r="AC114" s="3" t="b">
        <v>1</v>
      </c>
      <c r="AD114" s="3" t="b">
        <v>1</v>
      </c>
      <c r="AE114" s="24" t="b">
        <v>0</v>
      </c>
      <c r="AG114" t="b">
        <f t="shared" si="25"/>
        <v>1</v>
      </c>
      <c r="AH114" t="e" cm="1">
        <f t="array" ref="AH114">IF($AG114,#REF!,"")</f>
        <v>#REF!</v>
      </c>
    </row>
    <row r="115" spans="1:37" x14ac:dyDescent="0.2">
      <c r="A115" s="7">
        <v>2306.07888</v>
      </c>
      <c r="B115" s="3" t="s">
        <v>17</v>
      </c>
      <c r="C115" s="3">
        <v>0</v>
      </c>
      <c r="D115" s="3">
        <v>12</v>
      </c>
      <c r="E115" s="3" t="b">
        <v>0</v>
      </c>
      <c r="F115" s="3" t="b">
        <v>0</v>
      </c>
      <c r="G115" s="13">
        <v>78.802460432052598</v>
      </c>
      <c r="H115" s="13">
        <v>0.21687769889831501</v>
      </c>
      <c r="I115" s="13">
        <v>11.0389122962951</v>
      </c>
      <c r="J115" s="13">
        <v>0.16652941703796301</v>
      </c>
      <c r="K115" s="3">
        <v>874</v>
      </c>
      <c r="L115" s="3">
        <v>330</v>
      </c>
      <c r="M115" s="3">
        <v>0</v>
      </c>
      <c r="N115" s="3">
        <v>0</v>
      </c>
      <c r="O115" s="3">
        <v>195</v>
      </c>
      <c r="P115" s="3">
        <v>-79</v>
      </c>
      <c r="Q115" s="3">
        <v>-149</v>
      </c>
      <c r="R115" s="3">
        <v>35</v>
      </c>
      <c r="S115" s="3" t="b">
        <v>1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AA115" s="7">
        <v>2306.07888</v>
      </c>
      <c r="AB115" s="3" t="b">
        <v>0</v>
      </c>
      <c r="AC115" s="3" t="b">
        <v>0</v>
      </c>
      <c r="AD115" s="3" t="b">
        <v>0</v>
      </c>
      <c r="AE115" s="24" t="b">
        <v>0</v>
      </c>
      <c r="AG115" t="b">
        <f t="shared" si="25"/>
        <v>0</v>
      </c>
      <c r="AH115" t="str" cm="1">
        <f t="array" ref="AH115">IF($AG115,#REF!,"")</f>
        <v/>
      </c>
      <c r="AI115" s="3">
        <v>1</v>
      </c>
      <c r="AJ115" s="3">
        <v>1</v>
      </c>
      <c r="AK115" s="3">
        <v>1</v>
      </c>
    </row>
    <row r="116" spans="1:37" x14ac:dyDescent="0.2">
      <c r="A116" s="7">
        <v>2306.0135799999998</v>
      </c>
      <c r="B116" s="3" t="s">
        <v>10</v>
      </c>
      <c r="C116" s="3">
        <v>12</v>
      </c>
      <c r="D116" s="3">
        <v>0</v>
      </c>
      <c r="E116" s="3" t="b">
        <v>0</v>
      </c>
      <c r="F116" s="3" t="b">
        <v>0</v>
      </c>
      <c r="G116" s="13">
        <v>8.8508279323577792</v>
      </c>
      <c r="H116" s="13">
        <v>0.52567958831787098</v>
      </c>
      <c r="I116" s="13">
        <v>9.0678946971893293</v>
      </c>
      <c r="J116" s="13">
        <v>0.16658687591552701</v>
      </c>
      <c r="K116" s="3">
        <v>2931</v>
      </c>
      <c r="L116" s="3">
        <v>2487</v>
      </c>
      <c r="M116" s="3">
        <v>0</v>
      </c>
      <c r="N116" s="3">
        <v>0</v>
      </c>
      <c r="O116" s="3">
        <v>0</v>
      </c>
      <c r="P116" s="3">
        <v>2897</v>
      </c>
      <c r="Q116" s="3">
        <v>2468</v>
      </c>
      <c r="R116" s="3">
        <v>76</v>
      </c>
      <c r="S116" s="3" t="b">
        <v>1</v>
      </c>
      <c r="T116" s="3">
        <v>0</v>
      </c>
      <c r="U116" s="3">
        <v>0</v>
      </c>
      <c r="V116" s="3">
        <v>1</v>
      </c>
      <c r="W116" s="3">
        <v>1</v>
      </c>
      <c r="X116" s="3">
        <v>0</v>
      </c>
      <c r="AA116" s="7">
        <v>2306.0135799999998</v>
      </c>
      <c r="AB116" s="3" t="b">
        <v>0</v>
      </c>
      <c r="AC116" s="3" t="b">
        <v>1</v>
      </c>
      <c r="AD116" s="3" t="b">
        <v>1</v>
      </c>
      <c r="AE116" s="24" t="b">
        <v>0</v>
      </c>
      <c r="AG116" t="b">
        <f t="shared" si="25"/>
        <v>1</v>
      </c>
      <c r="AH116" t="e" cm="1">
        <f t="array" ref="AH116">IF($AG116,#REF!,"")</f>
        <v>#REF!</v>
      </c>
    </row>
    <row r="117" spans="1:37" x14ac:dyDescent="0.2">
      <c r="A117" s="7">
        <v>2306.0071200000002</v>
      </c>
      <c r="B117" s="3" t="s">
        <v>10</v>
      </c>
      <c r="C117" s="3">
        <v>12</v>
      </c>
      <c r="D117" s="3">
        <v>0</v>
      </c>
      <c r="E117" s="3" t="b">
        <v>0</v>
      </c>
      <c r="F117" s="3" t="b">
        <v>0</v>
      </c>
      <c r="G117" s="13">
        <v>3.6944622993469198</v>
      </c>
      <c r="H117" s="13">
        <v>0.47164797782897899</v>
      </c>
      <c r="I117" s="13">
        <v>4.1915085315704301</v>
      </c>
      <c r="J117" s="13">
        <v>0.16876244544982899</v>
      </c>
      <c r="K117" s="3">
        <v>716</v>
      </c>
      <c r="L117" s="3">
        <v>600</v>
      </c>
      <c r="M117" s="3">
        <v>0</v>
      </c>
      <c r="N117" s="3">
        <v>0</v>
      </c>
      <c r="O117" s="3">
        <v>0</v>
      </c>
      <c r="P117" s="3">
        <v>681</v>
      </c>
      <c r="Q117" s="3">
        <v>590</v>
      </c>
      <c r="R117" s="3">
        <v>61</v>
      </c>
      <c r="S117" s="3" t="b">
        <v>1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AA117" s="7">
        <v>2306.0071200000002</v>
      </c>
      <c r="AB117" s="3" t="b">
        <v>0</v>
      </c>
      <c r="AC117" s="3" t="b">
        <v>1</v>
      </c>
      <c r="AD117" s="3" t="b">
        <v>1</v>
      </c>
      <c r="AE117" s="24" t="b">
        <v>0</v>
      </c>
      <c r="AG117" t="b">
        <f t="shared" si="25"/>
        <v>1</v>
      </c>
      <c r="AH117" t="e" cm="1">
        <f t="array" ref="AH117">IF($AG117,#REF!,"")</f>
        <v>#REF!</v>
      </c>
    </row>
    <row r="118" spans="1:37" x14ac:dyDescent="0.2">
      <c r="A118" s="7">
        <v>2306.0034999999998</v>
      </c>
      <c r="B118" s="3" t="s">
        <v>10</v>
      </c>
      <c r="C118" s="3">
        <v>12</v>
      </c>
      <c r="D118" s="3">
        <v>0</v>
      </c>
      <c r="E118" s="3" t="b">
        <v>0</v>
      </c>
      <c r="F118" s="3" t="b">
        <v>0</v>
      </c>
      <c r="G118" s="13">
        <v>9.7828745841979892</v>
      </c>
      <c r="H118" s="13">
        <v>0.42182803153991699</v>
      </c>
      <c r="I118" s="13">
        <v>8.3130378723144496</v>
      </c>
      <c r="J118" s="13">
        <v>0.16751670837402299</v>
      </c>
      <c r="K118" s="3">
        <v>6934</v>
      </c>
      <c r="L118" s="3">
        <v>5900</v>
      </c>
      <c r="M118" s="3">
        <v>0</v>
      </c>
      <c r="N118" s="3">
        <v>0</v>
      </c>
      <c r="O118" s="3">
        <v>0</v>
      </c>
      <c r="P118" s="3">
        <v>6685</v>
      </c>
      <c r="Q118" s="3">
        <v>5786</v>
      </c>
      <c r="R118" s="3">
        <v>80</v>
      </c>
      <c r="S118" s="3" t="b">
        <v>1</v>
      </c>
      <c r="T118" s="3">
        <v>0</v>
      </c>
      <c r="U118" s="3">
        <v>0</v>
      </c>
      <c r="V118" s="3">
        <v>0</v>
      </c>
      <c r="W118" s="3">
        <v>0</v>
      </c>
      <c r="X118" s="3">
        <v>-2</v>
      </c>
      <c r="AA118" s="7">
        <v>2306.0034999999998</v>
      </c>
      <c r="AB118" s="3" t="b">
        <v>0</v>
      </c>
      <c r="AC118" s="3" t="b">
        <v>1</v>
      </c>
      <c r="AD118" s="3" t="b">
        <v>1</v>
      </c>
      <c r="AE118" s="24" t="b">
        <v>0</v>
      </c>
      <c r="AG118" t="b">
        <f t="shared" si="25"/>
        <v>1</v>
      </c>
      <c r="AH118" t="e" cm="1">
        <f t="array" ref="AH118">IF($AG118,#REF!,"")</f>
        <v>#REF!</v>
      </c>
    </row>
    <row r="119" spans="1:37" x14ac:dyDescent="0.2">
      <c r="A119" s="7">
        <v>2306.1638600000001</v>
      </c>
      <c r="B119" s="3" t="s">
        <v>16</v>
      </c>
      <c r="C119" s="3">
        <v>12</v>
      </c>
      <c r="D119" s="3">
        <v>0</v>
      </c>
      <c r="E119" s="3" t="b">
        <v>1</v>
      </c>
      <c r="F119" s="3" t="b">
        <v>0</v>
      </c>
      <c r="G119" s="13">
        <v>6.4752700328826904</v>
      </c>
      <c r="H119" s="13">
        <v>0.37099862098693798</v>
      </c>
      <c r="I119" s="13">
        <v>5.1611225605010898</v>
      </c>
      <c r="J119" s="13">
        <v>0.115505218505859</v>
      </c>
      <c r="K119" s="3">
        <v>285</v>
      </c>
      <c r="L119" s="3">
        <v>177</v>
      </c>
      <c r="M119" s="3">
        <v>0</v>
      </c>
      <c r="N119" s="3">
        <v>0</v>
      </c>
      <c r="O119" s="3">
        <v>13</v>
      </c>
      <c r="P119" s="3">
        <v>-115</v>
      </c>
      <c r="Q119" s="3">
        <v>35</v>
      </c>
      <c r="R119" s="3">
        <v>15</v>
      </c>
      <c r="S119" s="3" t="b">
        <v>1</v>
      </c>
      <c r="T119" s="3">
        <v>0</v>
      </c>
      <c r="U119" s="3">
        <v>0</v>
      </c>
      <c r="V119" s="3">
        <v>1</v>
      </c>
      <c r="W119" s="3">
        <v>1</v>
      </c>
      <c r="X119" s="3">
        <v>0</v>
      </c>
      <c r="AA119" s="7">
        <v>2306.1638600000001</v>
      </c>
      <c r="AB119" s="3" t="b">
        <v>0</v>
      </c>
      <c r="AC119" s="3" t="b">
        <v>1</v>
      </c>
      <c r="AD119" s="3" t="b">
        <v>1</v>
      </c>
      <c r="AE119" s="24" t="b">
        <v>0</v>
      </c>
      <c r="AG119" t="b">
        <f t="shared" si="25"/>
        <v>1</v>
      </c>
      <c r="AH119" t="e" cm="1">
        <f t="array" ref="AH119">IF($AG119,#REF!,"")</f>
        <v>#REF!</v>
      </c>
    </row>
    <row r="120" spans="1:37" x14ac:dyDescent="0.2">
      <c r="A120" s="7">
        <v>2306.0027500000001</v>
      </c>
      <c r="B120" s="3" t="s">
        <v>23</v>
      </c>
      <c r="C120" s="3">
        <v>12</v>
      </c>
      <c r="D120" s="3">
        <v>0</v>
      </c>
      <c r="E120" s="3" t="b">
        <v>0</v>
      </c>
      <c r="F120" s="3" t="b">
        <v>1</v>
      </c>
      <c r="G120" s="13">
        <v>5.9650425910949698</v>
      </c>
      <c r="H120" s="13">
        <v>4.8138401508331299</v>
      </c>
      <c r="I120" s="13">
        <v>6.6103591918945304</v>
      </c>
      <c r="J120" s="13">
        <v>0.168511152267456</v>
      </c>
      <c r="AA120" s="7">
        <v>2306.0027500000001</v>
      </c>
      <c r="AB120" s="3" t="b">
        <v>1</v>
      </c>
      <c r="AC120" s="3" t="b">
        <v>1</v>
      </c>
      <c r="AD120" s="3" t="b">
        <v>1</v>
      </c>
      <c r="AE120" s="24" t="b">
        <v>1</v>
      </c>
      <c r="AG120" t="b">
        <f t="shared" si="25"/>
        <v>1</v>
      </c>
      <c r="AH120" t="e" cm="1">
        <f t="array" ref="AH120">IF($AG120,#REF!,"")</f>
        <v>#REF!</v>
      </c>
    </row>
    <row r="121" spans="1:37" x14ac:dyDescent="0.2">
      <c r="A121" s="7">
        <v>2306.0074599999998</v>
      </c>
      <c r="B121" s="3" t="s">
        <v>10</v>
      </c>
      <c r="C121" s="3">
        <v>0</v>
      </c>
      <c r="D121" s="3">
        <v>0</v>
      </c>
      <c r="E121" s="3" t="b">
        <v>1</v>
      </c>
      <c r="F121" s="3" t="b">
        <v>1</v>
      </c>
      <c r="G121" s="13">
        <v>5.7588462829589799</v>
      </c>
      <c r="H121" s="13">
        <v>0.22034478187560999</v>
      </c>
      <c r="I121" s="13">
        <v>2.8863649368286102</v>
      </c>
      <c r="J121" s="13">
        <v>0.17567324638366699</v>
      </c>
      <c r="K121" s="3">
        <v>45</v>
      </c>
      <c r="L121" s="3">
        <v>45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2</v>
      </c>
      <c r="S121" s="3" t="b">
        <v>1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AA121" s="7">
        <v>2306.0074599999998</v>
      </c>
      <c r="AB121" s="3" t="b">
        <v>1</v>
      </c>
      <c r="AC121" s="3" t="b">
        <v>0</v>
      </c>
      <c r="AD121" s="3" t="b">
        <v>0</v>
      </c>
      <c r="AE121" s="24" t="b">
        <v>1</v>
      </c>
      <c r="AG121" t="b">
        <f t="shared" si="25"/>
        <v>0</v>
      </c>
      <c r="AH121" t="str" cm="1">
        <f t="array" ref="AH121">IF($AG121,#REF!,"")</f>
        <v/>
      </c>
    </row>
    <row r="122" spans="1:37" x14ac:dyDescent="0.2">
      <c r="A122" s="7">
        <v>2306.1754099999998</v>
      </c>
      <c r="B122" s="3" t="s">
        <v>10</v>
      </c>
      <c r="C122" s="3">
        <v>0</v>
      </c>
      <c r="D122" s="3">
        <v>0</v>
      </c>
      <c r="E122" s="3" t="b">
        <v>0</v>
      </c>
      <c r="F122" s="3" t="b">
        <v>1</v>
      </c>
      <c r="G122" s="13">
        <v>11.6570296287536</v>
      </c>
      <c r="H122" s="13">
        <v>0.21807146072387601</v>
      </c>
      <c r="I122" s="13">
        <v>5.5514528751373202</v>
      </c>
      <c r="J122" s="13">
        <v>0.17139053344726499</v>
      </c>
      <c r="K122" s="3">
        <v>41</v>
      </c>
      <c r="L122" s="3">
        <v>41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2</v>
      </c>
      <c r="S122" s="3" t="b">
        <v>1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AA122" s="7">
        <v>2306.1754099999998</v>
      </c>
      <c r="AB122" s="3" t="b">
        <v>1</v>
      </c>
      <c r="AC122" s="3" t="b">
        <v>1</v>
      </c>
      <c r="AD122" s="3" t="b">
        <v>1</v>
      </c>
      <c r="AE122" s="24" t="b">
        <v>1</v>
      </c>
      <c r="AG122" t="b">
        <f t="shared" si="25"/>
        <v>1</v>
      </c>
      <c r="AH122" t="e" cm="1">
        <f t="array" ref="AH122">IF($AG122,#REF!,"")</f>
        <v>#REF!</v>
      </c>
    </row>
    <row r="123" spans="1:37" x14ac:dyDescent="0.2">
      <c r="A123" s="7">
        <v>2306.0277299999998</v>
      </c>
      <c r="B123" s="3" t="s">
        <v>33</v>
      </c>
      <c r="C123" s="3">
        <v>0</v>
      </c>
      <c r="D123" s="3">
        <v>0</v>
      </c>
      <c r="E123" s="3" t="b">
        <v>0</v>
      </c>
      <c r="F123" s="3" t="b">
        <v>0</v>
      </c>
      <c r="G123" s="13">
        <v>24.4153296947479</v>
      </c>
      <c r="H123" s="13">
        <v>0.26843333244323703</v>
      </c>
      <c r="I123" s="13">
        <v>7.8117482662200901</v>
      </c>
      <c r="J123" s="13">
        <v>0.17215871810913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 t="b">
        <v>1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AA123" s="7">
        <v>2306.0277299999998</v>
      </c>
      <c r="AB123" s="3" t="b">
        <v>0</v>
      </c>
      <c r="AC123" s="3" t="b">
        <v>0</v>
      </c>
      <c r="AD123" s="3" t="b">
        <v>1</v>
      </c>
      <c r="AE123" s="24" t="b">
        <v>0</v>
      </c>
      <c r="AG123" t="b">
        <f t="shared" si="25"/>
        <v>0</v>
      </c>
      <c r="AH123" t="str" cm="1">
        <f t="array" ref="AH123">IF($AG123,#REF!,"")</f>
        <v/>
      </c>
      <c r="AI123" s="3">
        <v>1</v>
      </c>
    </row>
    <row r="124" spans="1:37" x14ac:dyDescent="0.2">
      <c r="A124" s="7">
        <v>2306.0051600000002</v>
      </c>
      <c r="B124" s="3" t="s">
        <v>34</v>
      </c>
      <c r="C124" s="3">
        <v>12</v>
      </c>
      <c r="D124" s="3">
        <v>0</v>
      </c>
      <c r="E124" s="3" t="b">
        <v>1</v>
      </c>
      <c r="F124" s="3" t="b">
        <v>0</v>
      </c>
      <c r="G124" s="13">
        <v>10.868938922882</v>
      </c>
      <c r="H124" s="13">
        <v>0.32138633728027299</v>
      </c>
      <c r="I124" s="13">
        <v>10.492006778717</v>
      </c>
      <c r="J124" s="13">
        <v>0.16906690597534099</v>
      </c>
      <c r="K124" s="3">
        <v>8252</v>
      </c>
      <c r="L124" s="3">
        <v>7009</v>
      </c>
      <c r="M124" s="3">
        <v>0</v>
      </c>
      <c r="N124" s="3">
        <v>0</v>
      </c>
      <c r="O124" s="3">
        <v>0</v>
      </c>
      <c r="P124" s="3">
        <v>7918</v>
      </c>
      <c r="Q124" s="3">
        <v>6742</v>
      </c>
      <c r="R124" s="3">
        <v>81</v>
      </c>
      <c r="S124" s="3" t="b">
        <v>1</v>
      </c>
      <c r="T124" s="3">
        <v>0</v>
      </c>
      <c r="U124" s="3">
        <v>0</v>
      </c>
      <c r="V124" s="3">
        <v>1</v>
      </c>
      <c r="W124" s="3">
        <v>1</v>
      </c>
      <c r="X124" s="3">
        <v>-4</v>
      </c>
      <c r="AA124" s="7">
        <v>2306.0051600000002</v>
      </c>
      <c r="AB124" s="3" t="b">
        <v>0</v>
      </c>
      <c r="AC124" s="3" t="b">
        <v>1</v>
      </c>
      <c r="AD124" s="3" t="b">
        <v>1</v>
      </c>
      <c r="AE124" s="24" t="b">
        <v>0</v>
      </c>
      <c r="AG124" t="b">
        <f t="shared" si="25"/>
        <v>1</v>
      </c>
      <c r="AH124" t="e" cm="1">
        <f t="array" ref="AH124">IF($AG124,#REF!,"")</f>
        <v>#REF!</v>
      </c>
    </row>
    <row r="125" spans="1:37" x14ac:dyDescent="0.2">
      <c r="A125" s="7">
        <v>2306.00387</v>
      </c>
      <c r="B125" s="3" t="s">
        <v>13</v>
      </c>
      <c r="C125" s="3">
        <v>0</v>
      </c>
      <c r="D125" s="3">
        <v>0</v>
      </c>
      <c r="E125" s="3" t="b">
        <v>1</v>
      </c>
      <c r="F125" s="3" t="b">
        <v>1</v>
      </c>
      <c r="G125" s="13">
        <v>9.3257248401641792</v>
      </c>
      <c r="H125" s="13">
        <v>0.16652011871337799</v>
      </c>
      <c r="I125" s="13">
        <v>3.6374433040618799</v>
      </c>
      <c r="J125" s="13">
        <v>0.16683721542358301</v>
      </c>
      <c r="K125" s="3">
        <v>10</v>
      </c>
      <c r="L125" s="3">
        <v>10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2</v>
      </c>
      <c r="S125" s="3" t="b">
        <v>1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AA125" s="7">
        <v>2306.00387</v>
      </c>
      <c r="AB125" s="3" t="b">
        <v>1</v>
      </c>
      <c r="AC125" s="3" t="b">
        <v>1</v>
      </c>
      <c r="AD125" s="3" t="b">
        <v>1</v>
      </c>
      <c r="AE125" s="24" t="b">
        <v>1</v>
      </c>
      <c r="AG125" t="b">
        <f t="shared" si="25"/>
        <v>1</v>
      </c>
      <c r="AH125" t="e" cm="1">
        <f t="array" ref="AH125">IF($AG125,#REF!,"")</f>
        <v>#REF!</v>
      </c>
    </row>
    <row r="126" spans="1:37" x14ac:dyDescent="0.2">
      <c r="A126" s="7">
        <v>2306.0298400000001</v>
      </c>
      <c r="B126" s="3" t="s">
        <v>10</v>
      </c>
      <c r="C126" s="3">
        <v>12</v>
      </c>
      <c r="D126" s="3">
        <v>0</v>
      </c>
      <c r="E126" s="3" t="b">
        <v>0</v>
      </c>
      <c r="F126" s="3" t="b">
        <v>0</v>
      </c>
      <c r="G126" s="13">
        <v>15.606656789779599</v>
      </c>
      <c r="H126" s="13">
        <v>0.477242231369018</v>
      </c>
      <c r="I126" s="13">
        <v>13.298468589782701</v>
      </c>
      <c r="J126" s="13">
        <v>0.16879367828369099</v>
      </c>
      <c r="K126" s="3">
        <v>4217</v>
      </c>
      <c r="L126" s="3">
        <v>2372</v>
      </c>
      <c r="M126" s="3">
        <v>15</v>
      </c>
      <c r="N126" s="3">
        <v>1</v>
      </c>
      <c r="O126" s="3">
        <v>608</v>
      </c>
      <c r="P126" s="3">
        <v>1824</v>
      </c>
      <c r="Q126" s="3">
        <v>1558</v>
      </c>
      <c r="R126" s="3">
        <v>77</v>
      </c>
      <c r="S126" s="3" t="b">
        <v>1</v>
      </c>
      <c r="T126" s="3">
        <v>0</v>
      </c>
      <c r="U126" s="3">
        <v>0</v>
      </c>
      <c r="V126" s="3">
        <v>3</v>
      </c>
      <c r="W126" s="3">
        <v>3</v>
      </c>
      <c r="X126" s="3">
        <v>0</v>
      </c>
      <c r="AA126" s="7">
        <v>2306.0298400000001</v>
      </c>
      <c r="AB126" s="3" t="b">
        <v>0</v>
      </c>
      <c r="AC126" s="3" t="b">
        <v>1</v>
      </c>
      <c r="AD126" s="3" t="b">
        <v>1</v>
      </c>
      <c r="AE126" s="24" t="b">
        <v>0</v>
      </c>
      <c r="AG126" t="b">
        <f t="shared" si="25"/>
        <v>1</v>
      </c>
      <c r="AH126" t="e" cm="1">
        <f t="array" ref="AH126">IF($AG126,#REF!,"")</f>
        <v>#REF!</v>
      </c>
    </row>
    <row r="127" spans="1:37" x14ac:dyDescent="0.2">
      <c r="A127" s="7">
        <v>2306.0065300000001</v>
      </c>
      <c r="B127" s="3" t="s">
        <v>13</v>
      </c>
      <c r="C127" s="3">
        <v>0</v>
      </c>
      <c r="D127" s="3">
        <v>0</v>
      </c>
      <c r="E127" s="3" t="b">
        <v>0</v>
      </c>
      <c r="F127" s="3" t="b">
        <v>0</v>
      </c>
      <c r="G127" s="13">
        <v>12.519505739212001</v>
      </c>
      <c r="H127" s="13">
        <v>0.16743302345275801</v>
      </c>
      <c r="I127" s="13">
        <v>6.7555201053619296</v>
      </c>
      <c r="J127" s="13">
        <v>0.16595077514648399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 t="b">
        <v>1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AA127" s="7">
        <v>2306.0065300000001</v>
      </c>
      <c r="AB127" s="3" t="b">
        <v>0</v>
      </c>
      <c r="AC127" s="3" t="b">
        <v>1</v>
      </c>
      <c r="AD127" s="3" t="b">
        <v>1</v>
      </c>
      <c r="AE127" s="24" t="b">
        <v>0</v>
      </c>
      <c r="AG127" t="b">
        <f t="shared" si="25"/>
        <v>1</v>
      </c>
      <c r="AH127" t="e" cm="1">
        <f t="array" ref="AH127">IF($AG127,#REF!,"")</f>
        <v>#REF!</v>
      </c>
    </row>
    <row r="128" spans="1:37" x14ac:dyDescent="0.2">
      <c r="A128" s="7">
        <v>2306.1758300000001</v>
      </c>
      <c r="B128" s="3" t="s">
        <v>23</v>
      </c>
      <c r="C128" s="3">
        <v>12</v>
      </c>
      <c r="D128" s="3">
        <v>0</v>
      </c>
      <c r="E128" s="3" t="b">
        <v>1</v>
      </c>
      <c r="F128" s="3" t="b">
        <v>0</v>
      </c>
      <c r="G128" s="13">
        <v>3.1881954669952299</v>
      </c>
      <c r="H128" s="13">
        <v>0.26712894439697199</v>
      </c>
      <c r="I128" s="13">
        <v>6.0182735919952304</v>
      </c>
      <c r="J128" s="13">
        <v>0.167967319488525</v>
      </c>
      <c r="K128" s="3">
        <v>5398</v>
      </c>
      <c r="L128" s="3">
        <v>3787</v>
      </c>
      <c r="M128" s="3">
        <v>5</v>
      </c>
      <c r="N128" s="3">
        <v>10</v>
      </c>
      <c r="O128" s="3">
        <v>553</v>
      </c>
      <c r="P128" s="3">
        <v>1208</v>
      </c>
      <c r="Q128" s="3">
        <v>1070</v>
      </c>
      <c r="R128" s="3">
        <v>72</v>
      </c>
      <c r="S128" s="3" t="b">
        <v>1</v>
      </c>
      <c r="T128" s="3">
        <v>0</v>
      </c>
      <c r="U128" s="3">
        <v>0</v>
      </c>
      <c r="V128" s="3">
        <v>2</v>
      </c>
      <c r="W128" s="3">
        <v>2</v>
      </c>
      <c r="X128" s="3">
        <v>0</v>
      </c>
      <c r="AA128" s="7">
        <v>2306.1758300000001</v>
      </c>
      <c r="AB128" s="3" t="b">
        <v>0</v>
      </c>
      <c r="AC128" s="3" t="b">
        <v>1</v>
      </c>
      <c r="AD128" s="3" t="b">
        <v>1</v>
      </c>
      <c r="AE128" s="24" t="b">
        <v>0</v>
      </c>
      <c r="AG128" t="b">
        <f t="shared" si="25"/>
        <v>1</v>
      </c>
      <c r="AH128" t="e" cm="1">
        <f t="array" ref="AH128">IF($AG128,#REF!,"")</f>
        <v>#REF!</v>
      </c>
    </row>
    <row r="129" spans="1:38" x14ac:dyDescent="0.2">
      <c r="A129" s="7">
        <v>2306.0323699999999</v>
      </c>
      <c r="B129" s="3" t="s">
        <v>18</v>
      </c>
      <c r="C129" s="3">
        <v>12</v>
      </c>
      <c r="D129" s="3">
        <v>0</v>
      </c>
      <c r="E129" s="3" t="b">
        <v>1</v>
      </c>
      <c r="F129" s="3" t="b">
        <v>0</v>
      </c>
      <c r="G129" s="13">
        <v>2.93744468688964</v>
      </c>
      <c r="H129" s="13">
        <v>0.26773405075073198</v>
      </c>
      <c r="I129" s="13">
        <v>4.9523355960845903</v>
      </c>
      <c r="J129" s="13">
        <v>0.17088985443115201</v>
      </c>
      <c r="K129" s="3">
        <v>5118</v>
      </c>
      <c r="L129" s="3">
        <v>1662</v>
      </c>
      <c r="M129" s="3">
        <v>1</v>
      </c>
      <c r="N129" s="3">
        <v>1</v>
      </c>
      <c r="O129" s="3">
        <v>1238</v>
      </c>
      <c r="P129" s="3">
        <v>-249</v>
      </c>
      <c r="Q129" s="3">
        <v>27</v>
      </c>
      <c r="R129" s="3">
        <v>15</v>
      </c>
      <c r="S129" s="3" t="b">
        <v>1</v>
      </c>
      <c r="T129" s="3">
        <v>0</v>
      </c>
      <c r="U129" s="3">
        <v>0</v>
      </c>
      <c r="V129" s="3">
        <v>2</v>
      </c>
      <c r="W129" s="3">
        <v>2</v>
      </c>
      <c r="X129" s="3">
        <v>0</v>
      </c>
      <c r="AA129" s="7">
        <v>2306.0323699999999</v>
      </c>
      <c r="AB129" s="3" t="b">
        <v>0</v>
      </c>
      <c r="AC129" s="3" t="b">
        <v>1</v>
      </c>
      <c r="AD129" s="3" t="b">
        <v>0</v>
      </c>
      <c r="AE129" s="24" t="b">
        <v>0</v>
      </c>
      <c r="AG129" t="b">
        <f t="shared" si="25"/>
        <v>0</v>
      </c>
      <c r="AH129" t="str" cm="1">
        <f t="array" ref="AH129">IF($AG129,#REF!,"")</f>
        <v/>
      </c>
      <c r="AI129" s="3">
        <v>1</v>
      </c>
      <c r="AJ129" s="3">
        <v>1</v>
      </c>
      <c r="AK129" s="3">
        <v>1</v>
      </c>
    </row>
    <row r="130" spans="1:38" x14ac:dyDescent="0.2">
      <c r="A130" s="7">
        <v>2306.0014200000001</v>
      </c>
      <c r="B130" s="3" t="s">
        <v>12</v>
      </c>
      <c r="C130" s="3">
        <v>0</v>
      </c>
      <c r="D130" s="3">
        <v>0</v>
      </c>
      <c r="E130" s="3" t="b">
        <v>0</v>
      </c>
      <c r="F130" s="3" t="b">
        <v>1</v>
      </c>
      <c r="G130" s="13">
        <v>24.893692016601499</v>
      </c>
      <c r="H130" s="13">
        <v>0.22017097473144501</v>
      </c>
      <c r="I130" s="13">
        <v>12.8912601470947</v>
      </c>
      <c r="J130" s="13">
        <v>0.17023730278015101</v>
      </c>
      <c r="K130" s="3">
        <v>12</v>
      </c>
      <c r="L130" s="3">
        <v>12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2</v>
      </c>
      <c r="S130" s="3" t="b">
        <v>1</v>
      </c>
      <c r="T130" s="3">
        <v>0</v>
      </c>
      <c r="U130" s="3">
        <v>0</v>
      </c>
      <c r="V130" s="3">
        <v>0</v>
      </c>
      <c r="W130" s="3">
        <v>4</v>
      </c>
      <c r="X130" s="3">
        <v>0</v>
      </c>
      <c r="AA130" s="7">
        <v>2306.0014200000001</v>
      </c>
      <c r="AB130" s="3" t="b">
        <v>1</v>
      </c>
      <c r="AC130" s="3" t="b">
        <v>1</v>
      </c>
      <c r="AD130" s="3" t="b">
        <v>1</v>
      </c>
      <c r="AE130" s="24" t="b">
        <v>1</v>
      </c>
      <c r="AG130" t="b">
        <f t="shared" si="25"/>
        <v>1</v>
      </c>
      <c r="AH130" t="e" cm="1">
        <f t="array" ref="AH130">IF($AG130,#REF!,"")</f>
        <v>#REF!</v>
      </c>
    </row>
    <row r="131" spans="1:38" x14ac:dyDescent="0.2">
      <c r="A131" s="7">
        <v>2306.0041700000002</v>
      </c>
      <c r="B131" s="3" t="s">
        <v>18</v>
      </c>
      <c r="C131" s="3">
        <v>0</v>
      </c>
      <c r="D131" s="3">
        <v>0</v>
      </c>
      <c r="E131" s="3" t="b">
        <v>0</v>
      </c>
      <c r="F131" s="3" t="b">
        <v>1</v>
      </c>
      <c r="G131" s="13">
        <v>10.282247781753499</v>
      </c>
      <c r="H131" s="13">
        <v>0.117142677307128</v>
      </c>
      <c r="I131" s="13">
        <v>5.9523260593414298</v>
      </c>
      <c r="J131" s="13">
        <v>0.13618707656860299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 t="b">
        <v>1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AA131" s="7">
        <v>2306.0041700000002</v>
      </c>
      <c r="AB131" s="3" t="b">
        <v>1</v>
      </c>
      <c r="AC131" s="3" t="b">
        <v>1</v>
      </c>
      <c r="AD131" s="3" t="b">
        <v>1</v>
      </c>
      <c r="AE131" s="24" t="b">
        <v>1</v>
      </c>
      <c r="AG131" t="b">
        <f t="shared" ref="AG131:AG194" si="26">AND(AC131,AD131)</f>
        <v>1</v>
      </c>
      <c r="AH131" t="e" cm="1">
        <f t="array" ref="AH131">IF($AG131,#REF!,"")</f>
        <v>#REF!</v>
      </c>
    </row>
    <row r="132" spans="1:38" x14ac:dyDescent="0.2">
      <c r="A132" s="7">
        <v>2306.0032900000001</v>
      </c>
      <c r="B132" s="3" t="s">
        <v>10</v>
      </c>
      <c r="C132" s="3">
        <v>0</v>
      </c>
      <c r="D132" s="3">
        <v>0</v>
      </c>
      <c r="E132" s="3" t="b">
        <v>0</v>
      </c>
      <c r="F132" s="3" t="b">
        <v>0</v>
      </c>
      <c r="G132" s="13">
        <v>2.3850948810577299</v>
      </c>
      <c r="H132" s="13">
        <v>0.11737251281738199</v>
      </c>
      <c r="I132" s="13">
        <v>2.1308674812316801</v>
      </c>
      <c r="J132" s="13">
        <v>0.168002128601074</v>
      </c>
      <c r="K132" s="3">
        <v>38</v>
      </c>
      <c r="L132" s="3">
        <v>23</v>
      </c>
      <c r="M132" s="3">
        <v>0</v>
      </c>
      <c r="N132" s="3">
        <v>0</v>
      </c>
      <c r="O132" s="3">
        <v>0</v>
      </c>
      <c r="P132" s="3">
        <v>-11</v>
      </c>
      <c r="Q132" s="3">
        <v>0</v>
      </c>
      <c r="R132" s="3">
        <v>2</v>
      </c>
      <c r="S132" s="3" t="b">
        <v>1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AA132" s="7">
        <v>2306.0032900000001</v>
      </c>
      <c r="AB132" s="3" t="b">
        <v>1</v>
      </c>
      <c r="AC132" s="3" t="b">
        <v>1</v>
      </c>
      <c r="AD132" s="3" t="b">
        <v>0</v>
      </c>
      <c r="AE132" s="24" t="b">
        <v>0</v>
      </c>
      <c r="AG132" t="b">
        <f t="shared" si="26"/>
        <v>0</v>
      </c>
      <c r="AH132" t="str" cm="1">
        <f t="array" ref="AH132">IF($AG132,#REF!,"")</f>
        <v/>
      </c>
      <c r="AI132" s="3">
        <v>1</v>
      </c>
    </row>
    <row r="133" spans="1:38" x14ac:dyDescent="0.2">
      <c r="A133" s="7">
        <v>2306.00425</v>
      </c>
      <c r="B133" s="3" t="s">
        <v>10</v>
      </c>
      <c r="C133" s="3">
        <v>0</v>
      </c>
      <c r="D133" s="3">
        <v>0</v>
      </c>
      <c r="E133" s="3" t="b">
        <v>0</v>
      </c>
      <c r="F133" s="3" t="b">
        <v>0</v>
      </c>
      <c r="G133" s="13">
        <v>20.954421281814501</v>
      </c>
      <c r="H133" s="13">
        <v>0.168613910675048</v>
      </c>
      <c r="I133" s="13">
        <v>7.7586851119995099</v>
      </c>
      <c r="J133" s="13">
        <v>0.16648697853088301</v>
      </c>
      <c r="K133" s="3">
        <v>69</v>
      </c>
      <c r="L133" s="3">
        <v>61</v>
      </c>
      <c r="M133" s="3">
        <v>0</v>
      </c>
      <c r="N133" s="3">
        <v>0</v>
      </c>
      <c r="O133" s="3">
        <v>2</v>
      </c>
      <c r="P133" s="3">
        <v>0</v>
      </c>
      <c r="Q133" s="3">
        <v>0</v>
      </c>
      <c r="R133" s="3">
        <v>2</v>
      </c>
      <c r="S133" s="3" t="b">
        <v>1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AA133" s="7">
        <v>2306.00425</v>
      </c>
      <c r="AB133" s="3" t="b">
        <v>0</v>
      </c>
      <c r="AC133" s="3" t="b">
        <v>1</v>
      </c>
      <c r="AD133" s="3" t="b">
        <v>1</v>
      </c>
      <c r="AE133" s="24" t="b">
        <v>0</v>
      </c>
      <c r="AG133" t="b">
        <f t="shared" si="26"/>
        <v>1</v>
      </c>
      <c r="AH133" t="e" cm="1">
        <f t="array" ref="AH133">IF($AG133,#REF!,"")</f>
        <v>#REF!</v>
      </c>
    </row>
    <row r="134" spans="1:38" x14ac:dyDescent="0.2">
      <c r="A134" s="7">
        <v>2306.00063</v>
      </c>
      <c r="B134" s="3" t="s">
        <v>35</v>
      </c>
      <c r="C134" s="3">
        <v>0</v>
      </c>
      <c r="D134" s="3">
        <v>0</v>
      </c>
      <c r="E134" s="3" t="b">
        <v>0</v>
      </c>
      <c r="F134" s="3" t="b">
        <v>0</v>
      </c>
      <c r="G134" s="13">
        <v>24.239181756973199</v>
      </c>
      <c r="H134" s="13">
        <v>0.17242932319641099</v>
      </c>
      <c r="I134" s="13">
        <v>16.9872870445251</v>
      </c>
      <c r="J134" s="13">
        <v>0.167458295822143</v>
      </c>
      <c r="K134" s="3">
        <v>955</v>
      </c>
      <c r="L134" s="3">
        <v>420</v>
      </c>
      <c r="M134" s="3">
        <v>0</v>
      </c>
      <c r="N134" s="3">
        <v>0</v>
      </c>
      <c r="O134" s="3">
        <v>172</v>
      </c>
      <c r="P134" s="3">
        <v>-4</v>
      </c>
      <c r="Q134" s="3">
        <v>0</v>
      </c>
      <c r="R134" s="3">
        <v>2</v>
      </c>
      <c r="S134" s="3" t="b">
        <v>1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AA134" s="7">
        <v>2306.00063</v>
      </c>
      <c r="AB134" s="3" t="b">
        <v>0</v>
      </c>
      <c r="AC134" s="3" t="b">
        <v>1</v>
      </c>
      <c r="AD134" s="3" t="b">
        <v>1</v>
      </c>
      <c r="AE134" s="24" t="b">
        <v>0</v>
      </c>
      <c r="AG134" t="b">
        <f t="shared" si="26"/>
        <v>1</v>
      </c>
      <c r="AH134" t="e" cm="1">
        <f t="array" ref="AH134">IF($AG134,#REF!,"")</f>
        <v>#REF!</v>
      </c>
    </row>
    <row r="135" spans="1:38" x14ac:dyDescent="0.2">
      <c r="A135" s="7">
        <v>2306.00047</v>
      </c>
      <c r="B135" s="3" t="s">
        <v>26</v>
      </c>
      <c r="C135" s="3">
        <v>12</v>
      </c>
      <c r="D135" s="3">
        <v>0</v>
      </c>
      <c r="E135" s="3" t="b">
        <v>1</v>
      </c>
      <c r="F135" s="3" t="b">
        <v>0</v>
      </c>
      <c r="G135" s="13">
        <v>8.7163438796996999</v>
      </c>
      <c r="H135" s="13">
        <v>0.26838779449462802</v>
      </c>
      <c r="I135" s="13">
        <v>10.038373470306301</v>
      </c>
      <c r="J135" s="13">
        <v>0.16661715507507299</v>
      </c>
      <c r="K135" s="3">
        <v>7856</v>
      </c>
      <c r="L135" s="3">
        <v>6497</v>
      </c>
      <c r="M135" s="3">
        <v>0</v>
      </c>
      <c r="N135" s="3">
        <v>0</v>
      </c>
      <c r="O135" s="3">
        <v>125</v>
      </c>
      <c r="P135" s="3">
        <v>7445</v>
      </c>
      <c r="Q135" s="3">
        <v>6387</v>
      </c>
      <c r="R135" s="3">
        <v>77</v>
      </c>
      <c r="S135" s="3" t="b">
        <v>1</v>
      </c>
      <c r="T135" s="3">
        <v>0</v>
      </c>
      <c r="U135" s="3">
        <v>0</v>
      </c>
      <c r="V135" s="3">
        <v>4</v>
      </c>
      <c r="W135" s="3">
        <v>4</v>
      </c>
      <c r="X135" s="3">
        <v>-2</v>
      </c>
      <c r="AA135" s="7">
        <v>2306.00047</v>
      </c>
      <c r="AB135" s="3" t="b">
        <v>0</v>
      </c>
      <c r="AC135" s="3" t="b">
        <v>1</v>
      </c>
      <c r="AD135" s="3" t="b">
        <v>1</v>
      </c>
      <c r="AE135" s="24" t="b">
        <v>0</v>
      </c>
      <c r="AG135" t="b">
        <f t="shared" si="26"/>
        <v>1</v>
      </c>
      <c r="AH135" t="e" cm="1">
        <f t="array" ref="AH135">IF($AG135,#REF!,"")</f>
        <v>#REF!</v>
      </c>
    </row>
    <row r="136" spans="1:38" x14ac:dyDescent="0.2">
      <c r="A136" s="7">
        <v>2306.00207</v>
      </c>
      <c r="B136" s="3" t="s">
        <v>13</v>
      </c>
      <c r="C136" s="3">
        <v>0</v>
      </c>
      <c r="D136" s="3">
        <v>0</v>
      </c>
      <c r="E136" s="3" t="b">
        <v>0</v>
      </c>
      <c r="F136" s="3" t="b">
        <v>0</v>
      </c>
      <c r="G136" s="13">
        <v>20.607396841049098</v>
      </c>
      <c r="H136" s="13">
        <v>0.17280960083007799</v>
      </c>
      <c r="I136" s="13">
        <v>13.294140100479099</v>
      </c>
      <c r="J136" s="13">
        <v>0.16650724411010701</v>
      </c>
      <c r="K136" s="3">
        <v>77</v>
      </c>
      <c r="L136" s="3">
        <v>77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2</v>
      </c>
      <c r="S136" s="3" t="b">
        <v>1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AA136" s="7">
        <v>2306.00207</v>
      </c>
      <c r="AB136" s="3" t="b">
        <v>0</v>
      </c>
      <c r="AC136" s="3" t="b">
        <v>1</v>
      </c>
      <c r="AD136" s="3" t="b">
        <v>1</v>
      </c>
      <c r="AE136" s="24" t="b">
        <v>0</v>
      </c>
      <c r="AG136" t="b">
        <f t="shared" si="26"/>
        <v>1</v>
      </c>
      <c r="AH136" t="e" cm="1">
        <f t="array" ref="AH136">IF($AG136,#REF!,"")</f>
        <v>#REF!</v>
      </c>
    </row>
    <row r="137" spans="1:38" x14ac:dyDescent="0.2">
      <c r="A137" s="7">
        <v>2306.0024800000001</v>
      </c>
      <c r="B137" s="3" t="s">
        <v>17</v>
      </c>
      <c r="C137" s="3">
        <v>12</v>
      </c>
      <c r="D137" s="3">
        <v>12</v>
      </c>
      <c r="E137" s="3" t="b">
        <v>0</v>
      </c>
      <c r="F137" s="3" t="b">
        <v>0</v>
      </c>
      <c r="G137" s="13">
        <v>9.7327587604522705</v>
      </c>
      <c r="H137" s="13">
        <v>0.267686367034912</v>
      </c>
      <c r="I137" s="13">
        <v>5.9519836902618399</v>
      </c>
      <c r="J137" s="13">
        <v>6.1183528900146396</v>
      </c>
      <c r="K137" s="3">
        <v>12433</v>
      </c>
      <c r="L137" s="3">
        <v>10690</v>
      </c>
      <c r="M137" s="3">
        <v>2</v>
      </c>
      <c r="N137" s="3">
        <v>3</v>
      </c>
      <c r="O137" s="3">
        <v>12</v>
      </c>
      <c r="P137" s="3">
        <v>11759</v>
      </c>
      <c r="Q137" s="3">
        <v>10107</v>
      </c>
      <c r="R137" s="3">
        <v>80</v>
      </c>
      <c r="S137" s="3" t="b">
        <v>1</v>
      </c>
      <c r="T137" s="3">
        <v>0</v>
      </c>
      <c r="U137" s="3">
        <v>0</v>
      </c>
      <c r="V137" s="3">
        <v>1</v>
      </c>
      <c r="W137" s="3">
        <v>5</v>
      </c>
      <c r="X137" s="3">
        <v>-1</v>
      </c>
      <c r="AA137" s="7">
        <v>2306.0024800000001</v>
      </c>
      <c r="AB137" s="3" t="b">
        <v>0</v>
      </c>
      <c r="AC137" s="3" t="b">
        <v>1</v>
      </c>
      <c r="AD137" s="3" t="b">
        <v>0</v>
      </c>
      <c r="AE137" s="24" t="b">
        <v>0</v>
      </c>
      <c r="AG137" t="b">
        <f t="shared" si="26"/>
        <v>0</v>
      </c>
      <c r="AH137" t="str" cm="1">
        <f t="array" ref="AH137">IF($AG137,#REF!,"")</f>
        <v/>
      </c>
      <c r="AI137" s="3">
        <v>1</v>
      </c>
      <c r="AJ137" s="3">
        <v>1</v>
      </c>
      <c r="AK137" s="3">
        <v>1</v>
      </c>
      <c r="AL137" s="3">
        <v>1</v>
      </c>
    </row>
    <row r="138" spans="1:38" x14ac:dyDescent="0.2">
      <c r="A138" s="7">
        <v>2306.0003200000001</v>
      </c>
      <c r="B138" s="3" t="s">
        <v>10</v>
      </c>
      <c r="C138" s="3">
        <v>12</v>
      </c>
      <c r="D138" s="3">
        <v>0</v>
      </c>
      <c r="E138" s="3" t="b">
        <v>0</v>
      </c>
      <c r="F138" s="3" t="b">
        <v>0</v>
      </c>
      <c r="G138" s="13">
        <v>4.8483307361602703</v>
      </c>
      <c r="H138" s="13">
        <v>0.26830005645751898</v>
      </c>
      <c r="I138" s="13">
        <v>5.1434810161590496</v>
      </c>
      <c r="J138" s="13">
        <v>0.166325569152832</v>
      </c>
      <c r="K138" s="3">
        <v>129</v>
      </c>
      <c r="L138" s="3">
        <v>52</v>
      </c>
      <c r="M138" s="3">
        <v>0</v>
      </c>
      <c r="N138" s="3">
        <v>0</v>
      </c>
      <c r="O138" s="3">
        <v>26</v>
      </c>
      <c r="P138" s="3">
        <v>-32</v>
      </c>
      <c r="Q138" s="3">
        <v>3</v>
      </c>
      <c r="R138" s="3">
        <v>10</v>
      </c>
      <c r="S138" s="3" t="b">
        <v>1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AA138" s="7">
        <v>2306.0003200000001</v>
      </c>
      <c r="AB138" s="3" t="b">
        <v>0</v>
      </c>
      <c r="AC138" s="3" t="b">
        <v>0</v>
      </c>
      <c r="AD138" s="3" t="b">
        <v>1</v>
      </c>
      <c r="AE138" s="24" t="b">
        <v>0</v>
      </c>
      <c r="AG138" t="b">
        <f t="shared" si="26"/>
        <v>0</v>
      </c>
      <c r="AH138" t="str" cm="1">
        <f t="array" ref="AH138">IF($AG138,#REF!,"")</f>
        <v/>
      </c>
      <c r="AI138" s="3">
        <v>1</v>
      </c>
      <c r="AJ138" s="3">
        <v>1</v>
      </c>
      <c r="AK138" s="3">
        <v>1</v>
      </c>
    </row>
    <row r="139" spans="1:38" x14ac:dyDescent="0.2">
      <c r="A139" s="7">
        <v>2306.0005200000001</v>
      </c>
      <c r="B139" s="3" t="s">
        <v>10</v>
      </c>
      <c r="C139" s="3">
        <v>0</v>
      </c>
      <c r="D139" s="3">
        <v>0</v>
      </c>
      <c r="E139" s="3" t="b">
        <v>0</v>
      </c>
      <c r="F139" s="3" t="b">
        <v>0</v>
      </c>
      <c r="G139" s="13">
        <v>19.595314025878899</v>
      </c>
      <c r="H139" s="13">
        <v>0.16918897628784099</v>
      </c>
      <c r="I139" s="13">
        <v>12.486319780349699</v>
      </c>
      <c r="J139" s="13">
        <v>0.16993951797485299</v>
      </c>
      <c r="K139" s="3">
        <v>5</v>
      </c>
      <c r="L139" s="3">
        <v>0</v>
      </c>
      <c r="M139" s="3">
        <v>0</v>
      </c>
      <c r="N139" s="3">
        <v>0</v>
      </c>
      <c r="O139" s="3">
        <v>0</v>
      </c>
      <c r="P139" s="3">
        <v>5</v>
      </c>
      <c r="Q139" s="3">
        <v>0</v>
      </c>
      <c r="R139" s="3">
        <v>0</v>
      </c>
      <c r="S139" s="3" t="b">
        <v>1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AA139" s="7">
        <v>2306.0005200000001</v>
      </c>
      <c r="AB139" s="3" t="b">
        <v>1</v>
      </c>
      <c r="AC139" s="3" t="b">
        <v>1</v>
      </c>
      <c r="AD139" s="3" t="b">
        <v>0</v>
      </c>
      <c r="AE139" s="24" t="b">
        <v>0</v>
      </c>
      <c r="AG139" t="b">
        <f t="shared" si="26"/>
        <v>0</v>
      </c>
      <c r="AH139" t="str" cm="1">
        <f t="array" ref="AH139">IF($AG139,#REF!,"")</f>
        <v/>
      </c>
      <c r="AI139" s="3">
        <v>1</v>
      </c>
    </row>
    <row r="140" spans="1:38" x14ac:dyDescent="0.2">
      <c r="A140" s="7">
        <v>2306.0001299999999</v>
      </c>
      <c r="B140" s="3" t="s">
        <v>10</v>
      </c>
      <c r="C140" s="3">
        <v>0</v>
      </c>
      <c r="D140" s="3">
        <v>0</v>
      </c>
      <c r="E140" s="3" t="b">
        <v>0</v>
      </c>
      <c r="F140" s="3" t="b">
        <v>0</v>
      </c>
      <c r="G140" s="13">
        <v>24.535156726837101</v>
      </c>
      <c r="H140" s="13">
        <v>0.116079807281494</v>
      </c>
      <c r="I140" s="13">
        <v>15.884712934494001</v>
      </c>
      <c r="J140" s="13">
        <v>0.16707181930541901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 t="b">
        <v>1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AA140" s="7">
        <v>2306.0001299999999</v>
      </c>
      <c r="AB140" s="3" t="b">
        <v>1</v>
      </c>
      <c r="AC140" s="3" t="b">
        <v>1</v>
      </c>
      <c r="AD140" s="3" t="b">
        <v>1</v>
      </c>
      <c r="AE140" s="24" t="b">
        <v>1</v>
      </c>
      <c r="AG140" t="b">
        <f t="shared" si="26"/>
        <v>1</v>
      </c>
      <c r="AH140" t="e" cm="1">
        <f t="array" ref="AH140">IF($AG140,#REF!,"")</f>
        <v>#REF!</v>
      </c>
    </row>
    <row r="141" spans="1:38" x14ac:dyDescent="0.2">
      <c r="A141" s="7">
        <v>2306.0021299999999</v>
      </c>
      <c r="B141" s="3" t="s">
        <v>10</v>
      </c>
      <c r="C141" s="3">
        <v>0</v>
      </c>
      <c r="D141" s="3">
        <v>0</v>
      </c>
      <c r="E141" s="3" t="b">
        <v>1</v>
      </c>
      <c r="F141" s="3" t="b">
        <v>1</v>
      </c>
      <c r="G141" s="13">
        <v>15.931026697158799</v>
      </c>
      <c r="H141" s="13">
        <v>0.11680340766906699</v>
      </c>
      <c r="I141" s="13">
        <v>13.9528293609619</v>
      </c>
      <c r="J141" s="13">
        <v>0.116609334945678</v>
      </c>
      <c r="K141" s="3">
        <v>1</v>
      </c>
      <c r="L141" s="3">
        <v>1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2</v>
      </c>
      <c r="S141" s="3" t="b">
        <v>1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AA141" s="7">
        <v>2306.0021299999999</v>
      </c>
      <c r="AB141" s="3" t="b">
        <v>1</v>
      </c>
      <c r="AC141" s="3" t="b">
        <v>1</v>
      </c>
      <c r="AD141" s="3" t="b">
        <v>1</v>
      </c>
      <c r="AE141" s="24" t="b">
        <v>1</v>
      </c>
      <c r="AG141" t="b">
        <f t="shared" si="26"/>
        <v>1</v>
      </c>
      <c r="AH141" t="e" cm="1">
        <f t="array" ref="AH141">IF($AG141,#REF!,"")</f>
        <v>#REF!</v>
      </c>
    </row>
    <row r="142" spans="1:38" x14ac:dyDescent="0.2">
      <c r="A142" s="7">
        <v>2306.11627</v>
      </c>
      <c r="B142" s="3" t="s">
        <v>36</v>
      </c>
      <c r="C142" s="3">
        <v>0</v>
      </c>
      <c r="D142" s="3">
        <v>0</v>
      </c>
      <c r="E142" s="3" t="b">
        <v>1</v>
      </c>
      <c r="F142" s="3" t="b">
        <v>1</v>
      </c>
      <c r="G142" s="13">
        <v>8.6816623210906894</v>
      </c>
      <c r="H142" s="13">
        <v>0.117019891738891</v>
      </c>
      <c r="I142" s="13">
        <v>5.0521588325500399</v>
      </c>
      <c r="J142" s="13">
        <v>0.16995334625244099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 t="b">
        <v>1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AA142" s="7">
        <v>2306.11627</v>
      </c>
      <c r="AB142" s="3" t="b">
        <v>1</v>
      </c>
      <c r="AC142" s="3" t="b">
        <v>1</v>
      </c>
      <c r="AD142" s="3" t="b">
        <v>1</v>
      </c>
      <c r="AE142" s="24" t="b">
        <v>1</v>
      </c>
      <c r="AG142" t="b">
        <f t="shared" si="26"/>
        <v>1</v>
      </c>
      <c r="AH142" t="e" cm="1">
        <f t="array" ref="AH142">IF($AG142,#REF!,"")</f>
        <v>#REF!</v>
      </c>
    </row>
    <row r="143" spans="1:38" x14ac:dyDescent="0.2">
      <c r="A143" s="7">
        <v>2306.0908399999998</v>
      </c>
      <c r="B143" s="3" t="s">
        <v>10</v>
      </c>
      <c r="C143" s="3">
        <v>0</v>
      </c>
      <c r="D143" s="3">
        <v>0</v>
      </c>
      <c r="E143" s="3" t="b">
        <v>0</v>
      </c>
      <c r="F143" s="3" t="b">
        <v>1</v>
      </c>
      <c r="G143" s="13">
        <v>9.6444888114929199</v>
      </c>
      <c r="H143" s="13">
        <v>0.116254329681396</v>
      </c>
      <c r="I143" s="13">
        <v>3.9065787792205802</v>
      </c>
      <c r="J143" s="13">
        <v>0.170094490051269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 t="b">
        <v>1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AA143" s="7">
        <v>2306.0908399999998</v>
      </c>
      <c r="AB143" s="3" t="b">
        <v>1</v>
      </c>
      <c r="AC143" s="3" t="b">
        <v>1</v>
      </c>
      <c r="AD143" s="3" t="b">
        <v>1</v>
      </c>
      <c r="AE143" s="24" t="b">
        <v>1</v>
      </c>
      <c r="AG143" t="b">
        <f t="shared" si="26"/>
        <v>1</v>
      </c>
      <c r="AH143" t="e" cm="1">
        <f t="array" ref="AH143">IF($AG143,#REF!,"")</f>
        <v>#REF!</v>
      </c>
    </row>
    <row r="144" spans="1:38" x14ac:dyDescent="0.2">
      <c r="A144" s="7">
        <v>2306.0163200000002</v>
      </c>
      <c r="B144" s="3" t="s">
        <v>10</v>
      </c>
      <c r="C144" s="3">
        <v>0</v>
      </c>
      <c r="D144" s="3">
        <v>0</v>
      </c>
      <c r="E144" s="3" t="b">
        <v>0</v>
      </c>
      <c r="F144" s="3" t="b">
        <v>1</v>
      </c>
      <c r="G144" s="13">
        <v>4.2483434677123997</v>
      </c>
      <c r="H144" s="13">
        <v>0.119499921798706</v>
      </c>
      <c r="I144" s="13">
        <v>2.5846762657165501</v>
      </c>
      <c r="J144" s="13">
        <v>0.17044782638549799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 t="b">
        <v>1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AA144" s="7">
        <v>2306.0163200000002</v>
      </c>
      <c r="AB144" s="3" t="b">
        <v>1</v>
      </c>
      <c r="AC144" s="3" t="b">
        <v>1</v>
      </c>
      <c r="AD144" s="3" t="b">
        <v>1</v>
      </c>
      <c r="AE144" s="24" t="b">
        <v>1</v>
      </c>
      <c r="AG144" t="b">
        <f t="shared" si="26"/>
        <v>1</v>
      </c>
      <c r="AH144" t="e" cm="1">
        <f t="array" ref="AH144">IF($AG144,#REF!,"")</f>
        <v>#REF!</v>
      </c>
    </row>
    <row r="145" spans="1:38" x14ac:dyDescent="0.2">
      <c r="A145" s="7">
        <v>2306.0032700000002</v>
      </c>
      <c r="B145" s="3" t="s">
        <v>13</v>
      </c>
      <c r="C145" s="3">
        <v>0</v>
      </c>
      <c r="D145" s="3">
        <v>0</v>
      </c>
      <c r="E145" s="3" t="b">
        <v>1</v>
      </c>
      <c r="F145" s="3" t="b">
        <v>1</v>
      </c>
      <c r="G145" s="13">
        <v>6.8948595523834202</v>
      </c>
      <c r="H145" s="13">
        <v>0.18228936195373499</v>
      </c>
      <c r="I145" s="13">
        <v>4.3416123390197701</v>
      </c>
      <c r="J145" s="13">
        <v>0.11573600769042899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 t="b">
        <v>1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AA145" s="7">
        <v>2306.0032700000002</v>
      </c>
      <c r="AB145" s="3" t="b">
        <v>1</v>
      </c>
      <c r="AC145" s="3" t="b">
        <v>1</v>
      </c>
      <c r="AD145" s="3" t="b">
        <v>1</v>
      </c>
      <c r="AE145" s="24" t="b">
        <v>1</v>
      </c>
      <c r="AG145" t="b">
        <f t="shared" si="26"/>
        <v>1</v>
      </c>
      <c r="AH145" t="e" cm="1">
        <f t="array" ref="AH145">IF($AG145,#REF!,"")</f>
        <v>#REF!</v>
      </c>
    </row>
    <row r="146" spans="1:38" x14ac:dyDescent="0.2">
      <c r="A146" s="7">
        <v>2306.0013899999999</v>
      </c>
      <c r="B146" s="3" t="s">
        <v>16</v>
      </c>
      <c r="C146" s="3">
        <v>12</v>
      </c>
      <c r="D146" s="3">
        <v>0</v>
      </c>
      <c r="E146" s="3" t="b">
        <v>1</v>
      </c>
      <c r="F146" s="3" t="b">
        <v>0</v>
      </c>
      <c r="G146" s="13">
        <v>11.2557003498077</v>
      </c>
      <c r="H146" s="13">
        <v>0.26796913146972601</v>
      </c>
      <c r="I146" s="13">
        <v>20.438205480575501</v>
      </c>
      <c r="J146" s="13">
        <v>0.168282270431518</v>
      </c>
      <c r="K146" s="3">
        <v>6322</v>
      </c>
      <c r="L146" s="3">
        <v>5368</v>
      </c>
      <c r="M146" s="3">
        <v>9</v>
      </c>
      <c r="N146" s="3">
        <v>2</v>
      </c>
      <c r="O146" s="3">
        <v>124</v>
      </c>
      <c r="P146" s="3">
        <v>3947</v>
      </c>
      <c r="Q146" s="3">
        <v>3253</v>
      </c>
      <c r="R146" s="3">
        <v>78</v>
      </c>
      <c r="S146" s="3" t="b">
        <v>1</v>
      </c>
      <c r="T146" s="3">
        <v>0</v>
      </c>
      <c r="U146" s="3">
        <v>0</v>
      </c>
      <c r="V146" s="3">
        <v>1</v>
      </c>
      <c r="W146" s="3">
        <v>3</v>
      </c>
      <c r="X146" s="3">
        <v>-1</v>
      </c>
      <c r="AA146" s="7">
        <v>2306.0013899999999</v>
      </c>
      <c r="AB146" s="3" t="b">
        <v>0</v>
      </c>
      <c r="AC146" s="3" t="b">
        <v>1</v>
      </c>
      <c r="AD146" s="3" t="b">
        <v>1</v>
      </c>
      <c r="AE146" s="24" t="b">
        <v>0</v>
      </c>
      <c r="AG146" t="b">
        <f t="shared" si="26"/>
        <v>1</v>
      </c>
      <c r="AH146" t="e" cm="1">
        <f t="array" ref="AH146">IF($AG146,#REF!,"")</f>
        <v>#REF!</v>
      </c>
    </row>
    <row r="147" spans="1:38" x14ac:dyDescent="0.2">
      <c r="A147" s="7">
        <v>2306.0033699999999</v>
      </c>
      <c r="B147" s="3" t="s">
        <v>18</v>
      </c>
      <c r="C147" s="3">
        <v>12</v>
      </c>
      <c r="D147" s="3">
        <v>0</v>
      </c>
      <c r="E147" s="3" t="b">
        <v>0</v>
      </c>
      <c r="F147" s="3" t="b">
        <v>0</v>
      </c>
      <c r="G147" s="13">
        <v>6.9656579494476301</v>
      </c>
      <c r="H147" s="13">
        <v>0.21822047233581501</v>
      </c>
      <c r="I147" s="13">
        <v>15.726447105407701</v>
      </c>
      <c r="J147" s="13">
        <v>0.22853589057922299</v>
      </c>
      <c r="K147" s="3">
        <v>23236</v>
      </c>
      <c r="L147" s="3">
        <v>11230</v>
      </c>
      <c r="M147" s="3">
        <v>8</v>
      </c>
      <c r="N147" s="3">
        <v>7</v>
      </c>
      <c r="O147" s="3">
        <v>4332</v>
      </c>
      <c r="P147" s="3">
        <v>8084</v>
      </c>
      <c r="Q147" s="3">
        <v>7074</v>
      </c>
      <c r="R147" s="3">
        <v>88</v>
      </c>
      <c r="S147" s="3" t="b">
        <v>1</v>
      </c>
      <c r="T147" s="3">
        <v>0</v>
      </c>
      <c r="U147" s="3">
        <v>0</v>
      </c>
      <c r="V147" s="3">
        <v>1</v>
      </c>
      <c r="W147" s="3">
        <v>3</v>
      </c>
      <c r="X147" s="3">
        <v>-2</v>
      </c>
      <c r="AA147" s="7">
        <v>2306.0033699999999</v>
      </c>
      <c r="AB147" s="3" t="b">
        <v>0</v>
      </c>
      <c r="AC147" s="3" t="b">
        <v>1</v>
      </c>
      <c r="AD147" s="3" t="b">
        <v>1</v>
      </c>
      <c r="AE147" s="24" t="b">
        <v>0</v>
      </c>
      <c r="AG147" t="b">
        <f t="shared" si="26"/>
        <v>1</v>
      </c>
      <c r="AH147" t="e" cm="1">
        <f t="array" ref="AH147">IF($AG147,#REF!,"")</f>
        <v>#REF!</v>
      </c>
    </row>
    <row r="148" spans="1:38" x14ac:dyDescent="0.2">
      <c r="A148" s="7">
        <v>2306.0025999999998</v>
      </c>
      <c r="B148" s="3" t="s">
        <v>13</v>
      </c>
      <c r="C148" s="3">
        <v>0</v>
      </c>
      <c r="D148" s="3">
        <v>0</v>
      </c>
      <c r="E148" s="3" t="b">
        <v>1</v>
      </c>
      <c r="F148" s="3" t="b">
        <v>1</v>
      </c>
      <c r="G148" s="13">
        <v>8.97027087211608</v>
      </c>
      <c r="H148" s="13">
        <v>0.11667966842651301</v>
      </c>
      <c r="I148" s="13">
        <v>6.0032322406768799</v>
      </c>
      <c r="J148" s="13">
        <v>0.167751789093017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 t="b">
        <v>1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AA148" s="7">
        <v>2306.0025999999998</v>
      </c>
      <c r="AB148" s="3" t="b">
        <v>1</v>
      </c>
      <c r="AC148" s="3" t="b">
        <v>1</v>
      </c>
      <c r="AD148" s="3" t="b">
        <v>1</v>
      </c>
      <c r="AE148" s="24" t="b">
        <v>1</v>
      </c>
      <c r="AG148" t="b">
        <f t="shared" si="26"/>
        <v>1</v>
      </c>
      <c r="AH148" t="e" cm="1">
        <f t="array" ref="AH148">IF($AG148,#REF!,"")</f>
        <v>#REF!</v>
      </c>
    </row>
    <row r="149" spans="1:38" x14ac:dyDescent="0.2">
      <c r="A149" s="7">
        <v>2306.0041500000002</v>
      </c>
      <c r="B149" s="3" t="s">
        <v>37</v>
      </c>
      <c r="C149" s="3">
        <v>12</v>
      </c>
      <c r="D149" s="3">
        <v>0</v>
      </c>
      <c r="E149" s="3" t="b">
        <v>0</v>
      </c>
      <c r="F149" s="3" t="b">
        <v>0</v>
      </c>
      <c r="G149" s="13">
        <v>3.2880086898803702</v>
      </c>
      <c r="H149" s="13">
        <v>0.22047662734985299</v>
      </c>
      <c r="I149" s="13">
        <v>7.8728315830230704</v>
      </c>
      <c r="J149" s="13">
        <v>0.16996717453002899</v>
      </c>
      <c r="K149" s="3">
        <v>5272</v>
      </c>
      <c r="L149" s="3">
        <v>4258</v>
      </c>
      <c r="M149" s="3">
        <v>0</v>
      </c>
      <c r="N149" s="3">
        <v>0</v>
      </c>
      <c r="O149" s="3">
        <v>24</v>
      </c>
      <c r="P149" s="3">
        <v>4507</v>
      </c>
      <c r="Q149" s="3">
        <v>3954</v>
      </c>
      <c r="R149" s="3">
        <v>75</v>
      </c>
      <c r="S149" s="3" t="b">
        <v>1</v>
      </c>
      <c r="T149" s="3">
        <v>0</v>
      </c>
      <c r="U149" s="3">
        <v>0</v>
      </c>
      <c r="V149" s="3">
        <v>1</v>
      </c>
      <c r="W149" s="3">
        <v>1</v>
      </c>
      <c r="X149" s="3">
        <v>0</v>
      </c>
      <c r="AA149" s="7">
        <v>2306.0041500000002</v>
      </c>
      <c r="AB149" s="3" t="b">
        <v>0</v>
      </c>
      <c r="AC149" s="3" t="b">
        <v>1</v>
      </c>
      <c r="AD149" s="3" t="b">
        <v>0</v>
      </c>
      <c r="AE149" s="24" t="b">
        <v>0</v>
      </c>
      <c r="AG149" t="b">
        <f t="shared" si="26"/>
        <v>0</v>
      </c>
      <c r="AH149" t="str" cm="1">
        <f t="array" ref="AH149">IF($AG149,#REF!,"")</f>
        <v/>
      </c>
      <c r="AI149" s="3">
        <v>1</v>
      </c>
      <c r="AJ149" s="3">
        <v>1</v>
      </c>
      <c r="AK149" s="3">
        <v>1</v>
      </c>
      <c r="AL149" s="3">
        <v>1</v>
      </c>
    </row>
    <row r="150" spans="1:38" x14ac:dyDescent="0.2">
      <c r="A150" s="7">
        <v>2306.1365599999999</v>
      </c>
      <c r="B150" s="3" t="s">
        <v>38</v>
      </c>
      <c r="C150" s="3">
        <v>0</v>
      </c>
      <c r="D150" s="3">
        <v>0</v>
      </c>
      <c r="E150" s="3" t="b">
        <v>0</v>
      </c>
      <c r="F150" s="3" t="b">
        <v>1</v>
      </c>
      <c r="G150" s="13">
        <v>10.799772024154599</v>
      </c>
      <c r="H150" s="13">
        <v>0.117136240005493</v>
      </c>
      <c r="I150" s="13">
        <v>7.88555884361267</v>
      </c>
      <c r="J150" s="13">
        <v>0.16951227188110299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 t="b">
        <v>1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AA150" s="7">
        <v>2306.1365599999999</v>
      </c>
      <c r="AB150" s="3" t="b">
        <v>1</v>
      </c>
      <c r="AC150" s="3" t="b">
        <v>1</v>
      </c>
      <c r="AD150" s="3" t="b">
        <v>1</v>
      </c>
      <c r="AE150" s="24" t="b">
        <v>1</v>
      </c>
      <c r="AG150" t="b">
        <f t="shared" si="26"/>
        <v>1</v>
      </c>
      <c r="AH150" t="e" cm="1">
        <f t="array" ref="AH150">IF($AG150,#REF!,"")</f>
        <v>#REF!</v>
      </c>
    </row>
    <row r="151" spans="1:38" x14ac:dyDescent="0.2">
      <c r="A151" s="7">
        <v>2306.0341600000002</v>
      </c>
      <c r="B151" s="3" t="s">
        <v>39</v>
      </c>
      <c r="C151" s="3">
        <v>0</v>
      </c>
      <c r="D151" s="3">
        <v>0</v>
      </c>
      <c r="E151" s="3" t="b">
        <v>0</v>
      </c>
      <c r="F151" s="3" t="b">
        <v>0</v>
      </c>
      <c r="G151" s="13">
        <v>17.976482629776001</v>
      </c>
      <c r="H151" s="13">
        <v>0.17288732528686501</v>
      </c>
      <c r="I151" s="13">
        <v>13.5554599761962</v>
      </c>
      <c r="J151" s="13">
        <v>0.16789579391479401</v>
      </c>
      <c r="K151" s="3">
        <v>2255</v>
      </c>
      <c r="L151" s="3">
        <v>1155</v>
      </c>
      <c r="M151" s="3">
        <v>3</v>
      </c>
      <c r="N151" s="3">
        <v>4</v>
      </c>
      <c r="O151" s="3">
        <v>457</v>
      </c>
      <c r="P151" s="3">
        <v>0</v>
      </c>
      <c r="Q151" s="3">
        <v>0</v>
      </c>
      <c r="R151" s="3">
        <v>88</v>
      </c>
      <c r="S151" s="3" t="b">
        <v>1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AA151" s="7">
        <v>2306.0341600000002</v>
      </c>
      <c r="AB151" s="3" t="b">
        <v>0</v>
      </c>
      <c r="AC151" s="3" t="b">
        <v>1</v>
      </c>
      <c r="AD151" s="3" t="b">
        <v>1</v>
      </c>
      <c r="AE151" s="24" t="b">
        <v>0</v>
      </c>
      <c r="AG151" t="b">
        <f t="shared" si="26"/>
        <v>1</v>
      </c>
      <c r="AH151" t="e" cm="1">
        <f t="array" ref="AH151">IF($AG151,#REF!,"")</f>
        <v>#REF!</v>
      </c>
    </row>
    <row r="152" spans="1:38" x14ac:dyDescent="0.2">
      <c r="A152" s="7">
        <v>2306.0026400000002</v>
      </c>
      <c r="B152" s="3" t="s">
        <v>40</v>
      </c>
      <c r="C152" s="3">
        <v>12</v>
      </c>
      <c r="D152" s="3">
        <v>0</v>
      </c>
      <c r="E152" s="3" t="b">
        <v>1</v>
      </c>
      <c r="F152" s="3" t="b">
        <v>0</v>
      </c>
      <c r="G152" s="13">
        <v>6.6336636543273899</v>
      </c>
      <c r="H152" s="13">
        <v>0.225664377212524</v>
      </c>
      <c r="I152" s="13">
        <v>21.315677404403601</v>
      </c>
      <c r="J152" s="13">
        <v>0.222815036773681</v>
      </c>
      <c r="K152" s="3">
        <v>38582</v>
      </c>
      <c r="L152" s="3">
        <v>23619</v>
      </c>
      <c r="M152" s="3">
        <v>13</v>
      </c>
      <c r="N152" s="3">
        <v>15</v>
      </c>
      <c r="O152" s="3">
        <v>5135</v>
      </c>
      <c r="P152" s="3">
        <v>10902</v>
      </c>
      <c r="Q152" s="3">
        <v>9092</v>
      </c>
      <c r="R152" s="3">
        <v>72</v>
      </c>
      <c r="S152" s="3" t="b">
        <v>1</v>
      </c>
      <c r="T152" s="3">
        <v>0</v>
      </c>
      <c r="U152" s="3">
        <v>0</v>
      </c>
      <c r="V152" s="3">
        <v>4</v>
      </c>
      <c r="W152" s="3">
        <v>12</v>
      </c>
      <c r="X152" s="3">
        <v>-1</v>
      </c>
      <c r="AA152" s="7">
        <v>2306.0026400000002</v>
      </c>
      <c r="AB152" s="3" t="b">
        <v>0</v>
      </c>
      <c r="AC152" s="3" t="b">
        <v>1</v>
      </c>
      <c r="AD152" s="3" t="b">
        <v>1</v>
      </c>
      <c r="AE152" s="24" t="b">
        <v>0</v>
      </c>
      <c r="AG152" t="b">
        <f t="shared" si="26"/>
        <v>1</v>
      </c>
      <c r="AH152" t="e" cm="1">
        <f t="array" ref="AH152">IF($AG152,#REF!,"")</f>
        <v>#REF!</v>
      </c>
    </row>
    <row r="153" spans="1:38" x14ac:dyDescent="0.2">
      <c r="A153" s="7">
        <v>2306.0056300000001</v>
      </c>
      <c r="B153" s="3" t="s">
        <v>23</v>
      </c>
      <c r="C153" s="3">
        <v>0</v>
      </c>
      <c r="D153" s="3">
        <v>0</v>
      </c>
      <c r="E153" s="3" t="b">
        <v>1</v>
      </c>
      <c r="F153" s="3" t="b">
        <v>1</v>
      </c>
      <c r="G153" s="13">
        <v>13.398134946823101</v>
      </c>
      <c r="H153" s="13">
        <v>0.17187619209289501</v>
      </c>
      <c r="I153" s="13">
        <v>8.4682166576385498</v>
      </c>
      <c r="J153" s="13">
        <v>0.16711688041687001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 t="b">
        <v>1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AA153" s="7">
        <v>2306.0056300000001</v>
      </c>
      <c r="AB153" s="3" t="b">
        <v>1</v>
      </c>
      <c r="AC153" s="3" t="b">
        <v>1</v>
      </c>
      <c r="AD153" s="3" t="b">
        <v>1</v>
      </c>
      <c r="AE153" s="24" t="b">
        <v>1</v>
      </c>
      <c r="AG153" t="b">
        <f t="shared" si="26"/>
        <v>1</v>
      </c>
      <c r="AH153" t="e" cm="1">
        <f t="array" ref="AH153">IF($AG153,#REF!,"")</f>
        <v>#REF!</v>
      </c>
    </row>
    <row r="154" spans="1:38" x14ac:dyDescent="0.2">
      <c r="A154" s="7">
        <v>2306.0672800000002</v>
      </c>
      <c r="B154" s="3" t="s">
        <v>10</v>
      </c>
      <c r="C154" s="3">
        <v>12</v>
      </c>
      <c r="D154" s="3">
        <v>12</v>
      </c>
      <c r="E154" s="3" t="b">
        <v>0</v>
      </c>
      <c r="F154" s="3" t="b">
        <v>0</v>
      </c>
      <c r="G154" s="13">
        <v>11.072750806808401</v>
      </c>
      <c r="H154" s="13">
        <v>10.4851267337799</v>
      </c>
      <c r="I154" s="13">
        <v>12.2508511543273</v>
      </c>
      <c r="J154" s="13">
        <v>0.16822075843810999</v>
      </c>
      <c r="K154" s="3">
        <v>580</v>
      </c>
      <c r="L154" s="3">
        <v>367</v>
      </c>
      <c r="M154" s="3">
        <v>0</v>
      </c>
      <c r="N154" s="3">
        <v>0</v>
      </c>
      <c r="O154" s="3">
        <v>10</v>
      </c>
      <c r="P154" s="3">
        <v>248</v>
      </c>
      <c r="Q154" s="3">
        <v>-13</v>
      </c>
      <c r="R154" s="3">
        <v>12</v>
      </c>
      <c r="S154" s="3" t="b">
        <v>1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AA154" s="7">
        <v>2306.0672800000002</v>
      </c>
      <c r="AB154" s="3" t="b">
        <v>1</v>
      </c>
      <c r="AC154" s="3" t="b">
        <v>0</v>
      </c>
      <c r="AD154" s="3" t="b">
        <v>1</v>
      </c>
      <c r="AE154" s="24" t="b">
        <v>0</v>
      </c>
      <c r="AG154" t="b">
        <f t="shared" si="26"/>
        <v>0</v>
      </c>
      <c r="AH154" t="str" cm="1">
        <f t="array" ref="AH154">IF($AG154,#REF!,"")</f>
        <v/>
      </c>
      <c r="AI154" s="3">
        <v>1</v>
      </c>
      <c r="AJ154" s="3">
        <v>1</v>
      </c>
      <c r="AK154" s="3">
        <v>1</v>
      </c>
    </row>
    <row r="155" spans="1:38" x14ac:dyDescent="0.2">
      <c r="A155" s="7">
        <v>2306.0218799999998</v>
      </c>
      <c r="B155" s="3" t="s">
        <v>13</v>
      </c>
      <c r="C155" s="3">
        <v>0</v>
      </c>
      <c r="D155" s="3">
        <v>0</v>
      </c>
      <c r="E155" s="3" t="b">
        <v>0</v>
      </c>
      <c r="F155" s="3" t="b">
        <v>0</v>
      </c>
      <c r="G155" s="13">
        <v>11.6271047592163</v>
      </c>
      <c r="H155" s="13">
        <v>0.16940426826477001</v>
      </c>
      <c r="I155" s="13">
        <v>8.4724144935607892</v>
      </c>
      <c r="J155" s="13">
        <v>0.168598651885986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 t="b">
        <v>1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AA155" s="7">
        <v>2306.0218799999998</v>
      </c>
      <c r="AB155" s="3" t="b">
        <v>0</v>
      </c>
      <c r="AC155" s="3" t="b">
        <v>1</v>
      </c>
      <c r="AD155" s="3" t="b">
        <v>1</v>
      </c>
      <c r="AE155" s="24" t="b">
        <v>0</v>
      </c>
      <c r="AG155" t="b">
        <f t="shared" si="26"/>
        <v>1</v>
      </c>
      <c r="AH155" t="e" cm="1">
        <f t="array" ref="AH155">IF($AG155,#REF!,"")</f>
        <v>#REF!</v>
      </c>
    </row>
    <row r="156" spans="1:38" x14ac:dyDescent="0.2">
      <c r="A156" s="7">
        <v>2306.0005700000002</v>
      </c>
      <c r="B156" s="3" t="s">
        <v>16</v>
      </c>
      <c r="C156" s="3">
        <v>0</v>
      </c>
      <c r="D156" s="3">
        <v>0</v>
      </c>
      <c r="E156" s="3" t="b">
        <v>1</v>
      </c>
      <c r="F156" s="3" t="b">
        <v>1</v>
      </c>
      <c r="G156" s="13">
        <v>13.5043737888336</v>
      </c>
      <c r="H156" s="13">
        <v>0.117087602615356</v>
      </c>
      <c r="I156" s="13">
        <v>10.691983222961399</v>
      </c>
      <c r="J156" s="13">
        <v>0.16861343383788999</v>
      </c>
      <c r="K156" s="3">
        <v>3</v>
      </c>
      <c r="L156" s="3">
        <v>3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2</v>
      </c>
      <c r="S156" s="3" t="b">
        <v>1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AA156" s="7">
        <v>2306.0005700000002</v>
      </c>
      <c r="AB156" s="3" t="b">
        <v>1</v>
      </c>
      <c r="AC156" s="3" t="b">
        <v>1</v>
      </c>
      <c r="AD156" s="3" t="b">
        <v>1</v>
      </c>
      <c r="AE156" s="24" t="b">
        <v>1</v>
      </c>
      <c r="AG156" t="b">
        <f t="shared" si="26"/>
        <v>1</v>
      </c>
      <c r="AH156" t="e" cm="1">
        <f t="array" ref="AH156">IF($AG156,#REF!,"")</f>
        <v>#REF!</v>
      </c>
    </row>
    <row r="157" spans="1:38" x14ac:dyDescent="0.2">
      <c r="A157" s="7">
        <v>2306.01017</v>
      </c>
      <c r="B157" s="3" t="s">
        <v>18</v>
      </c>
      <c r="C157" s="3">
        <v>12</v>
      </c>
      <c r="D157" s="3">
        <v>0</v>
      </c>
      <c r="E157" s="3" t="b">
        <v>0</v>
      </c>
      <c r="F157" s="3" t="b">
        <v>0</v>
      </c>
      <c r="G157" s="13">
        <v>1.6281883716583201</v>
      </c>
      <c r="H157" s="13">
        <v>0.27101755142211897</v>
      </c>
      <c r="I157" s="13">
        <v>2.88779425621032</v>
      </c>
      <c r="J157" s="13">
        <v>0.17263531684875399</v>
      </c>
      <c r="K157" s="3">
        <v>490</v>
      </c>
      <c r="L157" s="3">
        <v>286</v>
      </c>
      <c r="M157" s="3">
        <v>0</v>
      </c>
      <c r="N157" s="3">
        <v>0</v>
      </c>
      <c r="O157" s="3">
        <v>0</v>
      </c>
      <c r="P157" s="3">
        <v>-221</v>
      </c>
      <c r="Q157" s="3">
        <v>114</v>
      </c>
      <c r="R157" s="3">
        <v>15</v>
      </c>
      <c r="S157" s="3" t="b">
        <v>1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AA157" s="7">
        <v>2306.01017</v>
      </c>
      <c r="AB157" s="3" t="b">
        <v>0</v>
      </c>
      <c r="AC157" s="3" t="b">
        <v>1</v>
      </c>
      <c r="AD157" s="3" t="b">
        <v>0</v>
      </c>
      <c r="AE157" s="24" t="b">
        <v>0</v>
      </c>
      <c r="AG157" t="b">
        <f t="shared" si="26"/>
        <v>0</v>
      </c>
      <c r="AH157" t="str" cm="1">
        <f t="array" ref="AH157">IF($AG157,#REF!,"")</f>
        <v/>
      </c>
      <c r="AI157" s="3">
        <v>1</v>
      </c>
      <c r="AJ157" s="3">
        <v>1</v>
      </c>
      <c r="AK157" s="3">
        <v>1</v>
      </c>
    </row>
    <row r="158" spans="1:38" x14ac:dyDescent="0.2">
      <c r="A158" s="7">
        <v>2306.0075000000002</v>
      </c>
      <c r="B158" s="3" t="s">
        <v>10</v>
      </c>
      <c r="C158" s="3">
        <v>12</v>
      </c>
      <c r="D158" s="3">
        <v>0</v>
      </c>
      <c r="E158" s="3" t="b">
        <v>0</v>
      </c>
      <c r="F158" s="3" t="b">
        <v>0</v>
      </c>
      <c r="G158" s="13">
        <v>7.2062337398528999</v>
      </c>
      <c r="H158" s="13">
        <v>0.22284531593322701</v>
      </c>
      <c r="I158" s="13">
        <v>24.338257789611799</v>
      </c>
      <c r="J158" s="13">
        <v>0.17187738418579099</v>
      </c>
      <c r="K158" s="3">
        <v>32942</v>
      </c>
      <c r="L158" s="3">
        <v>25702</v>
      </c>
      <c r="M158" s="3">
        <v>10</v>
      </c>
      <c r="N158" s="3">
        <v>8</v>
      </c>
      <c r="O158" s="3">
        <v>1997</v>
      </c>
      <c r="P158" s="3">
        <v>17993</v>
      </c>
      <c r="Q158" s="3">
        <v>15019</v>
      </c>
      <c r="R158" s="3">
        <v>82</v>
      </c>
      <c r="S158" s="3" t="b">
        <v>1</v>
      </c>
      <c r="T158" s="3">
        <v>0</v>
      </c>
      <c r="U158" s="3">
        <v>0</v>
      </c>
      <c r="V158" s="3">
        <v>3</v>
      </c>
      <c r="W158" s="3">
        <v>3</v>
      </c>
      <c r="X158" s="3">
        <v>-4</v>
      </c>
      <c r="AA158" s="7">
        <v>2306.0075000000002</v>
      </c>
      <c r="AB158" s="3" t="b">
        <v>0</v>
      </c>
      <c r="AC158" s="3" t="b">
        <v>1</v>
      </c>
      <c r="AD158" s="3" t="b">
        <v>1</v>
      </c>
      <c r="AE158" s="24" t="b">
        <v>0</v>
      </c>
      <c r="AG158" t="b">
        <f t="shared" si="26"/>
        <v>1</v>
      </c>
      <c r="AH158" t="e" cm="1">
        <f t="array" ref="AH158">IF($AG158,#REF!,"")</f>
        <v>#REF!</v>
      </c>
    </row>
    <row r="159" spans="1:38" x14ac:dyDescent="0.2">
      <c r="A159" s="7">
        <v>2306.01793</v>
      </c>
      <c r="B159" s="3" t="s">
        <v>10</v>
      </c>
      <c r="C159" s="3">
        <v>12</v>
      </c>
      <c r="D159" s="3">
        <v>0</v>
      </c>
      <c r="E159" s="3" t="b">
        <v>0</v>
      </c>
      <c r="F159" s="3" t="b">
        <v>0</v>
      </c>
      <c r="G159" s="13">
        <v>5.2598307132720903</v>
      </c>
      <c r="H159" s="13">
        <v>0.218103647232055</v>
      </c>
      <c r="I159" s="13">
        <v>14.797546625137301</v>
      </c>
      <c r="J159" s="13">
        <v>0.168559789657592</v>
      </c>
      <c r="K159" s="3">
        <v>10385</v>
      </c>
      <c r="L159" s="3">
        <v>8621</v>
      </c>
      <c r="M159" s="3">
        <v>0</v>
      </c>
      <c r="N159" s="3">
        <v>0</v>
      </c>
      <c r="O159" s="3">
        <v>6</v>
      </c>
      <c r="P159" s="3">
        <v>9617</v>
      </c>
      <c r="Q159" s="3">
        <v>8283</v>
      </c>
      <c r="R159" s="3">
        <v>86</v>
      </c>
      <c r="S159" s="3" t="b">
        <v>1</v>
      </c>
      <c r="T159" s="3">
        <v>0</v>
      </c>
      <c r="U159" s="3">
        <v>0</v>
      </c>
      <c r="V159" s="3">
        <v>0</v>
      </c>
      <c r="W159" s="3">
        <v>0</v>
      </c>
      <c r="X159" s="3">
        <v>-4</v>
      </c>
      <c r="AA159" s="7">
        <v>2306.01793</v>
      </c>
      <c r="AB159" s="3" t="b">
        <v>0</v>
      </c>
      <c r="AC159" s="3" t="b">
        <v>1</v>
      </c>
      <c r="AD159" s="3" t="b">
        <v>1</v>
      </c>
      <c r="AE159" s="24" t="b">
        <v>0</v>
      </c>
      <c r="AG159" t="b">
        <f t="shared" si="26"/>
        <v>1</v>
      </c>
      <c r="AH159" t="e" cm="1">
        <f t="array" ref="AH159">IF($AG159,#REF!,"")</f>
        <v>#REF!</v>
      </c>
    </row>
    <row r="160" spans="1:38" x14ac:dyDescent="0.2">
      <c r="A160" s="7">
        <v>2306.0027399999999</v>
      </c>
      <c r="B160" s="3" t="s">
        <v>10</v>
      </c>
      <c r="C160" s="3">
        <v>12</v>
      </c>
      <c r="D160" s="3">
        <v>0</v>
      </c>
      <c r="E160" s="3" t="b">
        <v>0</v>
      </c>
      <c r="F160" s="3" t="b">
        <v>0</v>
      </c>
      <c r="G160" s="13">
        <v>11.2469627857208</v>
      </c>
      <c r="H160" s="13">
        <v>0.22255969047546301</v>
      </c>
      <c r="I160" s="13">
        <v>31.726445198059</v>
      </c>
      <c r="J160" s="13">
        <v>0.16870784759521401</v>
      </c>
      <c r="K160" s="3">
        <v>12044</v>
      </c>
      <c r="L160" s="3">
        <v>9292</v>
      </c>
      <c r="M160" s="3">
        <v>0</v>
      </c>
      <c r="N160" s="3">
        <v>0</v>
      </c>
      <c r="O160" s="3">
        <v>575</v>
      </c>
      <c r="P160" s="3">
        <v>8065</v>
      </c>
      <c r="Q160" s="3">
        <v>7364</v>
      </c>
      <c r="R160" s="3">
        <v>82</v>
      </c>
      <c r="S160" s="3" t="b">
        <v>1</v>
      </c>
      <c r="T160" s="3">
        <v>0</v>
      </c>
      <c r="U160" s="3">
        <v>0</v>
      </c>
      <c r="V160" s="3">
        <v>0</v>
      </c>
      <c r="W160" s="3">
        <v>0</v>
      </c>
      <c r="X160" s="3">
        <v>-3</v>
      </c>
      <c r="AA160" s="7">
        <v>2306.0027399999999</v>
      </c>
      <c r="AB160" s="3" t="b">
        <v>0</v>
      </c>
      <c r="AC160" s="3" t="b">
        <v>1</v>
      </c>
      <c r="AD160" s="3" t="b">
        <v>1</v>
      </c>
      <c r="AE160" s="24" t="b">
        <v>0</v>
      </c>
      <c r="AG160" t="b">
        <f t="shared" si="26"/>
        <v>1</v>
      </c>
      <c r="AH160" t="e" cm="1">
        <f t="array" ref="AH160">IF($AG160,#REF!,"")</f>
        <v>#REF!</v>
      </c>
    </row>
    <row r="161" spans="1:38" x14ac:dyDescent="0.2">
      <c r="A161" s="7">
        <v>2306.0017899999998</v>
      </c>
      <c r="B161" s="3" t="s">
        <v>41</v>
      </c>
      <c r="C161" s="3">
        <v>12</v>
      </c>
      <c r="D161" s="3">
        <v>0</v>
      </c>
      <c r="E161" s="3" t="b">
        <v>0</v>
      </c>
      <c r="F161" s="3" t="b">
        <v>0</v>
      </c>
      <c r="G161" s="13">
        <v>23.078366756439198</v>
      </c>
      <c r="H161" s="13">
        <v>0.21663928031921301</v>
      </c>
      <c r="I161" s="13">
        <v>99.705632925033498</v>
      </c>
      <c r="J161" s="13">
        <v>0.17017769813537501</v>
      </c>
      <c r="K161" s="3">
        <v>31371</v>
      </c>
      <c r="L161" s="3">
        <v>19010</v>
      </c>
      <c r="M161" s="3">
        <v>5</v>
      </c>
      <c r="N161" s="3">
        <v>3</v>
      </c>
      <c r="O161" s="3">
        <v>3613</v>
      </c>
      <c r="P161" s="3">
        <v>22582</v>
      </c>
      <c r="Q161" s="3">
        <v>18206</v>
      </c>
      <c r="R161" s="3">
        <v>87</v>
      </c>
      <c r="S161" s="3" t="b">
        <v>1</v>
      </c>
      <c r="T161" s="3">
        <v>0</v>
      </c>
      <c r="U161" s="3">
        <v>0</v>
      </c>
      <c r="V161" s="3">
        <v>0</v>
      </c>
      <c r="W161" s="3">
        <v>2</v>
      </c>
      <c r="X161" s="3">
        <v>-10</v>
      </c>
      <c r="AA161" s="7">
        <v>2306.0017899999998</v>
      </c>
      <c r="AB161" s="3" t="b">
        <v>0</v>
      </c>
      <c r="AC161" s="3" t="b">
        <v>0</v>
      </c>
      <c r="AD161" s="3" t="b">
        <v>1</v>
      </c>
      <c r="AE161" s="24" t="b">
        <v>0</v>
      </c>
      <c r="AG161" t="b">
        <f t="shared" si="26"/>
        <v>0</v>
      </c>
      <c r="AH161" t="str" cm="1">
        <f t="array" ref="AH161">IF($AG161,#REF!,"")</f>
        <v/>
      </c>
      <c r="AI161" s="3">
        <v>1</v>
      </c>
      <c r="AJ161" s="3">
        <v>1</v>
      </c>
      <c r="AK161" s="3">
        <v>1</v>
      </c>
      <c r="AL161" s="3">
        <v>1</v>
      </c>
    </row>
    <row r="162" spans="1:38" x14ac:dyDescent="0.2">
      <c r="A162" s="7">
        <v>2306.0059900000001</v>
      </c>
      <c r="B162" s="3" t="s">
        <v>13</v>
      </c>
      <c r="C162" s="3">
        <v>12</v>
      </c>
      <c r="D162" s="3">
        <v>0</v>
      </c>
      <c r="E162" s="3" t="b">
        <v>0</v>
      </c>
      <c r="F162" s="3" t="b">
        <v>0</v>
      </c>
      <c r="G162" s="13">
        <v>5.8585715293884197</v>
      </c>
      <c r="H162" s="13">
        <v>0.22001767158508301</v>
      </c>
      <c r="I162" s="13">
        <v>7.8675801753997803</v>
      </c>
      <c r="J162" s="13">
        <v>0.16686439514160101</v>
      </c>
      <c r="K162" s="3">
        <v>144</v>
      </c>
      <c r="L162" s="3">
        <v>109</v>
      </c>
      <c r="M162" s="3">
        <v>0</v>
      </c>
      <c r="N162" s="3">
        <v>0</v>
      </c>
      <c r="O162" s="3">
        <v>0</v>
      </c>
      <c r="P162" s="3">
        <v>-69</v>
      </c>
      <c r="Q162" s="3">
        <v>3</v>
      </c>
      <c r="R162" s="3">
        <v>15</v>
      </c>
      <c r="S162" s="3" t="b">
        <v>1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AA162" s="7">
        <v>2306.0059900000001</v>
      </c>
      <c r="AB162" s="3" t="b">
        <v>0</v>
      </c>
      <c r="AC162" s="3" t="b">
        <v>0</v>
      </c>
      <c r="AD162" s="3" t="b">
        <v>1</v>
      </c>
      <c r="AE162" s="24" t="b">
        <v>0</v>
      </c>
      <c r="AG162" t="b">
        <f t="shared" si="26"/>
        <v>0</v>
      </c>
      <c r="AH162" t="str" cm="1">
        <f t="array" ref="AH162">IF($AG162,#REF!,"")</f>
        <v/>
      </c>
      <c r="AI162" s="3">
        <v>1</v>
      </c>
      <c r="AJ162" s="3">
        <v>1</v>
      </c>
      <c r="AK162" s="3">
        <v>1</v>
      </c>
    </row>
    <row r="163" spans="1:38" x14ac:dyDescent="0.2">
      <c r="A163" s="7">
        <v>2306.00506</v>
      </c>
      <c r="B163" s="3" t="s">
        <v>18</v>
      </c>
      <c r="C163" s="3">
        <v>0</v>
      </c>
      <c r="D163" s="3">
        <v>0</v>
      </c>
      <c r="E163" s="3" t="b">
        <v>0</v>
      </c>
      <c r="F163" s="3" t="b">
        <v>0</v>
      </c>
      <c r="G163" s="13">
        <v>16.0299487113952</v>
      </c>
      <c r="H163" s="13">
        <v>0.17348647117614699</v>
      </c>
      <c r="I163" s="13">
        <v>8.5462210178375209</v>
      </c>
      <c r="J163" s="13">
        <v>0.17052507400512601</v>
      </c>
      <c r="K163" s="3">
        <v>503</v>
      </c>
      <c r="L163" s="3">
        <v>1</v>
      </c>
      <c r="M163" s="3">
        <v>0</v>
      </c>
      <c r="N163" s="3">
        <v>0</v>
      </c>
      <c r="O163" s="3">
        <v>195</v>
      </c>
      <c r="P163" s="3">
        <v>-8</v>
      </c>
      <c r="Q163" s="3">
        <v>0</v>
      </c>
      <c r="R163" s="3">
        <v>2</v>
      </c>
      <c r="S163" s="3" t="b">
        <v>1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AA163" s="7">
        <v>2306.00506</v>
      </c>
      <c r="AB163" s="3" t="b">
        <v>0</v>
      </c>
      <c r="AC163" s="3" t="b">
        <v>1</v>
      </c>
      <c r="AD163" s="3" t="b">
        <v>1</v>
      </c>
      <c r="AE163" s="24" t="b">
        <v>0</v>
      </c>
      <c r="AG163" t="b">
        <f t="shared" si="26"/>
        <v>1</v>
      </c>
      <c r="AH163" t="e" cm="1">
        <f t="array" ref="AH163">IF($AG163,#REF!,"")</f>
        <v>#REF!</v>
      </c>
    </row>
    <row r="164" spans="1:38" x14ac:dyDescent="0.2">
      <c r="A164" s="7">
        <v>2306.0034500000002</v>
      </c>
      <c r="B164" s="3" t="s">
        <v>18</v>
      </c>
      <c r="C164" s="3">
        <v>0</v>
      </c>
      <c r="D164" s="3">
        <v>0</v>
      </c>
      <c r="E164" s="3" t="b">
        <v>0</v>
      </c>
      <c r="F164" s="3" t="b">
        <v>0</v>
      </c>
      <c r="G164" s="13">
        <v>7.7575588226318297</v>
      </c>
      <c r="H164" s="13">
        <v>0.116958856582641</v>
      </c>
      <c r="I164" s="13">
        <v>5.41375279426574</v>
      </c>
      <c r="J164" s="13">
        <v>0.16990041732788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 t="b">
        <v>1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AA164" s="7">
        <v>2306.0034500000002</v>
      </c>
      <c r="AB164" s="3" t="b">
        <v>0</v>
      </c>
      <c r="AC164" s="3" t="b">
        <v>1</v>
      </c>
      <c r="AD164" s="3" t="b">
        <v>0</v>
      </c>
      <c r="AE164" s="24" t="b">
        <v>0</v>
      </c>
      <c r="AG164" t="b">
        <f t="shared" si="26"/>
        <v>0</v>
      </c>
      <c r="AH164" t="str" cm="1">
        <f t="array" ref="AH164">IF($AG164,#REF!,"")</f>
        <v/>
      </c>
      <c r="AI164" s="3">
        <v>1</v>
      </c>
      <c r="AJ164" s="3">
        <v>1</v>
      </c>
      <c r="AK164" s="3">
        <v>1</v>
      </c>
    </row>
    <row r="165" spans="1:38" x14ac:dyDescent="0.2">
      <c r="A165" s="7">
        <v>2306.0179699999999</v>
      </c>
      <c r="B165" s="3" t="s">
        <v>26</v>
      </c>
      <c r="C165" s="3">
        <v>12</v>
      </c>
      <c r="D165" s="3">
        <v>0</v>
      </c>
      <c r="E165" s="3" t="b">
        <v>0</v>
      </c>
      <c r="F165" s="3" t="b">
        <v>0</v>
      </c>
      <c r="G165" s="13">
        <v>6.1517925262451101</v>
      </c>
      <c r="H165" s="13">
        <v>0.219657897949218</v>
      </c>
      <c r="I165" s="13">
        <v>11.298933029174799</v>
      </c>
      <c r="J165" s="13">
        <v>0.16959285736083901</v>
      </c>
      <c r="K165" s="3">
        <v>1889</v>
      </c>
      <c r="L165" s="3">
        <v>1601</v>
      </c>
      <c r="M165" s="3">
        <v>0</v>
      </c>
      <c r="N165" s="3">
        <v>0</v>
      </c>
      <c r="O165" s="3">
        <v>10</v>
      </c>
      <c r="P165" s="3">
        <v>1775</v>
      </c>
      <c r="Q165" s="3">
        <v>1515</v>
      </c>
      <c r="R165" s="3">
        <v>68</v>
      </c>
      <c r="S165" s="3" t="b">
        <v>1</v>
      </c>
      <c r="T165" s="3">
        <v>0</v>
      </c>
      <c r="U165" s="3">
        <v>0</v>
      </c>
      <c r="V165" s="3">
        <v>1</v>
      </c>
      <c r="W165" s="3">
        <v>1</v>
      </c>
      <c r="X165" s="3">
        <v>0</v>
      </c>
      <c r="AA165" s="7">
        <v>2306.0179699999999</v>
      </c>
      <c r="AB165" s="3" t="b">
        <v>0</v>
      </c>
      <c r="AC165" s="3" t="b">
        <v>1</v>
      </c>
      <c r="AD165" s="3" t="b">
        <v>1</v>
      </c>
      <c r="AE165" s="24" t="b">
        <v>0</v>
      </c>
      <c r="AG165" t="b">
        <f t="shared" si="26"/>
        <v>1</v>
      </c>
      <c r="AH165" t="e" cm="1">
        <f t="array" ref="AH165">IF($AG165,#REF!,"")</f>
        <v>#REF!</v>
      </c>
    </row>
    <row r="166" spans="1:38" x14ac:dyDescent="0.2">
      <c r="A166" s="7">
        <v>2306.0004100000001</v>
      </c>
      <c r="B166" s="3" t="s">
        <v>23</v>
      </c>
      <c r="C166" s="3">
        <v>0</v>
      </c>
      <c r="D166" s="3">
        <v>0</v>
      </c>
      <c r="E166" s="3" t="b">
        <v>1</v>
      </c>
      <c r="F166" s="3" t="b">
        <v>1</v>
      </c>
      <c r="G166" s="13">
        <v>4.3060524463653502</v>
      </c>
      <c r="H166" s="13">
        <v>0.117482185363769</v>
      </c>
      <c r="I166" s="13">
        <v>3.7384774684906001</v>
      </c>
      <c r="J166" s="13">
        <v>0.115980386734008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 t="b">
        <v>1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AA166" s="7">
        <v>2306.0004100000001</v>
      </c>
      <c r="AB166" s="3" t="b">
        <v>1</v>
      </c>
      <c r="AC166" s="3" t="b">
        <v>1</v>
      </c>
      <c r="AD166" s="3" t="b">
        <v>1</v>
      </c>
      <c r="AE166" s="24" t="b">
        <v>1</v>
      </c>
      <c r="AG166" t="b">
        <f t="shared" si="26"/>
        <v>1</v>
      </c>
      <c r="AH166" t="e" cm="1">
        <f t="array" ref="AH166">IF($AG166,#REF!,"")</f>
        <v>#REF!</v>
      </c>
    </row>
    <row r="167" spans="1:38" x14ac:dyDescent="0.2">
      <c r="A167" s="7">
        <v>2306.1450599999998</v>
      </c>
      <c r="B167" s="3" t="s">
        <v>10</v>
      </c>
      <c r="C167" s="3">
        <v>0</v>
      </c>
      <c r="D167" s="3">
        <v>0</v>
      </c>
      <c r="E167" s="3" t="b">
        <v>0</v>
      </c>
      <c r="F167" s="3" t="b">
        <v>1</v>
      </c>
      <c r="G167" s="13">
        <v>6.5010881423950204</v>
      </c>
      <c r="H167" s="13">
        <v>0.11607027053832999</v>
      </c>
      <c r="I167" s="13">
        <v>4.5558180809020996</v>
      </c>
      <c r="J167" s="13">
        <v>0.167183637619018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 t="b">
        <v>1</v>
      </c>
      <c r="T167" s="3">
        <v>0</v>
      </c>
      <c r="U167" s="3">
        <v>0</v>
      </c>
      <c r="V167" s="3">
        <v>0</v>
      </c>
      <c r="W167" s="3">
        <v>2</v>
      </c>
      <c r="X167" s="3">
        <v>0</v>
      </c>
      <c r="AA167" s="7">
        <v>2306.1450599999998</v>
      </c>
      <c r="AB167" s="3" t="b">
        <v>1</v>
      </c>
      <c r="AC167" s="3" t="b">
        <v>1</v>
      </c>
      <c r="AD167" s="3" t="b">
        <v>1</v>
      </c>
      <c r="AE167" s="24" t="b">
        <v>1</v>
      </c>
      <c r="AG167" t="b">
        <f t="shared" si="26"/>
        <v>1</v>
      </c>
      <c r="AH167" t="e" cm="1">
        <f t="array" ref="AH167">IF($AG167,#REF!,"")</f>
        <v>#REF!</v>
      </c>
    </row>
    <row r="168" spans="1:38" x14ac:dyDescent="0.2">
      <c r="A168" s="7">
        <v>2306.0108500000001</v>
      </c>
      <c r="B168" s="3" t="s">
        <v>12</v>
      </c>
      <c r="C168" s="3">
        <v>0</v>
      </c>
      <c r="D168" s="3">
        <v>0</v>
      </c>
      <c r="E168" s="3" t="b">
        <v>1</v>
      </c>
      <c r="F168" s="3" t="b">
        <v>1</v>
      </c>
      <c r="G168" s="13">
        <v>127.48251748085001</v>
      </c>
      <c r="H168" s="13">
        <v>0.32162952423095698</v>
      </c>
      <c r="I168" s="13">
        <v>107.735992908477</v>
      </c>
      <c r="J168" s="13">
        <v>0.16820621490478499</v>
      </c>
      <c r="K168" s="3">
        <v>21</v>
      </c>
      <c r="L168" s="3">
        <v>21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2</v>
      </c>
      <c r="S168" s="3" t="b">
        <v>1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AA168" s="7">
        <v>2306.0108500000001</v>
      </c>
      <c r="AB168" s="3" t="b">
        <v>1</v>
      </c>
      <c r="AC168" s="3" t="b">
        <v>1</v>
      </c>
      <c r="AD168" s="3" t="b">
        <v>1</v>
      </c>
      <c r="AE168" s="24" t="b">
        <v>1</v>
      </c>
      <c r="AG168" t="b">
        <f t="shared" si="26"/>
        <v>1</v>
      </c>
      <c r="AH168" t="e" cm="1">
        <f t="array" ref="AH168">IF($AG168,#REF!,"")</f>
        <v>#REF!</v>
      </c>
    </row>
    <row r="169" spans="1:38" x14ac:dyDescent="0.2">
      <c r="A169" s="7">
        <v>2306.00101</v>
      </c>
      <c r="B169" s="3" t="s">
        <v>10</v>
      </c>
      <c r="C169" s="3">
        <v>0</v>
      </c>
      <c r="D169" s="3">
        <v>0</v>
      </c>
      <c r="E169" s="3" t="b">
        <v>1</v>
      </c>
      <c r="F169" s="3" t="b">
        <v>1</v>
      </c>
      <c r="G169" s="13">
        <v>4.86734914779663</v>
      </c>
      <c r="H169" s="13">
        <v>0.217950344085693</v>
      </c>
      <c r="I169" s="13">
        <v>2.9381847381591801</v>
      </c>
      <c r="J169" s="13">
        <v>0.17425799369812001</v>
      </c>
      <c r="K169" s="3">
        <v>11</v>
      </c>
      <c r="L169" s="3">
        <v>11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2</v>
      </c>
      <c r="S169" s="3" t="b">
        <v>1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AA169" s="7">
        <v>2306.00101</v>
      </c>
      <c r="AB169" s="3" t="b">
        <v>1</v>
      </c>
      <c r="AC169" s="3" t="b">
        <v>1</v>
      </c>
      <c r="AD169" s="3" t="b">
        <v>1</v>
      </c>
      <c r="AE169" s="24" t="b">
        <v>1</v>
      </c>
      <c r="AG169" t="b">
        <f t="shared" si="26"/>
        <v>1</v>
      </c>
      <c r="AH169" t="e" cm="1">
        <f t="array" ref="AH169">IF($AG169,#REF!,"")</f>
        <v>#REF!</v>
      </c>
    </row>
    <row r="170" spans="1:38" x14ac:dyDescent="0.2">
      <c r="A170" s="7">
        <v>2306.0024400000002</v>
      </c>
      <c r="B170" s="3" t="s">
        <v>23</v>
      </c>
      <c r="C170" s="3">
        <v>0</v>
      </c>
      <c r="D170" s="3">
        <v>0</v>
      </c>
      <c r="E170" s="3" t="b">
        <v>0</v>
      </c>
      <c r="F170" s="3" t="b">
        <v>0</v>
      </c>
      <c r="G170" s="13">
        <v>21.2587330341339</v>
      </c>
      <c r="H170" s="13">
        <v>0.27114963531494102</v>
      </c>
      <c r="I170" s="13">
        <v>7.1117458343505797</v>
      </c>
      <c r="J170" s="13">
        <v>0.16961216926574699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 t="b">
        <v>1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AA170" s="7">
        <v>2306.0024400000002</v>
      </c>
      <c r="AB170" s="3" t="b">
        <v>0</v>
      </c>
      <c r="AC170" s="3" t="b">
        <v>1</v>
      </c>
      <c r="AD170" s="3" t="b">
        <v>1</v>
      </c>
      <c r="AE170" s="24" t="b">
        <v>0</v>
      </c>
      <c r="AG170" t="b">
        <f t="shared" si="26"/>
        <v>1</v>
      </c>
      <c r="AH170" t="e" cm="1">
        <f t="array" ref="AH170">IF($AG170,#REF!,"")</f>
        <v>#REF!</v>
      </c>
    </row>
    <row r="171" spans="1:38" x14ac:dyDescent="0.2">
      <c r="A171" s="7">
        <v>2306.0156900000002</v>
      </c>
      <c r="B171" s="3" t="s">
        <v>10</v>
      </c>
      <c r="C171" s="3">
        <v>12</v>
      </c>
      <c r="D171" s="3">
        <v>0</v>
      </c>
      <c r="E171" s="3" t="b">
        <v>0</v>
      </c>
      <c r="F171" s="3" t="b">
        <v>0</v>
      </c>
      <c r="G171" s="13">
        <v>10.0814976692199</v>
      </c>
      <c r="H171" s="13">
        <v>0.31773424148559498</v>
      </c>
      <c r="I171" s="13">
        <v>12.560415506362901</v>
      </c>
      <c r="J171" s="13">
        <v>0.16966295242309501</v>
      </c>
      <c r="K171" s="3">
        <v>13892</v>
      </c>
      <c r="L171" s="3">
        <v>6050</v>
      </c>
      <c r="M171" s="3">
        <v>5</v>
      </c>
      <c r="N171" s="3">
        <v>2</v>
      </c>
      <c r="O171" s="3">
        <v>2955</v>
      </c>
      <c r="P171" s="3">
        <v>3347</v>
      </c>
      <c r="Q171" s="3">
        <v>2917</v>
      </c>
      <c r="R171" s="3">
        <v>75</v>
      </c>
      <c r="S171" s="3" t="b">
        <v>1</v>
      </c>
      <c r="T171" s="3">
        <v>0</v>
      </c>
      <c r="U171" s="3">
        <v>0</v>
      </c>
      <c r="V171" s="3">
        <v>1</v>
      </c>
      <c r="W171" s="3">
        <v>7</v>
      </c>
      <c r="X171" s="3">
        <v>0</v>
      </c>
      <c r="AA171" s="7">
        <v>2306.0156900000002</v>
      </c>
      <c r="AB171" s="3" t="b">
        <v>0</v>
      </c>
      <c r="AC171" s="3" t="b">
        <v>1</v>
      </c>
      <c r="AD171" s="3" t="b">
        <v>1</v>
      </c>
      <c r="AE171" s="24" t="b">
        <v>0</v>
      </c>
      <c r="AG171" t="b">
        <f t="shared" si="26"/>
        <v>1</v>
      </c>
      <c r="AH171" t="e" cm="1">
        <f t="array" ref="AH171">IF($AG171,#REF!,"")</f>
        <v>#REF!</v>
      </c>
    </row>
    <row r="172" spans="1:38" x14ac:dyDescent="0.2">
      <c r="A172" s="7">
        <v>2306.0135300000002</v>
      </c>
      <c r="B172" s="3" t="s">
        <v>12</v>
      </c>
      <c r="C172" s="3">
        <v>0</v>
      </c>
      <c r="D172" s="3">
        <v>0</v>
      </c>
      <c r="E172" s="3" t="b">
        <v>1</v>
      </c>
      <c r="F172" s="3" t="b">
        <v>1</v>
      </c>
      <c r="G172" s="13">
        <v>22.872238397598199</v>
      </c>
      <c r="H172" s="13">
        <v>0.21718358993530201</v>
      </c>
      <c r="I172" s="13">
        <v>8.6769952774047798</v>
      </c>
      <c r="J172" s="13">
        <v>0.17188787460327101</v>
      </c>
      <c r="K172" s="3">
        <v>4</v>
      </c>
      <c r="L172" s="3">
        <v>4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2</v>
      </c>
      <c r="S172" s="3" t="b">
        <v>1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AA172" s="7">
        <v>2306.0135300000002</v>
      </c>
      <c r="AB172" s="3" t="b">
        <v>1</v>
      </c>
      <c r="AC172" s="3" t="b">
        <v>1</v>
      </c>
      <c r="AD172" s="3" t="b">
        <v>1</v>
      </c>
      <c r="AE172" s="24" t="b">
        <v>1</v>
      </c>
      <c r="AG172" t="b">
        <f t="shared" si="26"/>
        <v>1</v>
      </c>
      <c r="AH172" t="e" cm="1">
        <f t="array" ref="AH172">IF($AG172,#REF!,"")</f>
        <v>#REF!</v>
      </c>
    </row>
    <row r="173" spans="1:38" x14ac:dyDescent="0.2">
      <c r="A173" s="7">
        <v>2306.02169</v>
      </c>
      <c r="B173" s="3" t="s">
        <v>42</v>
      </c>
      <c r="C173" s="3">
        <v>12</v>
      </c>
      <c r="D173" s="3">
        <v>0</v>
      </c>
      <c r="E173" s="3" t="b">
        <v>1</v>
      </c>
      <c r="F173" s="3" t="b">
        <v>0</v>
      </c>
      <c r="G173" s="13">
        <v>6.71329593658447</v>
      </c>
      <c r="H173" s="13">
        <v>0.31788372993469199</v>
      </c>
      <c r="I173" s="13">
        <v>14.496080160140901</v>
      </c>
      <c r="J173" s="13">
        <v>0.17370700836181599</v>
      </c>
      <c r="K173" s="3">
        <v>15800</v>
      </c>
      <c r="L173" s="3">
        <v>7474</v>
      </c>
      <c r="M173" s="3">
        <v>10</v>
      </c>
      <c r="N173" s="3">
        <v>7</v>
      </c>
      <c r="O173" s="3">
        <v>3068</v>
      </c>
      <c r="P173" s="3">
        <v>6710</v>
      </c>
      <c r="Q173" s="3">
        <v>5879</v>
      </c>
      <c r="R173" s="3">
        <v>75</v>
      </c>
      <c r="S173" s="3" t="b">
        <v>1</v>
      </c>
      <c r="T173" s="3">
        <v>0</v>
      </c>
      <c r="U173" s="3">
        <v>0</v>
      </c>
      <c r="V173" s="3">
        <v>1</v>
      </c>
      <c r="W173" s="3">
        <v>1</v>
      </c>
      <c r="X173" s="3">
        <v>-2</v>
      </c>
      <c r="AA173" s="7">
        <v>2306.02169</v>
      </c>
      <c r="AB173" s="3" t="b">
        <v>0</v>
      </c>
      <c r="AC173" s="3" t="b">
        <v>1</v>
      </c>
      <c r="AD173" s="3" t="b">
        <v>1</v>
      </c>
      <c r="AE173" s="24" t="b">
        <v>0</v>
      </c>
      <c r="AG173" t="b">
        <f t="shared" si="26"/>
        <v>1</v>
      </c>
      <c r="AH173" t="e" cm="1">
        <f t="array" ref="AH173">IF($AG173,#REF!,"")</f>
        <v>#REF!</v>
      </c>
    </row>
    <row r="174" spans="1:38" x14ac:dyDescent="0.2">
      <c r="A174" s="7">
        <v>2306.00533</v>
      </c>
      <c r="B174" s="3" t="s">
        <v>13</v>
      </c>
      <c r="C174" s="3">
        <v>0</v>
      </c>
      <c r="D174" s="3">
        <v>0</v>
      </c>
      <c r="E174" s="3" t="b">
        <v>1</v>
      </c>
      <c r="F174" s="3" t="b">
        <v>1</v>
      </c>
      <c r="G174" s="13">
        <v>11.151640653610199</v>
      </c>
      <c r="H174" s="13">
        <v>0.16742134094238201</v>
      </c>
      <c r="I174" s="13">
        <v>4.1431553363800004</v>
      </c>
      <c r="J174" s="13">
        <v>0.16699862480163499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 t="b">
        <v>1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AA174" s="7">
        <v>2306.00533</v>
      </c>
      <c r="AB174" s="3" t="b">
        <v>1</v>
      </c>
      <c r="AC174" s="3" t="b">
        <v>1</v>
      </c>
      <c r="AD174" s="3" t="b">
        <v>1</v>
      </c>
      <c r="AE174" s="24" t="b">
        <v>1</v>
      </c>
      <c r="AG174" t="b">
        <f t="shared" si="26"/>
        <v>1</v>
      </c>
      <c r="AH174" t="e" cm="1">
        <f t="array" ref="AH174">IF($AG174,#REF!,"")</f>
        <v>#REF!</v>
      </c>
    </row>
    <row r="175" spans="1:38" x14ac:dyDescent="0.2">
      <c r="A175" s="7">
        <v>2306.01863</v>
      </c>
      <c r="B175" s="3" t="s">
        <v>20</v>
      </c>
      <c r="C175" s="3">
        <v>12</v>
      </c>
      <c r="D175" s="3">
        <v>0</v>
      </c>
      <c r="E175" s="3" t="b">
        <v>1</v>
      </c>
      <c r="F175" s="3" t="b">
        <v>0</v>
      </c>
      <c r="G175" s="13">
        <v>8.9746901988983101</v>
      </c>
      <c r="H175" s="13">
        <v>0.37261295318603499</v>
      </c>
      <c r="I175" s="13">
        <v>11.636809825897201</v>
      </c>
      <c r="J175" s="13">
        <v>0.16907238960266099</v>
      </c>
      <c r="K175" s="3">
        <v>3708</v>
      </c>
      <c r="L175" s="3">
        <v>3094</v>
      </c>
      <c r="M175" s="3">
        <v>0</v>
      </c>
      <c r="N175" s="3">
        <v>0</v>
      </c>
      <c r="O175" s="3">
        <v>3</v>
      </c>
      <c r="P175" s="3">
        <v>3447</v>
      </c>
      <c r="Q175" s="3">
        <v>2950</v>
      </c>
      <c r="R175" s="3">
        <v>71</v>
      </c>
      <c r="S175" s="3" t="b">
        <v>1</v>
      </c>
      <c r="T175" s="3">
        <v>0</v>
      </c>
      <c r="U175" s="3">
        <v>0</v>
      </c>
      <c r="V175" s="3">
        <v>0</v>
      </c>
      <c r="W175" s="3">
        <v>6</v>
      </c>
      <c r="X175" s="3">
        <v>-3</v>
      </c>
      <c r="AA175" s="7">
        <v>2306.01863</v>
      </c>
      <c r="AB175" s="3" t="b">
        <v>0</v>
      </c>
      <c r="AC175" s="3" t="b">
        <v>1</v>
      </c>
      <c r="AD175" s="3" t="b">
        <v>1</v>
      </c>
      <c r="AE175" s="24" t="b">
        <v>0</v>
      </c>
      <c r="AG175" t="b">
        <f t="shared" si="26"/>
        <v>1</v>
      </c>
      <c r="AH175" t="e" cm="1">
        <f t="array" ref="AH175">IF($AG175,#REF!,"")</f>
        <v>#REF!</v>
      </c>
    </row>
    <row r="176" spans="1:38" x14ac:dyDescent="0.2">
      <c r="A176" s="7">
        <v>2306.0056199999999</v>
      </c>
      <c r="B176" s="3" t="s">
        <v>13</v>
      </c>
      <c r="C176" s="3">
        <v>0</v>
      </c>
      <c r="D176" s="3">
        <v>0</v>
      </c>
      <c r="E176" s="3" t="b">
        <v>0</v>
      </c>
      <c r="F176" s="3" t="b">
        <v>0</v>
      </c>
      <c r="G176" s="13">
        <v>11.093113422393801</v>
      </c>
      <c r="H176" s="13">
        <v>0.16710853576660101</v>
      </c>
      <c r="I176" s="13">
        <v>4.5444378852844203</v>
      </c>
      <c r="J176" s="13">
        <v>0.16822457313537501</v>
      </c>
      <c r="K176" s="3">
        <v>83</v>
      </c>
      <c r="L176" s="3">
        <v>83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2</v>
      </c>
      <c r="S176" s="3" t="b">
        <v>1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AA176" s="7">
        <v>2306.0056199999999</v>
      </c>
      <c r="AB176" s="3" t="b">
        <v>0</v>
      </c>
      <c r="AC176" s="3" t="b">
        <v>1</v>
      </c>
      <c r="AD176" s="3" t="b">
        <v>1</v>
      </c>
      <c r="AE176" s="24" t="b">
        <v>0</v>
      </c>
      <c r="AG176" t="b">
        <f t="shared" si="26"/>
        <v>1</v>
      </c>
      <c r="AH176" t="e" cm="1">
        <f t="array" ref="AH176">IF($AG176,#REF!,"")</f>
        <v>#REF!</v>
      </c>
    </row>
    <row r="177" spans="1:38" x14ac:dyDescent="0.2">
      <c r="A177" s="7">
        <v>2306.0109200000002</v>
      </c>
      <c r="B177" s="3" t="s">
        <v>23</v>
      </c>
      <c r="C177" s="3">
        <v>12</v>
      </c>
      <c r="D177" s="3">
        <v>0</v>
      </c>
      <c r="E177" s="3" t="b">
        <v>0</v>
      </c>
      <c r="F177" s="3" t="b">
        <v>0</v>
      </c>
      <c r="G177" s="13">
        <v>49.838431596755903</v>
      </c>
      <c r="H177" s="13">
        <v>0.319663286209106</v>
      </c>
      <c r="I177" s="13">
        <v>75.934487104415894</v>
      </c>
      <c r="J177" s="13">
        <v>0.16966700553894001</v>
      </c>
      <c r="K177" s="3">
        <v>11001</v>
      </c>
      <c r="L177" s="3">
        <v>7080</v>
      </c>
      <c r="M177" s="3">
        <v>11</v>
      </c>
      <c r="N177" s="3">
        <v>9</v>
      </c>
      <c r="O177" s="3">
        <v>1258</v>
      </c>
      <c r="P177" s="3">
        <v>5504</v>
      </c>
      <c r="Q177" s="3">
        <v>4656</v>
      </c>
      <c r="R177" s="3">
        <v>76</v>
      </c>
      <c r="S177" s="3" t="b">
        <v>1</v>
      </c>
      <c r="T177" s="3">
        <v>0</v>
      </c>
      <c r="U177" s="3">
        <v>0</v>
      </c>
      <c r="V177" s="3">
        <v>2</v>
      </c>
      <c r="W177" s="3">
        <v>2</v>
      </c>
      <c r="X177" s="3">
        <v>-1</v>
      </c>
      <c r="AA177" s="7">
        <v>2306.0109200000002</v>
      </c>
      <c r="AB177" s="3" t="b">
        <v>0</v>
      </c>
      <c r="AC177" s="3" t="b">
        <v>1</v>
      </c>
      <c r="AD177" s="3" t="b">
        <v>1</v>
      </c>
      <c r="AE177" s="24" t="b">
        <v>0</v>
      </c>
      <c r="AG177" t="b">
        <f t="shared" si="26"/>
        <v>1</v>
      </c>
      <c r="AH177" t="e" cm="1">
        <f t="array" ref="AH177">IF($AG177,#REF!,"")</f>
        <v>#REF!</v>
      </c>
    </row>
    <row r="178" spans="1:38" x14ac:dyDescent="0.2">
      <c r="A178" s="7">
        <v>2306.0001000000002</v>
      </c>
      <c r="B178" s="3" t="s">
        <v>10</v>
      </c>
      <c r="C178" s="3">
        <v>12</v>
      </c>
      <c r="D178" s="3">
        <v>0</v>
      </c>
      <c r="E178" s="3" t="b">
        <v>1</v>
      </c>
      <c r="F178" s="3" t="b">
        <v>0</v>
      </c>
      <c r="G178" s="13">
        <v>9.3476355075836093</v>
      </c>
      <c r="H178" s="13">
        <v>0.31960844993591297</v>
      </c>
      <c r="I178" s="13">
        <v>12.562570095062201</v>
      </c>
      <c r="J178" s="13">
        <v>0.170768737792968</v>
      </c>
      <c r="K178" s="3">
        <v>5300</v>
      </c>
      <c r="L178" s="3">
        <v>2980</v>
      </c>
      <c r="M178" s="3">
        <v>0</v>
      </c>
      <c r="N178" s="3">
        <v>0</v>
      </c>
      <c r="O178" s="3">
        <v>762</v>
      </c>
      <c r="P178" s="3">
        <v>3325</v>
      </c>
      <c r="Q178" s="3">
        <v>2810</v>
      </c>
      <c r="R178" s="3">
        <v>77</v>
      </c>
      <c r="S178" s="3" t="b">
        <v>1</v>
      </c>
      <c r="T178" s="3">
        <v>0</v>
      </c>
      <c r="U178" s="3">
        <v>0</v>
      </c>
      <c r="V178" s="3">
        <v>6</v>
      </c>
      <c r="W178" s="3">
        <v>6</v>
      </c>
      <c r="X178" s="3">
        <v>-1</v>
      </c>
      <c r="AA178" s="7">
        <v>2306.0001000000002</v>
      </c>
      <c r="AB178" s="3" t="b">
        <v>0</v>
      </c>
      <c r="AC178" s="3" t="b">
        <v>1</v>
      </c>
      <c r="AD178" s="3" t="b">
        <v>1</v>
      </c>
      <c r="AE178" s="24" t="b">
        <v>0</v>
      </c>
      <c r="AG178" t="b">
        <f t="shared" si="26"/>
        <v>1</v>
      </c>
      <c r="AH178" t="e" cm="1">
        <f t="array" ref="AH178">IF($AG178,#REF!,"")</f>
        <v>#REF!</v>
      </c>
    </row>
    <row r="179" spans="1:38" x14ac:dyDescent="0.2">
      <c r="A179" s="7">
        <v>2306.00072</v>
      </c>
      <c r="B179" s="3" t="s">
        <v>18</v>
      </c>
      <c r="C179" s="3">
        <v>12</v>
      </c>
      <c r="D179" s="3">
        <v>0</v>
      </c>
      <c r="E179" s="3" t="b">
        <v>1</v>
      </c>
      <c r="F179" s="3" t="b">
        <v>0</v>
      </c>
      <c r="G179" s="13">
        <v>6.2221789360046298</v>
      </c>
      <c r="H179" s="13">
        <v>0.374783515930175</v>
      </c>
      <c r="I179" s="13">
        <v>8.2882201671600306</v>
      </c>
      <c r="J179" s="13">
        <v>0.16931247711181599</v>
      </c>
      <c r="K179" s="3">
        <v>9757</v>
      </c>
      <c r="L179" s="3">
        <v>6725</v>
      </c>
      <c r="M179" s="3">
        <v>5</v>
      </c>
      <c r="N179" s="3">
        <v>5</v>
      </c>
      <c r="O179" s="3">
        <v>839</v>
      </c>
      <c r="P179" s="3">
        <v>4957</v>
      </c>
      <c r="Q179" s="3">
        <v>4377</v>
      </c>
      <c r="R179" s="3">
        <v>77</v>
      </c>
      <c r="S179" s="3" t="b">
        <v>1</v>
      </c>
      <c r="T179" s="3">
        <v>0</v>
      </c>
      <c r="U179" s="3">
        <v>0</v>
      </c>
      <c r="V179" s="3">
        <v>1</v>
      </c>
      <c r="W179" s="3">
        <v>1</v>
      </c>
      <c r="X179" s="3">
        <v>-1</v>
      </c>
      <c r="AA179" s="7">
        <v>2306.00072</v>
      </c>
      <c r="AB179" s="3" t="b">
        <v>0</v>
      </c>
      <c r="AC179" s="3" t="b">
        <v>1</v>
      </c>
      <c r="AD179" s="3" t="b">
        <v>1</v>
      </c>
      <c r="AE179" s="24" t="b">
        <v>0</v>
      </c>
      <c r="AG179" t="b">
        <f t="shared" si="26"/>
        <v>1</v>
      </c>
      <c r="AH179" t="e" cm="1">
        <f t="array" ref="AH179">IF($AG179,#REF!,"")</f>
        <v>#REF!</v>
      </c>
    </row>
    <row r="180" spans="1:38" x14ac:dyDescent="0.2">
      <c r="A180" s="7">
        <v>2306.0021499999998</v>
      </c>
      <c r="B180" s="3" t="s">
        <v>13</v>
      </c>
      <c r="C180" s="3">
        <v>12</v>
      </c>
      <c r="D180" s="3">
        <v>0</v>
      </c>
      <c r="E180" s="3" t="b">
        <v>1</v>
      </c>
      <c r="F180" s="3" t="b">
        <v>1</v>
      </c>
      <c r="G180" s="13">
        <v>7.7197725772857604</v>
      </c>
      <c r="H180" s="13">
        <v>7.6175205707550004</v>
      </c>
      <c r="I180" s="13">
        <v>6.9617848396301198</v>
      </c>
      <c r="J180" s="13">
        <v>0.167078256607055</v>
      </c>
      <c r="K180" s="3">
        <v>20</v>
      </c>
      <c r="L180" s="3">
        <v>20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2</v>
      </c>
      <c r="S180" s="3" t="b">
        <v>1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AA180" s="7">
        <v>2306.0021499999998</v>
      </c>
      <c r="AB180" s="3" t="b">
        <v>1</v>
      </c>
      <c r="AC180" s="3" t="b">
        <v>1</v>
      </c>
      <c r="AD180" s="3" t="b">
        <v>1</v>
      </c>
      <c r="AE180" s="24" t="b">
        <v>1</v>
      </c>
      <c r="AG180" t="b">
        <f t="shared" si="26"/>
        <v>1</v>
      </c>
      <c r="AH180" t="e" cm="1">
        <f t="array" ref="AH180">IF($AG180,#REF!,"")</f>
        <v>#REF!</v>
      </c>
    </row>
    <row r="181" spans="1:38" x14ac:dyDescent="0.2">
      <c r="A181" s="7">
        <v>2306.0012000000002</v>
      </c>
      <c r="B181" s="3" t="s">
        <v>43</v>
      </c>
      <c r="C181" s="3">
        <v>12</v>
      </c>
      <c r="D181" s="3">
        <v>0</v>
      </c>
      <c r="E181" s="3" t="b">
        <v>0</v>
      </c>
      <c r="F181" s="3" t="b">
        <v>0</v>
      </c>
      <c r="G181" s="13">
        <v>11.147786617278999</v>
      </c>
      <c r="H181" s="13">
        <v>0.37263131141662598</v>
      </c>
      <c r="I181" s="13">
        <v>12.9462571144104</v>
      </c>
      <c r="J181" s="13">
        <v>0.17023658752441401</v>
      </c>
      <c r="K181" s="3">
        <v>21716</v>
      </c>
      <c r="L181" s="3">
        <v>13624</v>
      </c>
      <c r="M181" s="3">
        <v>11</v>
      </c>
      <c r="N181" s="3">
        <v>8</v>
      </c>
      <c r="O181" s="3">
        <v>2705</v>
      </c>
      <c r="P181" s="3">
        <v>9118</v>
      </c>
      <c r="Q181" s="3">
        <v>8009</v>
      </c>
      <c r="R181" s="3">
        <v>76</v>
      </c>
      <c r="S181" s="3" t="b">
        <v>1</v>
      </c>
      <c r="T181" s="3">
        <v>0</v>
      </c>
      <c r="U181" s="3">
        <v>0</v>
      </c>
      <c r="V181" s="3">
        <v>3</v>
      </c>
      <c r="W181" s="3">
        <v>5</v>
      </c>
      <c r="X181" s="3">
        <v>-1</v>
      </c>
      <c r="AA181" s="7">
        <v>2306.0012000000002</v>
      </c>
      <c r="AB181" s="3" t="b">
        <v>0</v>
      </c>
      <c r="AC181" s="3" t="b">
        <v>1</v>
      </c>
      <c r="AD181" s="3" t="b">
        <v>1</v>
      </c>
      <c r="AE181" s="24" t="b">
        <v>0</v>
      </c>
      <c r="AG181" t="b">
        <f t="shared" si="26"/>
        <v>1</v>
      </c>
      <c r="AH181" t="e" cm="1">
        <f t="array" ref="AH181">IF($AG181,#REF!,"")</f>
        <v>#REF!</v>
      </c>
    </row>
    <row r="182" spans="1:38" x14ac:dyDescent="0.2">
      <c r="A182" s="7">
        <v>2306.0045300000002</v>
      </c>
      <c r="B182" s="3" t="s">
        <v>10</v>
      </c>
      <c r="C182" s="3">
        <v>12</v>
      </c>
      <c r="D182" s="3">
        <v>0</v>
      </c>
      <c r="E182" s="3" t="b">
        <v>0</v>
      </c>
      <c r="F182" s="3" t="b">
        <v>0</v>
      </c>
      <c r="G182" s="13">
        <v>11.7110731601715</v>
      </c>
      <c r="H182" s="13">
        <v>0.36895394325256298</v>
      </c>
      <c r="I182" s="13">
        <v>22.449707746505698</v>
      </c>
      <c r="J182" s="13">
        <v>0.16701841354370101</v>
      </c>
      <c r="K182" s="3">
        <v>12206</v>
      </c>
      <c r="L182" s="3">
        <v>8653</v>
      </c>
      <c r="M182" s="3">
        <v>0</v>
      </c>
      <c r="N182" s="3">
        <v>0</v>
      </c>
      <c r="O182" s="3">
        <v>936</v>
      </c>
      <c r="P182" s="3">
        <v>9500</v>
      </c>
      <c r="Q182" s="3">
        <v>8291</v>
      </c>
      <c r="R182" s="3">
        <v>80</v>
      </c>
      <c r="S182" s="3" t="b">
        <v>1</v>
      </c>
      <c r="T182" s="3">
        <v>0</v>
      </c>
      <c r="U182" s="3">
        <v>0</v>
      </c>
      <c r="V182" s="3">
        <v>1</v>
      </c>
      <c r="W182" s="3">
        <v>1</v>
      </c>
      <c r="X182" s="3">
        <v>-2</v>
      </c>
      <c r="AA182" s="7">
        <v>2306.0045300000002</v>
      </c>
      <c r="AB182" s="3" t="b">
        <v>0</v>
      </c>
      <c r="AC182" s="3" t="b">
        <v>1</v>
      </c>
      <c r="AD182" s="3" t="b">
        <v>1</v>
      </c>
      <c r="AE182" s="24" t="b">
        <v>0</v>
      </c>
      <c r="AG182" t="b">
        <f t="shared" si="26"/>
        <v>1</v>
      </c>
      <c r="AH182" t="e" cm="1">
        <f t="array" ref="AH182">IF($AG182,#REF!,"")</f>
        <v>#REF!</v>
      </c>
    </row>
    <row r="183" spans="1:38" x14ac:dyDescent="0.2">
      <c r="A183" s="7">
        <v>2306.0009100000002</v>
      </c>
      <c r="B183" s="3" t="s">
        <v>10</v>
      </c>
      <c r="C183" s="3">
        <v>12</v>
      </c>
      <c r="D183" s="3">
        <v>0</v>
      </c>
      <c r="E183" s="3" t="b">
        <v>0</v>
      </c>
      <c r="F183" s="3" t="b">
        <v>0</v>
      </c>
      <c r="G183" s="13">
        <v>8.1233026981353706</v>
      </c>
      <c r="H183" s="13">
        <v>0.270358085632324</v>
      </c>
      <c r="I183" s="13">
        <v>15.631158351898099</v>
      </c>
      <c r="J183" s="13">
        <v>0.17234063148498499</v>
      </c>
      <c r="K183" s="3">
        <v>9095</v>
      </c>
      <c r="L183" s="3">
        <v>6917</v>
      </c>
      <c r="M183" s="3">
        <v>2</v>
      </c>
      <c r="N183" s="3">
        <v>4</v>
      </c>
      <c r="O183" s="3">
        <v>314</v>
      </c>
      <c r="P183" s="3">
        <v>7222</v>
      </c>
      <c r="Q183" s="3">
        <v>6066</v>
      </c>
      <c r="R183" s="3">
        <v>83</v>
      </c>
      <c r="S183" s="3" t="b">
        <v>0</v>
      </c>
      <c r="T183" s="3">
        <v>24</v>
      </c>
      <c r="U183" s="3">
        <v>0</v>
      </c>
      <c r="V183" s="3">
        <v>0</v>
      </c>
      <c r="W183" s="3">
        <v>2</v>
      </c>
      <c r="X183" s="3">
        <v>-2</v>
      </c>
      <c r="AA183" s="7">
        <v>2306.0009100000002</v>
      </c>
      <c r="AB183" s="3" t="b">
        <v>0</v>
      </c>
      <c r="AC183" s="3" t="b">
        <v>1</v>
      </c>
      <c r="AD183" s="3" t="b">
        <v>1</v>
      </c>
      <c r="AE183" s="24" t="b">
        <v>0</v>
      </c>
      <c r="AG183" t="b">
        <f t="shared" si="26"/>
        <v>1</v>
      </c>
      <c r="AH183" t="e" cm="1">
        <f t="array" ref="AH183">IF($AG183,#REF!,"")</f>
        <v>#REF!</v>
      </c>
    </row>
    <row r="184" spans="1:38" x14ac:dyDescent="0.2">
      <c r="A184" s="7">
        <v>2306.0088599999999</v>
      </c>
      <c r="B184" s="3" t="s">
        <v>44</v>
      </c>
      <c r="C184" s="3">
        <v>0</v>
      </c>
      <c r="D184" s="3">
        <v>0</v>
      </c>
      <c r="E184" s="3" t="b">
        <v>0</v>
      </c>
      <c r="F184" s="3" t="b">
        <v>0</v>
      </c>
      <c r="G184" s="13">
        <v>23.669205904006901</v>
      </c>
      <c r="H184" s="13">
        <v>0.168688058853149</v>
      </c>
      <c r="I184" s="13">
        <v>13.448298692703201</v>
      </c>
      <c r="J184" s="13">
        <v>0.21767163276672299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 t="b">
        <v>1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AA184" s="7">
        <v>2306.0088599999999</v>
      </c>
      <c r="AB184" s="3" t="b">
        <v>0</v>
      </c>
      <c r="AC184" s="3" t="b">
        <v>0</v>
      </c>
      <c r="AD184" s="3" t="b">
        <v>1</v>
      </c>
      <c r="AE184" s="24" t="b">
        <v>0</v>
      </c>
      <c r="AG184" t="b">
        <f t="shared" si="26"/>
        <v>0</v>
      </c>
      <c r="AH184" t="str" cm="1">
        <f t="array" ref="AH184">IF($AG184,#REF!,"")</f>
        <v/>
      </c>
      <c r="AI184" s="3">
        <v>1</v>
      </c>
    </row>
    <row r="185" spans="1:38" x14ac:dyDescent="0.2">
      <c r="A185" s="7">
        <v>2306.0071800000001</v>
      </c>
      <c r="B185" s="3" t="s">
        <v>12</v>
      </c>
      <c r="C185" s="3">
        <v>12</v>
      </c>
      <c r="D185" s="3">
        <v>0</v>
      </c>
      <c r="E185" s="3" t="b">
        <v>1</v>
      </c>
      <c r="F185" s="3" t="b">
        <v>0</v>
      </c>
      <c r="G185" s="13">
        <v>4.5929241180419904</v>
      </c>
      <c r="H185" s="13">
        <v>0.22083544731140101</v>
      </c>
      <c r="I185" s="13">
        <v>13.3563623428344</v>
      </c>
      <c r="J185" s="13">
        <v>0.170690298080444</v>
      </c>
      <c r="K185" s="3">
        <v>40949</v>
      </c>
      <c r="L185" s="3">
        <v>35935</v>
      </c>
      <c r="M185" s="3">
        <v>0</v>
      </c>
      <c r="N185" s="3">
        <v>0</v>
      </c>
      <c r="O185" s="3">
        <v>74</v>
      </c>
      <c r="P185" s="3">
        <v>39724</v>
      </c>
      <c r="Q185" s="3">
        <v>35130</v>
      </c>
      <c r="R185" s="3">
        <v>106</v>
      </c>
      <c r="S185" s="3" t="b">
        <v>1</v>
      </c>
      <c r="T185" s="3">
        <v>0</v>
      </c>
      <c r="U185" s="3">
        <v>0</v>
      </c>
      <c r="V185" s="3">
        <v>1</v>
      </c>
      <c r="W185" s="3">
        <v>5</v>
      </c>
      <c r="X185" s="3">
        <v>-5</v>
      </c>
      <c r="AA185" s="7">
        <v>2306.0071800000001</v>
      </c>
      <c r="AB185" s="3" t="b">
        <v>0</v>
      </c>
      <c r="AC185" s="3" t="b">
        <v>1</v>
      </c>
      <c r="AD185" s="3" t="b">
        <v>1</v>
      </c>
      <c r="AE185" s="24" t="b">
        <v>0</v>
      </c>
      <c r="AG185" t="b">
        <f t="shared" si="26"/>
        <v>1</v>
      </c>
      <c r="AH185" t="e" cm="1">
        <f t="array" ref="AH185">IF($AG185,#REF!,"")</f>
        <v>#REF!</v>
      </c>
    </row>
    <row r="186" spans="1:38" x14ac:dyDescent="0.2">
      <c r="A186" s="7">
        <v>2306.01127</v>
      </c>
      <c r="B186" s="3" t="s">
        <v>13</v>
      </c>
      <c r="C186" s="3">
        <v>12</v>
      </c>
      <c r="D186" s="3">
        <v>0</v>
      </c>
      <c r="E186" s="3" t="b">
        <v>0</v>
      </c>
      <c r="F186" s="3" t="b">
        <v>0</v>
      </c>
      <c r="G186" s="13">
        <v>7.3078317642211896</v>
      </c>
      <c r="H186" s="13">
        <v>0.26953601837158198</v>
      </c>
      <c r="I186" s="13">
        <v>15.583135843276899</v>
      </c>
      <c r="J186" s="13">
        <v>0.171650171279907</v>
      </c>
      <c r="K186" s="3">
        <v>5897</v>
      </c>
      <c r="L186" s="3">
        <v>4066</v>
      </c>
      <c r="M186" s="3">
        <v>1</v>
      </c>
      <c r="N186" s="3">
        <v>0</v>
      </c>
      <c r="O186" s="3">
        <v>515</v>
      </c>
      <c r="P186" s="3">
        <v>1833</v>
      </c>
      <c r="Q186" s="3">
        <v>2118</v>
      </c>
      <c r="R186" s="3">
        <v>72</v>
      </c>
      <c r="S186" s="3" t="b">
        <v>1</v>
      </c>
      <c r="T186" s="3">
        <v>0</v>
      </c>
      <c r="U186" s="3">
        <v>0</v>
      </c>
      <c r="V186" s="3">
        <v>0</v>
      </c>
      <c r="W186" s="3">
        <v>2</v>
      </c>
      <c r="X186" s="3">
        <v>0</v>
      </c>
      <c r="AA186" s="7">
        <v>2306.01127</v>
      </c>
      <c r="AB186" s="3" t="b">
        <v>0</v>
      </c>
      <c r="AC186" s="3" t="b">
        <v>1</v>
      </c>
      <c r="AD186" s="3" t="b">
        <v>1</v>
      </c>
      <c r="AE186" s="24" t="b">
        <v>0</v>
      </c>
      <c r="AG186" t="b">
        <f t="shared" si="26"/>
        <v>1</v>
      </c>
      <c r="AH186" t="e" cm="1">
        <f t="array" ref="AH186">IF($AG186,#REF!,"")</f>
        <v>#REF!</v>
      </c>
    </row>
    <row r="187" spans="1:38" x14ac:dyDescent="0.2">
      <c r="A187" s="7">
        <v>2306.0043099999998</v>
      </c>
      <c r="B187" s="3" t="s">
        <v>44</v>
      </c>
      <c r="C187" s="3">
        <v>12</v>
      </c>
      <c r="D187" s="3">
        <v>0</v>
      </c>
      <c r="E187" s="3" t="b">
        <v>0</v>
      </c>
      <c r="F187" s="3" t="b">
        <v>0</v>
      </c>
      <c r="G187" s="13">
        <v>8.3876969814300502</v>
      </c>
      <c r="H187" s="13">
        <v>0.272232055664062</v>
      </c>
      <c r="I187" s="13">
        <v>16.732051849365199</v>
      </c>
      <c r="J187" s="13">
        <v>0.17235374450683499</v>
      </c>
      <c r="K187" s="3">
        <v>25012</v>
      </c>
      <c r="L187" s="3">
        <v>19801</v>
      </c>
      <c r="M187" s="3">
        <v>0</v>
      </c>
      <c r="N187" s="3">
        <v>0</v>
      </c>
      <c r="O187" s="3">
        <v>745</v>
      </c>
      <c r="P187" s="3">
        <v>21302</v>
      </c>
      <c r="Q187" s="3">
        <v>18724</v>
      </c>
      <c r="R187" s="3">
        <v>88</v>
      </c>
      <c r="S187" s="3" t="b">
        <v>1</v>
      </c>
      <c r="T187" s="3">
        <v>0</v>
      </c>
      <c r="U187" s="3">
        <v>0</v>
      </c>
      <c r="V187" s="3">
        <v>1</v>
      </c>
      <c r="W187" s="3">
        <v>3</v>
      </c>
      <c r="X187" s="3">
        <v>-5</v>
      </c>
      <c r="AA187" s="7">
        <v>2306.0043099999998</v>
      </c>
      <c r="AB187" s="3" t="b">
        <v>0</v>
      </c>
      <c r="AC187" s="3" t="b">
        <v>0</v>
      </c>
      <c r="AD187" s="3" t="b">
        <v>1</v>
      </c>
      <c r="AE187" s="24" t="b">
        <v>0</v>
      </c>
      <c r="AG187" t="b">
        <f t="shared" si="26"/>
        <v>0</v>
      </c>
      <c r="AH187" t="str" cm="1">
        <f t="array" ref="AH187">IF($AG187,#REF!,"")</f>
        <v/>
      </c>
      <c r="AI187" s="3">
        <v>1</v>
      </c>
      <c r="AJ187" s="3">
        <v>1</v>
      </c>
      <c r="AK187" s="3">
        <v>1</v>
      </c>
      <c r="AL187" s="3">
        <v>1</v>
      </c>
    </row>
    <row r="188" spans="1:38" x14ac:dyDescent="0.2">
      <c r="A188" s="7">
        <v>2306.0000300000002</v>
      </c>
      <c r="B188" s="3" t="s">
        <v>45</v>
      </c>
      <c r="C188" s="3">
        <v>12</v>
      </c>
      <c r="D188" s="3">
        <v>12</v>
      </c>
      <c r="E188" s="3" t="b">
        <v>0</v>
      </c>
      <c r="F188" s="3" t="b">
        <v>0</v>
      </c>
      <c r="G188" s="13">
        <v>8.5794837474822998</v>
      </c>
      <c r="H188" s="13">
        <v>8.1838567256927401</v>
      </c>
      <c r="I188" s="13">
        <v>2.7440938949584899</v>
      </c>
      <c r="J188" s="13">
        <v>0.173632621765136</v>
      </c>
      <c r="AA188" s="7">
        <v>2306.0000300000002</v>
      </c>
      <c r="AB188" s="3" t="b">
        <v>0</v>
      </c>
      <c r="AC188" s="3" t="b">
        <v>0</v>
      </c>
      <c r="AD188" s="3" t="b">
        <v>0</v>
      </c>
      <c r="AE188" s="24" t="b">
        <v>0</v>
      </c>
      <c r="AG188" t="b">
        <f t="shared" si="26"/>
        <v>0</v>
      </c>
      <c r="AH188" t="str" cm="1">
        <f t="array" ref="AH188">IF($AG188,#REF!,"")</f>
        <v/>
      </c>
      <c r="AI188" s="3" t="s">
        <v>129</v>
      </c>
    </row>
    <row r="189" spans="1:38" x14ac:dyDescent="0.2">
      <c r="A189" s="7">
        <v>2306.0940799999998</v>
      </c>
      <c r="B189" s="3" t="s">
        <v>16</v>
      </c>
      <c r="C189" s="3">
        <v>12</v>
      </c>
      <c r="D189" s="3">
        <v>0</v>
      </c>
      <c r="E189" s="3" t="b">
        <v>0</v>
      </c>
      <c r="F189" s="3" t="b">
        <v>0</v>
      </c>
      <c r="G189" s="13">
        <v>4.1390180587768501</v>
      </c>
      <c r="H189" s="13">
        <v>0.220903635025024</v>
      </c>
      <c r="I189" s="13">
        <v>6.5720245838165203</v>
      </c>
      <c r="J189" s="13">
        <v>0.17100262641906699</v>
      </c>
      <c r="K189" s="3">
        <v>2036</v>
      </c>
      <c r="L189" s="3">
        <v>302</v>
      </c>
      <c r="M189" s="3">
        <v>0</v>
      </c>
      <c r="N189" s="3">
        <v>0</v>
      </c>
      <c r="O189" s="3">
        <v>697</v>
      </c>
      <c r="P189" s="3">
        <v>-168</v>
      </c>
      <c r="Q189" s="3">
        <v>11</v>
      </c>
      <c r="R189" s="3">
        <v>22</v>
      </c>
      <c r="S189" s="3" t="b">
        <v>1</v>
      </c>
      <c r="T189" s="3">
        <v>0</v>
      </c>
      <c r="U189" s="3">
        <v>0</v>
      </c>
      <c r="V189" s="3">
        <v>3</v>
      </c>
      <c r="W189" s="3">
        <v>5</v>
      </c>
      <c r="X189" s="3">
        <v>0</v>
      </c>
      <c r="AA189" s="7">
        <v>2306.0940799999998</v>
      </c>
      <c r="AB189" s="3" t="b">
        <v>0</v>
      </c>
      <c r="AC189" s="3" t="b">
        <v>0</v>
      </c>
      <c r="AD189" s="3" t="b">
        <v>1</v>
      </c>
      <c r="AE189" s="24" t="b">
        <v>0</v>
      </c>
      <c r="AG189" t="b">
        <f t="shared" si="26"/>
        <v>0</v>
      </c>
      <c r="AH189" t="str" cm="1">
        <f t="array" ref="AH189">IF($AG189,#REF!,"")</f>
        <v/>
      </c>
      <c r="AI189" s="3">
        <v>1</v>
      </c>
      <c r="AJ189" s="3">
        <v>1</v>
      </c>
      <c r="AK189" s="3">
        <v>1</v>
      </c>
    </row>
    <row r="190" spans="1:38" x14ac:dyDescent="0.2">
      <c r="A190" s="7">
        <v>2306.0009599999998</v>
      </c>
      <c r="B190" s="3" t="s">
        <v>10</v>
      </c>
      <c r="C190" s="3">
        <v>12</v>
      </c>
      <c r="D190" s="3">
        <v>0</v>
      </c>
      <c r="E190" s="3" t="b">
        <v>0</v>
      </c>
      <c r="F190" s="3" t="b">
        <v>0</v>
      </c>
      <c r="G190" s="13">
        <v>5.51470899581909</v>
      </c>
      <c r="H190" s="13">
        <v>0.21984815597534099</v>
      </c>
      <c r="I190" s="13">
        <v>15.413711786270101</v>
      </c>
      <c r="J190" s="13">
        <v>0.17409133911132799</v>
      </c>
      <c r="K190" s="3">
        <v>6980</v>
      </c>
      <c r="L190" s="3">
        <v>5448</v>
      </c>
      <c r="M190" s="3">
        <v>0</v>
      </c>
      <c r="N190" s="3">
        <v>1</v>
      </c>
      <c r="O190" s="3">
        <v>237</v>
      </c>
      <c r="P190" s="3">
        <v>5512</v>
      </c>
      <c r="Q190" s="3">
        <v>4876</v>
      </c>
      <c r="R190" s="3">
        <v>79</v>
      </c>
      <c r="S190" s="3" t="b">
        <v>1</v>
      </c>
      <c r="T190" s="3">
        <v>0</v>
      </c>
      <c r="U190" s="3">
        <v>0</v>
      </c>
      <c r="V190" s="3">
        <v>1</v>
      </c>
      <c r="W190" s="3">
        <v>1</v>
      </c>
      <c r="X190" s="3">
        <v>-2</v>
      </c>
      <c r="AA190" s="7">
        <v>2306.0009599999998</v>
      </c>
      <c r="AB190" s="3" t="b">
        <v>0</v>
      </c>
      <c r="AC190" s="3" t="b">
        <v>0</v>
      </c>
      <c r="AD190" s="3" t="b">
        <v>1</v>
      </c>
      <c r="AE190" s="24" t="b">
        <v>0</v>
      </c>
      <c r="AG190" t="b">
        <f t="shared" si="26"/>
        <v>0</v>
      </c>
      <c r="AH190" t="str" cm="1">
        <f t="array" ref="AH190">IF($AG190,#REF!,"")</f>
        <v/>
      </c>
      <c r="AI190" s="3">
        <v>1</v>
      </c>
      <c r="AJ190" s="3">
        <v>1</v>
      </c>
      <c r="AK190" s="3">
        <v>1</v>
      </c>
      <c r="AL190" s="3">
        <v>1</v>
      </c>
    </row>
    <row r="191" spans="1:38" x14ac:dyDescent="0.2">
      <c r="A191" s="7">
        <v>2306.08421</v>
      </c>
      <c r="B191" s="3" t="s">
        <v>10</v>
      </c>
      <c r="C191" s="3">
        <v>12</v>
      </c>
      <c r="D191" s="3">
        <v>0</v>
      </c>
      <c r="E191" s="3" t="b">
        <v>0</v>
      </c>
      <c r="F191" s="3" t="b">
        <v>0</v>
      </c>
      <c r="G191" s="13">
        <v>3.9897406101226802</v>
      </c>
      <c r="H191" s="13">
        <v>0.217894077301025</v>
      </c>
      <c r="I191" s="13">
        <v>8.0321128368377597</v>
      </c>
      <c r="J191" s="13">
        <v>0.16821122169494601</v>
      </c>
      <c r="K191" s="3">
        <v>133</v>
      </c>
      <c r="L191" s="3">
        <v>100</v>
      </c>
      <c r="M191" s="3">
        <v>0</v>
      </c>
      <c r="N191" s="3">
        <v>0</v>
      </c>
      <c r="O191" s="3">
        <v>2</v>
      </c>
      <c r="P191" s="3">
        <v>-79</v>
      </c>
      <c r="Q191" s="3">
        <v>-22</v>
      </c>
      <c r="R191" s="3">
        <v>11</v>
      </c>
      <c r="S191" s="3" t="b">
        <v>1</v>
      </c>
      <c r="T191" s="3">
        <v>0</v>
      </c>
      <c r="U191" s="3">
        <v>0</v>
      </c>
      <c r="V191" s="3">
        <v>1</v>
      </c>
      <c r="W191" s="3">
        <v>1</v>
      </c>
      <c r="X191" s="3">
        <v>0</v>
      </c>
      <c r="AA191" s="7">
        <v>2306.08421</v>
      </c>
      <c r="AB191" s="3" t="b">
        <v>0</v>
      </c>
      <c r="AC191" s="3" t="b">
        <v>0</v>
      </c>
      <c r="AD191" s="3" t="b">
        <v>1</v>
      </c>
      <c r="AE191" s="24" t="b">
        <v>0</v>
      </c>
      <c r="AG191" t="b">
        <f t="shared" si="26"/>
        <v>0</v>
      </c>
      <c r="AH191" t="str" cm="1">
        <f t="array" ref="AH191">IF($AG191,#REF!,"")</f>
        <v/>
      </c>
      <c r="AI191" s="3">
        <v>1</v>
      </c>
      <c r="AJ191" s="3">
        <v>1</v>
      </c>
      <c r="AK191" s="3">
        <v>1</v>
      </c>
    </row>
    <row r="192" spans="1:38" x14ac:dyDescent="0.2">
      <c r="A192" s="7">
        <v>2306.0000100000002</v>
      </c>
      <c r="B192" s="3" t="s">
        <v>23</v>
      </c>
      <c r="C192" s="3">
        <v>12</v>
      </c>
      <c r="D192" s="3">
        <v>0</v>
      </c>
      <c r="E192" s="3" t="b">
        <v>1</v>
      </c>
      <c r="F192" s="3" t="b">
        <v>0</v>
      </c>
      <c r="G192" s="13">
        <v>4.75011777877807</v>
      </c>
      <c r="H192" s="13">
        <v>0.21688961982727001</v>
      </c>
      <c r="I192" s="13">
        <v>10.6988532543182</v>
      </c>
      <c r="J192" s="13">
        <v>0.270633935928344</v>
      </c>
      <c r="K192" s="3">
        <v>7950</v>
      </c>
      <c r="L192" s="3">
        <v>6410</v>
      </c>
      <c r="M192" s="3">
        <v>3</v>
      </c>
      <c r="N192" s="3">
        <v>4</v>
      </c>
      <c r="O192" s="3">
        <v>263</v>
      </c>
      <c r="P192" s="3">
        <v>5996</v>
      </c>
      <c r="Q192" s="3">
        <v>5183</v>
      </c>
      <c r="R192" s="3">
        <v>76</v>
      </c>
      <c r="S192" s="3" t="b">
        <v>1</v>
      </c>
      <c r="T192" s="3">
        <v>0</v>
      </c>
      <c r="U192" s="3">
        <v>0</v>
      </c>
      <c r="V192" s="3">
        <v>0</v>
      </c>
      <c r="W192" s="3">
        <v>0</v>
      </c>
      <c r="X192" s="3">
        <v>-1</v>
      </c>
      <c r="AA192" s="7">
        <v>2306.0000100000002</v>
      </c>
      <c r="AB192" s="3" t="b">
        <v>0</v>
      </c>
      <c r="AC192" s="3" t="b">
        <v>1</v>
      </c>
      <c r="AD192" s="3" t="b">
        <v>0</v>
      </c>
      <c r="AE192" s="24" t="b">
        <v>0</v>
      </c>
      <c r="AG192" t="b">
        <f t="shared" si="26"/>
        <v>0</v>
      </c>
      <c r="AH192" t="str" cm="1">
        <f t="array" ref="AH192">IF($AG192,#REF!,"")</f>
        <v/>
      </c>
      <c r="AI192" s="3">
        <v>1</v>
      </c>
      <c r="AJ192" s="3">
        <v>1</v>
      </c>
      <c r="AK192" s="3">
        <v>1</v>
      </c>
      <c r="AL192" s="3">
        <v>1</v>
      </c>
    </row>
    <row r="193" spans="1:39" x14ac:dyDescent="0.2">
      <c r="A193" s="7">
        <v>2306.0196700000001</v>
      </c>
      <c r="B193" s="3" t="s">
        <v>10</v>
      </c>
      <c r="C193" s="3">
        <v>12</v>
      </c>
      <c r="D193" s="3">
        <v>0</v>
      </c>
      <c r="E193" s="3" t="b">
        <v>0</v>
      </c>
      <c r="F193" s="3" t="b">
        <v>0</v>
      </c>
      <c r="G193" s="13">
        <v>6.6086094379425004</v>
      </c>
      <c r="H193" s="13">
        <v>0.21986055374145499</v>
      </c>
      <c r="I193" s="13">
        <v>15.8856546878814</v>
      </c>
      <c r="J193" s="13">
        <v>0.168459177017211</v>
      </c>
      <c r="K193" s="3">
        <v>24286</v>
      </c>
      <c r="L193" s="3">
        <v>13104</v>
      </c>
      <c r="M193" s="3">
        <v>12</v>
      </c>
      <c r="N193" s="3">
        <v>11</v>
      </c>
      <c r="O193" s="3">
        <v>4205</v>
      </c>
      <c r="P193" s="3">
        <v>8570</v>
      </c>
      <c r="Q193" s="3">
        <v>7474</v>
      </c>
      <c r="R193" s="3">
        <v>78</v>
      </c>
      <c r="S193" s="3" t="b">
        <v>1</v>
      </c>
      <c r="T193" s="3">
        <v>0</v>
      </c>
      <c r="U193" s="3">
        <v>0</v>
      </c>
      <c r="V193" s="3">
        <v>4</v>
      </c>
      <c r="W193" s="3">
        <v>10</v>
      </c>
      <c r="X193" s="3">
        <v>-3</v>
      </c>
      <c r="AA193" s="7">
        <v>2306.0196700000001</v>
      </c>
      <c r="AB193" s="3" t="b">
        <v>0</v>
      </c>
      <c r="AC193" s="3" t="b">
        <v>1</v>
      </c>
      <c r="AD193" s="3" t="b">
        <v>1</v>
      </c>
      <c r="AE193" s="24" t="b">
        <v>0</v>
      </c>
      <c r="AG193" t="b">
        <f t="shared" si="26"/>
        <v>1</v>
      </c>
      <c r="AH193" t="e" cm="1">
        <f t="array" ref="AH193">IF($AG193,#REF!,"")</f>
        <v>#REF!</v>
      </c>
    </row>
    <row r="194" spans="1:39" x14ac:dyDescent="0.2">
      <c r="A194" s="7">
        <v>2306.0018399999999</v>
      </c>
      <c r="B194" s="3" t="s">
        <v>46</v>
      </c>
      <c r="C194" s="3">
        <v>12</v>
      </c>
      <c r="D194" s="3">
        <v>0</v>
      </c>
      <c r="E194" s="3" t="b">
        <v>1</v>
      </c>
      <c r="F194" s="3" t="b">
        <v>0</v>
      </c>
      <c r="G194" s="13">
        <v>13.058470964431701</v>
      </c>
      <c r="H194" s="13">
        <v>0.27124500274658198</v>
      </c>
      <c r="I194" s="13">
        <v>77.016543149948106</v>
      </c>
      <c r="J194" s="13">
        <v>0.16896080970764099</v>
      </c>
      <c r="K194" s="3">
        <v>21577</v>
      </c>
      <c r="L194" s="3">
        <v>15403</v>
      </c>
      <c r="M194" s="3">
        <v>0</v>
      </c>
      <c r="N194" s="3">
        <v>4</v>
      </c>
      <c r="O194" s="3">
        <v>1502</v>
      </c>
      <c r="P194" s="3">
        <v>16575</v>
      </c>
      <c r="Q194" s="3">
        <v>14298</v>
      </c>
      <c r="R194" s="3">
        <v>82</v>
      </c>
      <c r="S194" s="3" t="b">
        <v>0</v>
      </c>
      <c r="T194" s="3">
        <v>2</v>
      </c>
      <c r="U194" s="3">
        <v>0</v>
      </c>
      <c r="V194" s="3">
        <v>3</v>
      </c>
      <c r="W194" s="3">
        <v>3</v>
      </c>
      <c r="X194" s="3">
        <v>-3</v>
      </c>
      <c r="AA194" s="7">
        <v>2306.0018399999999</v>
      </c>
      <c r="AB194" s="3" t="b">
        <v>0</v>
      </c>
      <c r="AC194" s="3" t="b">
        <v>1</v>
      </c>
      <c r="AD194" s="3" t="b">
        <v>1</v>
      </c>
      <c r="AE194" s="24" t="b">
        <v>0</v>
      </c>
      <c r="AG194" t="b">
        <f t="shared" si="26"/>
        <v>1</v>
      </c>
      <c r="AH194" t="e" cm="1">
        <f t="array" ref="AH194">IF($AG194,#REF!,"")</f>
        <v>#REF!</v>
      </c>
    </row>
    <row r="195" spans="1:39" x14ac:dyDescent="0.2">
      <c r="A195" s="7">
        <v>2306.0369599999999</v>
      </c>
      <c r="B195" s="3" t="s">
        <v>18</v>
      </c>
      <c r="C195" s="3">
        <v>12</v>
      </c>
      <c r="D195" s="3">
        <v>12</v>
      </c>
      <c r="E195" s="3" t="b">
        <v>0</v>
      </c>
      <c r="F195" s="3" t="b">
        <v>0</v>
      </c>
      <c r="G195" s="13">
        <v>12.314125776290799</v>
      </c>
      <c r="H195" s="13">
        <v>0.27201867103576599</v>
      </c>
      <c r="I195" s="13">
        <v>10.7561981678009</v>
      </c>
      <c r="J195" s="13">
        <v>0.16858768463134699</v>
      </c>
      <c r="K195" s="3">
        <v>17099</v>
      </c>
      <c r="L195" s="3">
        <v>6721</v>
      </c>
      <c r="M195" s="3">
        <v>14</v>
      </c>
      <c r="N195" s="3">
        <v>13</v>
      </c>
      <c r="O195" s="3">
        <v>4328</v>
      </c>
      <c r="P195" s="3">
        <v>-8</v>
      </c>
      <c r="Q195" s="3">
        <v>-2</v>
      </c>
      <c r="R195" s="3">
        <v>6</v>
      </c>
      <c r="S195" s="3" t="b">
        <v>1</v>
      </c>
      <c r="T195" s="3">
        <v>0</v>
      </c>
      <c r="U195" s="3">
        <v>0</v>
      </c>
      <c r="V195" s="3">
        <v>1</v>
      </c>
      <c r="W195" s="3">
        <v>1</v>
      </c>
      <c r="X195" s="3">
        <v>0</v>
      </c>
      <c r="AA195" s="7">
        <v>2306.0369599999999</v>
      </c>
      <c r="AB195" s="3" t="b">
        <v>0</v>
      </c>
      <c r="AC195" s="3" t="b">
        <v>0</v>
      </c>
      <c r="AD195" s="3" t="b">
        <v>1</v>
      </c>
      <c r="AE195" s="24" t="b">
        <v>0</v>
      </c>
      <c r="AG195" t="b">
        <f t="shared" ref="AG195:AG258" si="27">AND(AC195,AD195)</f>
        <v>0</v>
      </c>
      <c r="AH195" t="str" cm="1">
        <f t="array" ref="AH195">IF($AG195,#REF!,"")</f>
        <v/>
      </c>
      <c r="AI195" s="3">
        <v>1</v>
      </c>
    </row>
    <row r="196" spans="1:39" x14ac:dyDescent="0.2">
      <c r="A196" s="7">
        <v>2306.1658900000002</v>
      </c>
      <c r="B196" s="3" t="s">
        <v>17</v>
      </c>
      <c r="C196" s="3">
        <v>12</v>
      </c>
      <c r="D196" s="3">
        <v>12</v>
      </c>
      <c r="E196" s="3" t="b">
        <v>0</v>
      </c>
      <c r="F196" s="3" t="b">
        <v>0</v>
      </c>
      <c r="G196" s="13">
        <v>8.1574068069458008</v>
      </c>
      <c r="H196" s="13">
        <v>0.21773290634155201</v>
      </c>
      <c r="I196" s="13">
        <v>5.2542400360107404</v>
      </c>
      <c r="J196" s="13">
        <v>5.3515918254852197</v>
      </c>
      <c r="K196" s="3">
        <v>5984</v>
      </c>
      <c r="L196" s="3">
        <v>5162</v>
      </c>
      <c r="M196" s="3">
        <v>0</v>
      </c>
      <c r="N196" s="3">
        <v>0</v>
      </c>
      <c r="O196" s="3">
        <v>0</v>
      </c>
      <c r="P196" s="3">
        <v>5871</v>
      </c>
      <c r="Q196" s="3">
        <v>5091</v>
      </c>
      <c r="R196" s="3">
        <v>75</v>
      </c>
      <c r="S196" s="3" t="b">
        <v>1</v>
      </c>
      <c r="T196" s="3">
        <v>0</v>
      </c>
      <c r="U196" s="3">
        <v>0</v>
      </c>
      <c r="V196" s="3">
        <v>0</v>
      </c>
      <c r="W196" s="3">
        <v>0</v>
      </c>
      <c r="X196" s="3">
        <v>-1</v>
      </c>
      <c r="AA196" s="7">
        <v>2306.1658900000002</v>
      </c>
      <c r="AB196" s="3" t="b">
        <v>0</v>
      </c>
      <c r="AC196" s="3" t="b">
        <v>0</v>
      </c>
      <c r="AD196" s="3" t="b">
        <v>0</v>
      </c>
      <c r="AE196" s="24" t="b">
        <v>0</v>
      </c>
      <c r="AG196" t="b">
        <f t="shared" si="27"/>
        <v>0</v>
      </c>
      <c r="AH196" t="str" cm="1">
        <f t="array" ref="AH196">IF($AG196,#REF!,"")</f>
        <v/>
      </c>
      <c r="AI196" s="3">
        <v>1</v>
      </c>
      <c r="AK196" s="3">
        <v>1</v>
      </c>
      <c r="AL196" s="3">
        <v>1</v>
      </c>
    </row>
    <row r="197" spans="1:39" x14ac:dyDescent="0.2">
      <c r="A197" s="7">
        <v>2306.0339899999999</v>
      </c>
      <c r="B197" s="3" t="s">
        <v>19</v>
      </c>
      <c r="C197" s="3">
        <v>0</v>
      </c>
      <c r="D197" s="3">
        <v>0</v>
      </c>
      <c r="E197" s="3" t="b">
        <v>0</v>
      </c>
      <c r="F197" s="3" t="b">
        <v>0</v>
      </c>
      <c r="G197" s="13">
        <v>10.388397455215401</v>
      </c>
      <c r="H197" s="13">
        <v>0.170155048370361</v>
      </c>
      <c r="I197" s="13">
        <v>6.9548497200012198</v>
      </c>
      <c r="J197" s="13">
        <v>0.16860842704772899</v>
      </c>
      <c r="K197" s="3">
        <v>2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 t="b">
        <v>1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AA197" s="7">
        <v>2306.0339899999999</v>
      </c>
      <c r="AB197" s="3" t="b">
        <v>0</v>
      </c>
      <c r="AC197" s="3" t="b">
        <v>0</v>
      </c>
      <c r="AD197" s="3" t="b">
        <v>1</v>
      </c>
      <c r="AE197" s="24" t="b">
        <v>0</v>
      </c>
      <c r="AG197" t="b">
        <f t="shared" si="27"/>
        <v>0</v>
      </c>
      <c r="AH197" t="str" cm="1">
        <f t="array" ref="AH197">IF($AG197,#REF!,"")</f>
        <v/>
      </c>
      <c r="AI197" s="3">
        <v>1</v>
      </c>
      <c r="AJ197" s="3">
        <v>1</v>
      </c>
    </row>
    <row r="198" spans="1:39" x14ac:dyDescent="0.2">
      <c r="A198" s="7">
        <v>2306.0090300000002</v>
      </c>
      <c r="B198" s="3" t="s">
        <v>13</v>
      </c>
      <c r="C198" s="3">
        <v>0</v>
      </c>
      <c r="D198" s="3">
        <v>0</v>
      </c>
      <c r="E198" s="3" t="b">
        <v>0</v>
      </c>
      <c r="F198" s="3" t="b">
        <v>0</v>
      </c>
      <c r="G198" s="13">
        <v>15.4524722099304</v>
      </c>
      <c r="H198" s="13">
        <v>0.16720747947692799</v>
      </c>
      <c r="I198" s="13">
        <v>11.3357536792755</v>
      </c>
      <c r="J198" s="13">
        <v>0.172062397003173</v>
      </c>
      <c r="K198" s="3">
        <v>9</v>
      </c>
      <c r="L198" s="3">
        <v>9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2</v>
      </c>
      <c r="S198" s="3" t="b">
        <v>1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AA198" s="7">
        <v>2306.0090300000002</v>
      </c>
      <c r="AB198" s="3" t="b">
        <v>0</v>
      </c>
      <c r="AC198" s="3" t="b">
        <v>1</v>
      </c>
      <c r="AD198" s="3" t="b">
        <v>1</v>
      </c>
      <c r="AE198" s="24" t="b">
        <v>0</v>
      </c>
      <c r="AG198" t="b">
        <f t="shared" si="27"/>
        <v>1</v>
      </c>
      <c r="AH198" t="e" cm="1">
        <f t="array" ref="AH198">IF($AG198,#REF!,"")</f>
        <v>#REF!</v>
      </c>
    </row>
    <row r="199" spans="1:39" x14ac:dyDescent="0.2">
      <c r="A199" s="7">
        <v>2306.0150800000001</v>
      </c>
      <c r="B199" s="3" t="s">
        <v>13</v>
      </c>
      <c r="C199" s="3">
        <v>0</v>
      </c>
      <c r="D199" s="3">
        <v>0</v>
      </c>
      <c r="E199" s="3" t="b">
        <v>0</v>
      </c>
      <c r="F199" s="3" t="b">
        <v>0</v>
      </c>
      <c r="G199" s="13">
        <v>11.501230478286701</v>
      </c>
      <c r="H199" s="13">
        <v>0.17184901237487701</v>
      </c>
      <c r="I199" s="13">
        <v>10.478727102279599</v>
      </c>
      <c r="J199" s="13">
        <v>0.17383623123168901</v>
      </c>
      <c r="K199" s="3">
        <v>2765</v>
      </c>
      <c r="L199" s="3">
        <v>126</v>
      </c>
      <c r="M199" s="3">
        <v>0</v>
      </c>
      <c r="N199" s="3">
        <v>0</v>
      </c>
      <c r="O199" s="3">
        <v>1092</v>
      </c>
      <c r="P199" s="3">
        <v>-3</v>
      </c>
      <c r="Q199" s="3">
        <v>0</v>
      </c>
      <c r="R199" s="3">
        <v>6</v>
      </c>
      <c r="S199" s="3" t="b">
        <v>1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AA199" s="7">
        <v>2306.0150800000001</v>
      </c>
      <c r="AB199" s="3" t="b">
        <v>0</v>
      </c>
      <c r="AC199" s="3" t="b">
        <v>1</v>
      </c>
      <c r="AD199" s="3" t="b">
        <v>1</v>
      </c>
      <c r="AE199" s="24" t="b">
        <v>0</v>
      </c>
      <c r="AG199" t="b">
        <f t="shared" si="27"/>
        <v>1</v>
      </c>
      <c r="AH199" t="e" cm="1">
        <f t="array" ref="AH199">IF($AG199,#REF!,"")</f>
        <v>#REF!</v>
      </c>
    </row>
    <row r="200" spans="1:39" x14ac:dyDescent="0.2">
      <c r="A200" s="7">
        <v>2306.0215600000001</v>
      </c>
      <c r="B200" s="3" t="s">
        <v>23</v>
      </c>
      <c r="C200" s="3">
        <v>0</v>
      </c>
      <c r="D200" s="3">
        <v>0</v>
      </c>
      <c r="E200" s="3" t="b">
        <v>0</v>
      </c>
      <c r="F200" s="3" t="b">
        <v>0</v>
      </c>
      <c r="G200" s="13">
        <v>18.581089258193899</v>
      </c>
      <c r="H200" s="13">
        <v>0.169721364974975</v>
      </c>
      <c r="I200" s="13">
        <v>12.9058017730712</v>
      </c>
      <c r="J200" s="13">
        <v>0.169891357421875</v>
      </c>
      <c r="K200" s="3">
        <v>45</v>
      </c>
      <c r="L200" s="3">
        <v>45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6</v>
      </c>
      <c r="S200" s="3" t="b">
        <v>1</v>
      </c>
      <c r="T200" s="3">
        <v>0</v>
      </c>
      <c r="U200" s="3">
        <v>0</v>
      </c>
      <c r="V200" s="3">
        <v>0</v>
      </c>
      <c r="W200" s="3">
        <v>4</v>
      </c>
      <c r="X200" s="3">
        <v>0</v>
      </c>
      <c r="AA200" s="7">
        <v>2306.0215600000001</v>
      </c>
      <c r="AB200" s="3" t="b">
        <v>0</v>
      </c>
      <c r="AC200" s="3" t="b">
        <v>0</v>
      </c>
      <c r="AD200" s="3" t="b">
        <v>0</v>
      </c>
      <c r="AE200" s="24" t="b">
        <v>0</v>
      </c>
      <c r="AG200" t="b">
        <f t="shared" si="27"/>
        <v>0</v>
      </c>
      <c r="AH200" t="str" cm="1">
        <f t="array" ref="AH200">IF($AG200,#REF!,"")</f>
        <v/>
      </c>
      <c r="AI200" s="3">
        <v>1</v>
      </c>
      <c r="AJ200" s="3">
        <v>1</v>
      </c>
    </row>
    <row r="201" spans="1:39" x14ac:dyDescent="0.2">
      <c r="A201" s="7">
        <v>2306.0006199999998</v>
      </c>
      <c r="B201" s="3" t="s">
        <v>16</v>
      </c>
      <c r="C201" s="3">
        <v>12</v>
      </c>
      <c r="D201" s="3">
        <v>0</v>
      </c>
      <c r="E201" s="3" t="b">
        <v>0</v>
      </c>
      <c r="F201" s="3" t="b">
        <v>0</v>
      </c>
      <c r="G201" s="13">
        <v>3.4441218376159601</v>
      </c>
      <c r="H201" s="13">
        <v>0.220184326171875</v>
      </c>
      <c r="I201" s="13">
        <v>6.4212803840637198</v>
      </c>
      <c r="J201" s="13">
        <v>0.166750192642211</v>
      </c>
      <c r="K201" s="3">
        <v>486</v>
      </c>
      <c r="L201" s="3">
        <v>285</v>
      </c>
      <c r="M201" s="3">
        <v>0</v>
      </c>
      <c r="N201" s="3">
        <v>0</v>
      </c>
      <c r="O201" s="3">
        <v>46</v>
      </c>
      <c r="P201" s="3">
        <v>2</v>
      </c>
      <c r="Q201" s="3">
        <v>37</v>
      </c>
      <c r="R201" s="3">
        <v>16</v>
      </c>
      <c r="S201" s="3" t="b">
        <v>1</v>
      </c>
      <c r="T201" s="3">
        <v>0</v>
      </c>
      <c r="U201" s="3">
        <v>0</v>
      </c>
      <c r="V201" s="3">
        <v>1</v>
      </c>
      <c r="W201" s="3">
        <v>3</v>
      </c>
      <c r="X201" s="3">
        <v>0</v>
      </c>
      <c r="AA201" s="7">
        <v>2306.0006199999998</v>
      </c>
      <c r="AB201" s="3" t="b">
        <v>0</v>
      </c>
      <c r="AC201" s="3" t="b">
        <v>1</v>
      </c>
      <c r="AD201" s="3" t="b">
        <v>0</v>
      </c>
      <c r="AE201" s="24" t="b">
        <v>0</v>
      </c>
      <c r="AG201" t="b">
        <f t="shared" si="27"/>
        <v>0</v>
      </c>
      <c r="AH201" t="str" cm="1">
        <f t="array" ref="AH201">IF($AG201,#REF!,"")</f>
        <v/>
      </c>
      <c r="AI201" s="3">
        <v>1</v>
      </c>
      <c r="AJ201" s="3">
        <v>1</v>
      </c>
      <c r="AK201" s="3">
        <v>1</v>
      </c>
    </row>
    <row r="202" spans="1:39" x14ac:dyDescent="0.2">
      <c r="A202" s="7">
        <v>2306.0016500000002</v>
      </c>
      <c r="B202" s="3" t="s">
        <v>47</v>
      </c>
      <c r="C202" s="3">
        <v>0</v>
      </c>
      <c r="D202" s="3">
        <v>0</v>
      </c>
      <c r="E202" s="3" t="b">
        <v>0</v>
      </c>
      <c r="F202" s="3" t="b">
        <v>0</v>
      </c>
      <c r="G202" s="13">
        <v>12.749321460723801</v>
      </c>
      <c r="H202" s="13">
        <v>0.117600202560424</v>
      </c>
      <c r="I202" s="13">
        <v>9.1699793338775599</v>
      </c>
      <c r="J202" s="13">
        <v>0.173478603363037</v>
      </c>
      <c r="K202" s="3">
        <v>460</v>
      </c>
      <c r="L202" s="3">
        <v>199</v>
      </c>
      <c r="M202" s="3">
        <v>0</v>
      </c>
      <c r="N202" s="3">
        <v>0</v>
      </c>
      <c r="O202" s="3">
        <v>72</v>
      </c>
      <c r="P202" s="3">
        <v>-1</v>
      </c>
      <c r="Q202" s="3">
        <v>0</v>
      </c>
      <c r="R202" s="3">
        <v>0</v>
      </c>
      <c r="S202" s="3" t="b">
        <v>1</v>
      </c>
      <c r="T202" s="3">
        <v>0</v>
      </c>
      <c r="U202" s="3">
        <v>0</v>
      </c>
      <c r="V202" s="3">
        <v>1</v>
      </c>
      <c r="W202" s="3">
        <v>7</v>
      </c>
      <c r="X202" s="3">
        <v>0</v>
      </c>
      <c r="AA202" s="7">
        <v>2306.0016500000002</v>
      </c>
      <c r="AB202" s="3" t="b">
        <v>0</v>
      </c>
      <c r="AC202" s="3" t="b">
        <v>1</v>
      </c>
      <c r="AD202" s="3" t="b">
        <v>0</v>
      </c>
      <c r="AE202" s="24" t="b">
        <v>0</v>
      </c>
      <c r="AG202" t="b">
        <f t="shared" si="27"/>
        <v>0</v>
      </c>
      <c r="AH202" t="str" cm="1">
        <f t="array" ref="AH202">IF($AG202,#REF!,"")</f>
        <v/>
      </c>
      <c r="AI202" s="3">
        <v>1</v>
      </c>
    </row>
    <row r="203" spans="1:39" x14ac:dyDescent="0.2">
      <c r="A203" s="7">
        <v>2306.01791</v>
      </c>
      <c r="B203" s="3" t="s">
        <v>34</v>
      </c>
      <c r="C203" s="3">
        <v>0</v>
      </c>
      <c r="D203" s="3">
        <v>0</v>
      </c>
      <c r="E203" s="3" t="b">
        <v>0</v>
      </c>
      <c r="F203" s="3" t="b">
        <v>0</v>
      </c>
      <c r="G203" s="13">
        <v>10.727530717849699</v>
      </c>
      <c r="H203" s="13">
        <v>0.116794824600219</v>
      </c>
      <c r="I203" s="13">
        <v>7.7222466468811</v>
      </c>
      <c r="J203" s="13">
        <v>0.17747950553894001</v>
      </c>
      <c r="K203" s="3">
        <v>1554</v>
      </c>
      <c r="L203" s="3">
        <v>653</v>
      </c>
      <c r="M203" s="3">
        <v>0</v>
      </c>
      <c r="N203" s="3">
        <v>3</v>
      </c>
      <c r="O203" s="3">
        <v>374</v>
      </c>
      <c r="P203" s="3">
        <v>0</v>
      </c>
      <c r="Q203" s="3">
        <v>0</v>
      </c>
      <c r="R203" s="3">
        <v>2</v>
      </c>
      <c r="S203" s="3" t="b">
        <v>1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AA203" s="7">
        <v>2306.01791</v>
      </c>
      <c r="AB203" s="3" t="b">
        <v>0</v>
      </c>
      <c r="AC203" s="3" t="b">
        <v>1</v>
      </c>
      <c r="AD203" s="3" t="b">
        <v>1</v>
      </c>
      <c r="AE203" s="24" t="b">
        <v>0</v>
      </c>
      <c r="AG203" t="b">
        <f t="shared" si="27"/>
        <v>1</v>
      </c>
      <c r="AH203" t="e" cm="1">
        <f t="array" ref="AH203">IF($AG203,#REF!,"")</f>
        <v>#REF!</v>
      </c>
    </row>
    <row r="204" spans="1:39" x14ac:dyDescent="0.2">
      <c r="A204" s="7">
        <v>2306.0169099999998</v>
      </c>
      <c r="B204" s="3" t="s">
        <v>17</v>
      </c>
      <c r="C204" s="3">
        <v>12</v>
      </c>
      <c r="D204" s="3">
        <v>0</v>
      </c>
      <c r="E204" s="3" t="b">
        <v>0</v>
      </c>
      <c r="F204" s="3" t="b">
        <v>0</v>
      </c>
      <c r="G204" s="13">
        <v>8.4710114002227694</v>
      </c>
      <c r="H204" s="13">
        <v>0.21943616867065399</v>
      </c>
      <c r="I204" s="13">
        <v>26.437041521072299</v>
      </c>
      <c r="J204" s="13">
        <v>0.17045402526855399</v>
      </c>
      <c r="K204" s="3">
        <v>16774</v>
      </c>
      <c r="L204" s="3">
        <v>8623</v>
      </c>
      <c r="M204" s="3">
        <v>6</v>
      </c>
      <c r="N204" s="3">
        <v>8</v>
      </c>
      <c r="O204" s="3">
        <v>2948</v>
      </c>
      <c r="P204" s="3">
        <v>7012</v>
      </c>
      <c r="Q204" s="3">
        <v>5915</v>
      </c>
      <c r="R204" s="3">
        <v>79</v>
      </c>
      <c r="S204" s="3" t="b">
        <v>1</v>
      </c>
      <c r="T204" s="3">
        <v>0</v>
      </c>
      <c r="U204" s="3">
        <v>0</v>
      </c>
      <c r="V204" s="3">
        <v>5</v>
      </c>
      <c r="W204" s="3">
        <v>5</v>
      </c>
      <c r="X204" s="3">
        <v>-1</v>
      </c>
      <c r="AA204" s="7">
        <v>2306.0169099999998</v>
      </c>
      <c r="AB204" s="3" t="b">
        <v>0</v>
      </c>
      <c r="AC204" s="3" t="b">
        <v>1</v>
      </c>
      <c r="AD204" s="3" t="b">
        <v>0</v>
      </c>
      <c r="AE204" s="24" t="b">
        <v>0</v>
      </c>
      <c r="AG204" t="b">
        <f t="shared" si="27"/>
        <v>0</v>
      </c>
      <c r="AH204" t="str" cm="1">
        <f t="array" ref="AH204">IF($AG204,#REF!,"")</f>
        <v/>
      </c>
      <c r="AI204" s="3">
        <v>1</v>
      </c>
      <c r="AJ204" s="3">
        <v>1</v>
      </c>
      <c r="AK204" s="3">
        <v>1</v>
      </c>
      <c r="AL204" s="3">
        <v>1</v>
      </c>
      <c r="AM204" s="3">
        <v>1</v>
      </c>
    </row>
    <row r="205" spans="1:39" x14ac:dyDescent="0.2">
      <c r="A205" s="7">
        <v>2306.0055699999998</v>
      </c>
      <c r="B205" s="3" t="s">
        <v>10</v>
      </c>
      <c r="C205" s="3">
        <v>0</v>
      </c>
      <c r="D205" s="3">
        <v>0</v>
      </c>
      <c r="E205" s="3" t="b">
        <v>1</v>
      </c>
      <c r="F205" s="3" t="b">
        <v>1</v>
      </c>
      <c r="G205" s="13">
        <v>13.1489305496215</v>
      </c>
      <c r="H205" s="13">
        <v>0.11746025085449199</v>
      </c>
      <c r="I205" s="13">
        <v>11.3811826705932</v>
      </c>
      <c r="J205" s="13">
        <v>0.166527509689331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 t="b">
        <v>1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AA205" s="7">
        <v>2306.0055699999998</v>
      </c>
      <c r="AB205" s="3" t="b">
        <v>1</v>
      </c>
      <c r="AC205" s="3" t="b">
        <v>1</v>
      </c>
      <c r="AD205" s="3" t="b">
        <v>1</v>
      </c>
      <c r="AE205" s="24" t="b">
        <v>1</v>
      </c>
      <c r="AG205" t="b">
        <f t="shared" si="27"/>
        <v>1</v>
      </c>
      <c r="AH205" t="e" cm="1">
        <f t="array" ref="AH205">IF($AG205,#REF!,"")</f>
        <v>#REF!</v>
      </c>
    </row>
    <row r="206" spans="1:39" x14ac:dyDescent="0.2">
      <c r="A206" s="7">
        <v>2306.0701300000001</v>
      </c>
      <c r="B206" s="3" t="s">
        <v>48</v>
      </c>
      <c r="C206" s="3">
        <v>12</v>
      </c>
      <c r="D206" s="3">
        <v>0</v>
      </c>
      <c r="E206" s="3" t="b">
        <v>0</v>
      </c>
      <c r="F206" s="3" t="b">
        <v>0</v>
      </c>
      <c r="G206" s="13">
        <v>7.97277402877807</v>
      </c>
      <c r="H206" s="13">
        <v>0.219480276107788</v>
      </c>
      <c r="I206" s="13">
        <v>20.793636083602902</v>
      </c>
      <c r="J206" s="13">
        <v>0.17498660087585399</v>
      </c>
      <c r="K206" s="3">
        <v>6494</v>
      </c>
      <c r="L206" s="3">
        <v>5205</v>
      </c>
      <c r="M206" s="3">
        <v>0</v>
      </c>
      <c r="N206" s="3">
        <v>0</v>
      </c>
      <c r="O206" s="3">
        <v>163</v>
      </c>
      <c r="P206" s="3">
        <v>5813</v>
      </c>
      <c r="Q206" s="3">
        <v>5086</v>
      </c>
      <c r="R206" s="3">
        <v>81</v>
      </c>
      <c r="S206" s="3" t="b">
        <v>1</v>
      </c>
      <c r="T206" s="3">
        <v>0</v>
      </c>
      <c r="U206" s="3">
        <v>0</v>
      </c>
      <c r="V206" s="3">
        <v>1</v>
      </c>
      <c r="W206" s="3">
        <v>1</v>
      </c>
      <c r="X206" s="3">
        <v>0</v>
      </c>
      <c r="AA206" s="7">
        <v>2306.0701300000001</v>
      </c>
      <c r="AB206" s="3" t="b">
        <v>0</v>
      </c>
      <c r="AC206" s="3" t="b">
        <v>1</v>
      </c>
      <c r="AD206" s="3" t="b">
        <v>1</v>
      </c>
      <c r="AE206" s="24" t="b">
        <v>0</v>
      </c>
      <c r="AG206" t="b">
        <f t="shared" si="27"/>
        <v>1</v>
      </c>
      <c r="AH206" t="e" cm="1">
        <f t="array" ref="AH206">IF($AG206,#REF!,"")</f>
        <v>#REF!</v>
      </c>
    </row>
    <row r="207" spans="1:39" x14ac:dyDescent="0.2">
      <c r="A207" s="7">
        <v>2306.0396000000001</v>
      </c>
      <c r="B207" s="3" t="s">
        <v>10</v>
      </c>
      <c r="C207" s="3">
        <v>0</v>
      </c>
      <c r="D207" s="3">
        <v>0</v>
      </c>
      <c r="E207" s="3" t="b">
        <v>0</v>
      </c>
      <c r="F207" s="3" t="b">
        <v>1</v>
      </c>
      <c r="G207" s="13">
        <v>16.9781506061553</v>
      </c>
      <c r="H207" s="13">
        <v>0.176426410675048</v>
      </c>
      <c r="I207" s="13">
        <v>12.1442413330078</v>
      </c>
      <c r="J207" s="13">
        <v>0.16951584815979001</v>
      </c>
      <c r="K207" s="3">
        <v>7</v>
      </c>
      <c r="L207" s="3">
        <v>7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2</v>
      </c>
      <c r="S207" s="3" t="b">
        <v>1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AA207" s="7">
        <v>2306.0396000000001</v>
      </c>
      <c r="AB207" s="3" t="b">
        <v>1</v>
      </c>
      <c r="AC207" s="3" t="b">
        <v>1</v>
      </c>
      <c r="AD207" s="3" t="b">
        <v>1</v>
      </c>
      <c r="AE207" s="24" t="b">
        <v>1</v>
      </c>
      <c r="AG207" t="b">
        <f t="shared" si="27"/>
        <v>1</v>
      </c>
      <c r="AH207" t="e" cm="1">
        <f t="array" ref="AH207">IF($AG207,#REF!,"")</f>
        <v>#REF!</v>
      </c>
    </row>
    <row r="208" spans="1:39" x14ac:dyDescent="0.2">
      <c r="A208" s="7">
        <v>2306.0180300000002</v>
      </c>
      <c r="B208" s="3" t="s">
        <v>16</v>
      </c>
      <c r="C208" s="3">
        <v>12</v>
      </c>
      <c r="D208" s="3">
        <v>0</v>
      </c>
      <c r="E208" s="3" t="b">
        <v>0</v>
      </c>
      <c r="F208" s="3" t="b">
        <v>0</v>
      </c>
      <c r="G208" s="13">
        <v>7.2603666782379097</v>
      </c>
      <c r="H208" s="13">
        <v>0.22080636024475001</v>
      </c>
      <c r="I208" s="13">
        <v>21.510674953460601</v>
      </c>
      <c r="J208" s="13">
        <v>0.17203092575073201</v>
      </c>
      <c r="K208" s="3">
        <v>6950</v>
      </c>
      <c r="L208" s="3">
        <v>5742</v>
      </c>
      <c r="M208" s="3">
        <v>6</v>
      </c>
      <c r="N208" s="3">
        <v>2</v>
      </c>
      <c r="O208" s="3">
        <v>119</v>
      </c>
      <c r="P208" s="3">
        <v>5222</v>
      </c>
      <c r="Q208" s="3">
        <v>4346</v>
      </c>
      <c r="R208" s="3">
        <v>77</v>
      </c>
      <c r="S208" s="3" t="b">
        <v>1</v>
      </c>
      <c r="T208" s="3">
        <v>0</v>
      </c>
      <c r="U208" s="3">
        <v>0</v>
      </c>
      <c r="V208" s="3">
        <v>3</v>
      </c>
      <c r="W208" s="3">
        <v>9</v>
      </c>
      <c r="X208" s="3">
        <v>-1</v>
      </c>
      <c r="AA208" s="7">
        <v>2306.0180300000002</v>
      </c>
      <c r="AB208" s="3" t="b">
        <v>0</v>
      </c>
      <c r="AC208" s="3" t="b">
        <v>0</v>
      </c>
      <c r="AD208" s="3" t="b">
        <v>1</v>
      </c>
      <c r="AE208" s="24" t="b">
        <v>0</v>
      </c>
      <c r="AG208" t="b">
        <f t="shared" si="27"/>
        <v>0</v>
      </c>
      <c r="AH208" t="str" cm="1">
        <f t="array" ref="AH208">IF($AG208,#REF!,"")</f>
        <v/>
      </c>
      <c r="AI208" s="3">
        <v>1</v>
      </c>
      <c r="AJ208" s="3">
        <v>1</v>
      </c>
      <c r="AK208" s="3">
        <v>1</v>
      </c>
      <c r="AL208" s="3">
        <v>1</v>
      </c>
    </row>
    <row r="209" spans="1:43" x14ac:dyDescent="0.2">
      <c r="A209" s="7">
        <v>2306.10905</v>
      </c>
      <c r="B209" s="3" t="s">
        <v>49</v>
      </c>
      <c r="C209" s="3">
        <v>0</v>
      </c>
      <c r="D209" s="3">
        <v>0</v>
      </c>
      <c r="E209" s="3" t="b">
        <v>1</v>
      </c>
      <c r="F209" s="3" t="b">
        <v>1</v>
      </c>
      <c r="G209" s="13">
        <v>7.1584227085113499</v>
      </c>
      <c r="H209" s="13">
        <v>0.11625027656555099</v>
      </c>
      <c r="I209" s="13">
        <v>5.8520233631133998</v>
      </c>
      <c r="J209" s="13">
        <v>0.17139196395874001</v>
      </c>
      <c r="K209" s="3">
        <v>8</v>
      </c>
      <c r="L209" s="3">
        <v>8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2</v>
      </c>
      <c r="S209" s="3" t="b">
        <v>1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AA209" s="7">
        <v>2306.10905</v>
      </c>
      <c r="AB209" s="3" t="b">
        <v>1</v>
      </c>
      <c r="AC209" s="3" t="b">
        <v>1</v>
      </c>
      <c r="AD209" s="3" t="b">
        <v>1</v>
      </c>
      <c r="AE209" s="24" t="b">
        <v>1</v>
      </c>
      <c r="AG209" t="b">
        <f t="shared" si="27"/>
        <v>1</v>
      </c>
      <c r="AH209" t="e" cm="1">
        <f t="array" ref="AH209">IF($AG209,#REF!,"")</f>
        <v>#REF!</v>
      </c>
    </row>
    <row r="210" spans="1:43" x14ac:dyDescent="0.2">
      <c r="A210" s="7">
        <v>2306.0013100000001</v>
      </c>
      <c r="B210" s="3" t="s">
        <v>11</v>
      </c>
      <c r="C210" s="3">
        <v>0</v>
      </c>
      <c r="D210" s="3">
        <v>0</v>
      </c>
      <c r="E210" s="3" t="b">
        <v>0</v>
      </c>
      <c r="F210" s="3" t="b">
        <v>0</v>
      </c>
      <c r="G210" s="13">
        <v>15.2635068893432</v>
      </c>
      <c r="H210" s="13">
        <v>0.116557359695434</v>
      </c>
      <c r="I210" s="13">
        <v>12.0037879943847</v>
      </c>
      <c r="J210" s="13">
        <v>0.169763088226318</v>
      </c>
      <c r="K210" s="3">
        <v>155</v>
      </c>
      <c r="L210" s="3">
        <v>1</v>
      </c>
      <c r="M210" s="3">
        <v>0</v>
      </c>
      <c r="N210" s="3">
        <v>0</v>
      </c>
      <c r="O210" s="3">
        <v>37</v>
      </c>
      <c r="P210" s="3">
        <v>0</v>
      </c>
      <c r="Q210" s="3">
        <v>0</v>
      </c>
      <c r="R210" s="3">
        <v>2</v>
      </c>
      <c r="S210" s="3" t="b">
        <v>1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AA210" s="7">
        <v>2306.0013100000001</v>
      </c>
      <c r="AB210" s="3" t="b">
        <v>0</v>
      </c>
      <c r="AC210" s="3" t="b">
        <v>1</v>
      </c>
      <c r="AD210" s="3" t="b">
        <v>0</v>
      </c>
      <c r="AE210" s="24" t="b">
        <v>0</v>
      </c>
      <c r="AG210" t="b">
        <f t="shared" si="27"/>
        <v>0</v>
      </c>
      <c r="AH210" t="str" cm="1">
        <f t="array" ref="AH210">IF($AG210,#REF!,"")</f>
        <v/>
      </c>
      <c r="AI210" s="3">
        <v>1</v>
      </c>
    </row>
    <row r="211" spans="1:43" x14ac:dyDescent="0.2">
      <c r="A211" s="7">
        <v>2306.00155</v>
      </c>
      <c r="B211" s="3" t="s">
        <v>13</v>
      </c>
      <c r="C211" s="3">
        <v>0</v>
      </c>
      <c r="D211" s="3">
        <v>0</v>
      </c>
      <c r="E211" s="3" t="b">
        <v>0</v>
      </c>
      <c r="F211" s="3" t="b">
        <v>0</v>
      </c>
      <c r="G211" s="13">
        <v>11.1777253150939</v>
      </c>
      <c r="H211" s="13">
        <v>0.116297721862792</v>
      </c>
      <c r="I211" s="13">
        <v>8.2164435386657697</v>
      </c>
      <c r="J211" s="13">
        <v>0.16850876808166501</v>
      </c>
      <c r="K211" s="3">
        <v>10</v>
      </c>
      <c r="L211" s="3">
        <v>10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2</v>
      </c>
      <c r="S211" s="3" t="b">
        <v>1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AA211" s="7">
        <v>2306.00155</v>
      </c>
      <c r="AB211" s="3" t="b">
        <v>0</v>
      </c>
      <c r="AC211" s="3" t="b">
        <v>1</v>
      </c>
      <c r="AD211" s="3" t="b">
        <v>1</v>
      </c>
      <c r="AE211" s="24" t="b">
        <v>0</v>
      </c>
      <c r="AG211" t="b">
        <f t="shared" si="27"/>
        <v>1</v>
      </c>
      <c r="AH211" t="e" cm="1">
        <f t="array" ref="AH211">IF($AG211,#REF!,"")</f>
        <v>#REF!</v>
      </c>
    </row>
    <row r="212" spans="1:43" x14ac:dyDescent="0.2">
      <c r="A212" s="7">
        <v>2306.0016099999998</v>
      </c>
      <c r="B212" s="3" t="s">
        <v>50</v>
      </c>
      <c r="C212" s="3">
        <v>12</v>
      </c>
      <c r="D212" s="3">
        <v>0</v>
      </c>
      <c r="E212" s="3" t="b">
        <v>0</v>
      </c>
      <c r="F212" s="3" t="b">
        <v>0</v>
      </c>
      <c r="G212" s="13">
        <v>6.4556417465209899</v>
      </c>
      <c r="H212" s="13">
        <v>8.3400084972381592</v>
      </c>
      <c r="I212" s="13">
        <v>21.727022171020501</v>
      </c>
      <c r="J212" s="13">
        <v>0.17009758949279699</v>
      </c>
      <c r="K212" s="3">
        <v>35</v>
      </c>
      <c r="L212" s="3">
        <v>10</v>
      </c>
      <c r="M212" s="3">
        <v>0</v>
      </c>
      <c r="N212" s="3">
        <v>0</v>
      </c>
      <c r="O212" s="3">
        <v>6</v>
      </c>
      <c r="P212" s="3">
        <v>3</v>
      </c>
      <c r="Q212" s="3">
        <v>8</v>
      </c>
      <c r="R212" s="3">
        <v>3</v>
      </c>
      <c r="S212" s="3" t="b">
        <v>1</v>
      </c>
      <c r="T212" s="3">
        <v>0</v>
      </c>
      <c r="U212" s="3">
        <v>0</v>
      </c>
      <c r="V212" s="3">
        <v>2</v>
      </c>
      <c r="W212" s="3">
        <v>2</v>
      </c>
      <c r="X212" s="3">
        <v>0</v>
      </c>
      <c r="AA212" s="7">
        <v>2306.0016099999998</v>
      </c>
      <c r="AB212" s="3" t="b">
        <v>1</v>
      </c>
      <c r="AC212" s="3" t="b">
        <v>0</v>
      </c>
      <c r="AD212" s="3" t="b">
        <v>1</v>
      </c>
      <c r="AE212" s="24" t="b">
        <v>0</v>
      </c>
      <c r="AG212" t="b">
        <f t="shared" si="27"/>
        <v>0</v>
      </c>
      <c r="AH212" t="str" cm="1">
        <f t="array" ref="AH212">IF($AG212,#REF!,"")</f>
        <v/>
      </c>
      <c r="AI212" s="3">
        <v>1</v>
      </c>
      <c r="AM212" s="3">
        <v>1</v>
      </c>
      <c r="AQ212" t="s">
        <v>217</v>
      </c>
    </row>
    <row r="213" spans="1:43" x14ac:dyDescent="0.2">
      <c r="A213" s="7">
        <v>2306.0020500000001</v>
      </c>
      <c r="B213" s="3" t="s">
        <v>12</v>
      </c>
      <c r="C213" s="3">
        <v>12</v>
      </c>
      <c r="D213" s="3">
        <v>0</v>
      </c>
      <c r="E213" s="3" t="b">
        <v>0</v>
      </c>
      <c r="F213" s="3" t="b">
        <v>0</v>
      </c>
      <c r="G213" s="13">
        <v>4.1514439582824698</v>
      </c>
      <c r="H213" s="13">
        <v>0.22018766403198201</v>
      </c>
      <c r="I213" s="13">
        <v>9.9307281970977694</v>
      </c>
      <c r="J213" s="13">
        <v>0.168189287185668</v>
      </c>
      <c r="K213" s="3">
        <v>12453</v>
      </c>
      <c r="L213" s="3">
        <v>9649</v>
      </c>
      <c r="M213" s="3">
        <v>3</v>
      </c>
      <c r="N213" s="3">
        <v>1</v>
      </c>
      <c r="O213" s="3">
        <v>570</v>
      </c>
      <c r="P213" s="3">
        <v>9342</v>
      </c>
      <c r="Q213" s="3">
        <v>8126</v>
      </c>
      <c r="R213" s="3">
        <v>82</v>
      </c>
      <c r="S213" s="3" t="b">
        <v>1</v>
      </c>
      <c r="T213" s="3">
        <v>0</v>
      </c>
      <c r="U213" s="3">
        <v>0</v>
      </c>
      <c r="V213" s="3">
        <v>1</v>
      </c>
      <c r="W213" s="3">
        <v>1</v>
      </c>
      <c r="X213" s="3">
        <v>-5</v>
      </c>
      <c r="AA213" s="7">
        <v>2306.0020500000001</v>
      </c>
      <c r="AB213" s="3" t="b">
        <v>0</v>
      </c>
      <c r="AC213" s="3" t="b">
        <v>1</v>
      </c>
      <c r="AD213" s="3" t="b">
        <v>1</v>
      </c>
      <c r="AE213" s="24" t="b">
        <v>0</v>
      </c>
      <c r="AG213" t="b">
        <f t="shared" si="27"/>
        <v>1</v>
      </c>
      <c r="AH213" t="e" cm="1">
        <f t="array" ref="AH213">IF($AG213,#REF!,"")</f>
        <v>#REF!</v>
      </c>
    </row>
    <row r="214" spans="1:43" x14ac:dyDescent="0.2">
      <c r="A214" s="7">
        <v>2306.0058100000001</v>
      </c>
      <c r="B214" s="3" t="s">
        <v>10</v>
      </c>
      <c r="C214" s="3">
        <v>12</v>
      </c>
      <c r="D214" s="3">
        <v>0</v>
      </c>
      <c r="E214" s="3" t="b">
        <v>0</v>
      </c>
      <c r="F214" s="3" t="b">
        <v>0</v>
      </c>
      <c r="G214" s="13">
        <v>3.9378476142883301</v>
      </c>
      <c r="H214" s="13">
        <v>0.22001910209655701</v>
      </c>
      <c r="I214" s="13">
        <v>8.7788660526275599</v>
      </c>
      <c r="J214" s="13">
        <v>0.17212438583374001</v>
      </c>
      <c r="K214" s="3">
        <v>6888</v>
      </c>
      <c r="L214" s="3">
        <v>5610</v>
      </c>
      <c r="M214" s="3">
        <v>0</v>
      </c>
      <c r="N214" s="3">
        <v>1</v>
      </c>
      <c r="O214" s="3">
        <v>123</v>
      </c>
      <c r="P214" s="3">
        <v>6197</v>
      </c>
      <c r="Q214" s="3">
        <v>5411</v>
      </c>
      <c r="R214" s="3">
        <v>78</v>
      </c>
      <c r="S214" s="3" t="b">
        <v>1</v>
      </c>
      <c r="T214" s="3">
        <v>0</v>
      </c>
      <c r="U214" s="3">
        <v>0</v>
      </c>
      <c r="V214" s="3">
        <v>1</v>
      </c>
      <c r="W214" s="3">
        <v>1</v>
      </c>
      <c r="X214" s="3">
        <v>-2</v>
      </c>
      <c r="AA214" s="7">
        <v>2306.0058100000001</v>
      </c>
      <c r="AB214" s="3" t="b">
        <v>0</v>
      </c>
      <c r="AC214" s="3" t="b">
        <v>1</v>
      </c>
      <c r="AD214" s="3" t="b">
        <v>1</v>
      </c>
      <c r="AE214" s="24" t="b">
        <v>0</v>
      </c>
      <c r="AG214" t="b">
        <f t="shared" si="27"/>
        <v>1</v>
      </c>
      <c r="AH214" t="e" cm="1">
        <f t="array" ref="AH214">IF($AG214,#REF!,"")</f>
        <v>#REF!</v>
      </c>
    </row>
    <row r="215" spans="1:43" x14ac:dyDescent="0.2">
      <c r="A215" s="7">
        <v>2306.0069100000001</v>
      </c>
      <c r="B215" s="3" t="s">
        <v>18</v>
      </c>
      <c r="C215" s="3">
        <v>12</v>
      </c>
      <c r="D215" s="3">
        <v>0</v>
      </c>
      <c r="E215" s="3" t="b">
        <v>0</v>
      </c>
      <c r="F215" s="3" t="b">
        <v>0</v>
      </c>
      <c r="G215" s="13">
        <v>7.8276078701019198</v>
      </c>
      <c r="H215" s="13">
        <v>0.21692276000976499</v>
      </c>
      <c r="I215" s="13">
        <v>21.5676636695861</v>
      </c>
      <c r="J215" s="13">
        <v>0.16804957389831501</v>
      </c>
      <c r="K215" s="3">
        <v>9428</v>
      </c>
      <c r="L215" s="3">
        <v>7204</v>
      </c>
      <c r="M215" s="3">
        <v>0</v>
      </c>
      <c r="N215" s="3">
        <v>2</v>
      </c>
      <c r="O215" s="3">
        <v>372</v>
      </c>
      <c r="P215" s="3">
        <v>7611</v>
      </c>
      <c r="Q215" s="3">
        <v>6502</v>
      </c>
      <c r="R215" s="3">
        <v>76</v>
      </c>
      <c r="S215" s="3" t="b">
        <v>1</v>
      </c>
      <c r="T215" s="3">
        <v>0</v>
      </c>
      <c r="U215" s="3">
        <v>0</v>
      </c>
      <c r="V215" s="3">
        <v>0</v>
      </c>
      <c r="W215" s="3">
        <v>0</v>
      </c>
      <c r="X215" s="3">
        <v>-1</v>
      </c>
      <c r="AA215" s="7">
        <v>2306.0069100000001</v>
      </c>
      <c r="AB215" s="3" t="b">
        <v>0</v>
      </c>
      <c r="AC215" s="3" t="b">
        <v>1</v>
      </c>
      <c r="AD215" s="3" t="b">
        <v>1</v>
      </c>
      <c r="AE215" s="24" t="b">
        <v>0</v>
      </c>
      <c r="AG215" t="b">
        <f t="shared" si="27"/>
        <v>1</v>
      </c>
      <c r="AH215" t="e" cm="1">
        <f t="array" ref="AH215">IF($AG215,#REF!,"")</f>
        <v>#REF!</v>
      </c>
    </row>
    <row r="216" spans="1:43" x14ac:dyDescent="0.2">
      <c r="A216" s="7">
        <v>2306.0045599999999</v>
      </c>
      <c r="B216" s="3" t="s">
        <v>51</v>
      </c>
      <c r="C216" s="3">
        <v>0</v>
      </c>
      <c r="D216" s="3">
        <v>0</v>
      </c>
      <c r="E216" s="3" t="b">
        <v>1</v>
      </c>
      <c r="F216" s="3" t="b">
        <v>1</v>
      </c>
      <c r="G216" s="13">
        <v>7.50581955909729</v>
      </c>
      <c r="H216" s="13">
        <v>0.11692476272582999</v>
      </c>
      <c r="I216" s="13">
        <v>4.7459244728088299</v>
      </c>
      <c r="J216" s="13">
        <v>0.173988342285156</v>
      </c>
      <c r="K216" s="3">
        <v>10</v>
      </c>
      <c r="L216" s="3">
        <v>10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2</v>
      </c>
      <c r="S216" s="3" t="b">
        <v>1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AA216" s="7">
        <v>2306.0045599999999</v>
      </c>
      <c r="AB216" s="3" t="b">
        <v>1</v>
      </c>
      <c r="AC216" s="3" t="b">
        <v>1</v>
      </c>
      <c r="AD216" s="3" t="b">
        <v>1</v>
      </c>
      <c r="AE216" s="24" t="b">
        <v>1</v>
      </c>
      <c r="AG216" t="b">
        <f t="shared" si="27"/>
        <v>1</v>
      </c>
      <c r="AH216" t="e" cm="1">
        <f t="array" ref="AH216">IF($AG216,#REF!,"")</f>
        <v>#REF!</v>
      </c>
    </row>
    <row r="217" spans="1:43" x14ac:dyDescent="0.2">
      <c r="A217" s="7">
        <v>2306.0327499999999</v>
      </c>
      <c r="B217" s="3" t="s">
        <v>18</v>
      </c>
      <c r="C217" s="3">
        <v>0</v>
      </c>
      <c r="D217" s="3">
        <v>0</v>
      </c>
      <c r="E217" s="3" t="b">
        <v>0</v>
      </c>
      <c r="F217" s="3" t="b">
        <v>0</v>
      </c>
      <c r="G217" s="13">
        <v>6.0149803161620996</v>
      </c>
      <c r="H217" s="13">
        <v>0.17164421081542899</v>
      </c>
      <c r="I217" s="13">
        <v>5.60853743553161</v>
      </c>
      <c r="J217" s="13">
        <v>0.16724729537963801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 t="b">
        <v>1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AA217" s="7">
        <v>2306.0327499999999</v>
      </c>
      <c r="AB217" s="3" t="b">
        <v>0</v>
      </c>
      <c r="AC217" s="3" t="b">
        <v>1</v>
      </c>
      <c r="AD217" s="3" t="b">
        <v>1</v>
      </c>
      <c r="AE217" s="24" t="b">
        <v>0</v>
      </c>
      <c r="AG217" t="b">
        <f t="shared" si="27"/>
        <v>1</v>
      </c>
      <c r="AH217" t="e" cm="1">
        <f t="array" ref="AH217">IF($AG217,#REF!,"")</f>
        <v>#REF!</v>
      </c>
    </row>
    <row r="218" spans="1:43" x14ac:dyDescent="0.2">
      <c r="A218" s="7">
        <v>2306.0013300000001</v>
      </c>
      <c r="B218" s="3" t="s">
        <v>10</v>
      </c>
      <c r="C218" s="3">
        <v>12</v>
      </c>
      <c r="D218" s="3">
        <v>0</v>
      </c>
      <c r="E218" s="3" t="b">
        <v>1</v>
      </c>
      <c r="F218" s="3" t="b">
        <v>0</v>
      </c>
      <c r="G218" s="13">
        <v>2.84159159660339</v>
      </c>
      <c r="H218" s="13">
        <v>0.219178676605224</v>
      </c>
      <c r="I218" s="13">
        <v>5.91094875335693</v>
      </c>
      <c r="J218" s="13">
        <v>0.17498683929443301</v>
      </c>
      <c r="K218" s="3">
        <v>5027</v>
      </c>
      <c r="L218" s="3">
        <v>4300</v>
      </c>
      <c r="M218" s="3">
        <v>0</v>
      </c>
      <c r="N218" s="3">
        <v>0</v>
      </c>
      <c r="O218" s="3">
        <v>1</v>
      </c>
      <c r="P218" s="3">
        <v>4901</v>
      </c>
      <c r="Q218" s="3">
        <v>4262</v>
      </c>
      <c r="R218" s="3">
        <v>77</v>
      </c>
      <c r="S218" s="3" t="b">
        <v>1</v>
      </c>
      <c r="T218" s="3">
        <v>0</v>
      </c>
      <c r="U218" s="3">
        <v>0</v>
      </c>
      <c r="V218" s="3">
        <v>0</v>
      </c>
      <c r="W218" s="3">
        <v>2</v>
      </c>
      <c r="X218" s="3">
        <v>-1</v>
      </c>
      <c r="AA218" s="7">
        <v>2306.0013300000001</v>
      </c>
      <c r="AB218" s="3" t="b">
        <v>0</v>
      </c>
      <c r="AC218" s="3" t="b">
        <v>1</v>
      </c>
      <c r="AD218" s="3" t="b">
        <v>1</v>
      </c>
      <c r="AE218" s="24" t="b">
        <v>0</v>
      </c>
      <c r="AG218" t="b">
        <f t="shared" si="27"/>
        <v>1</v>
      </c>
      <c r="AH218" t="e" cm="1">
        <f t="array" ref="AH218">IF($AG218,#REF!,"")</f>
        <v>#REF!</v>
      </c>
    </row>
    <row r="219" spans="1:43" x14ac:dyDescent="0.2">
      <c r="A219" s="7">
        <v>2306.00126</v>
      </c>
      <c r="B219" s="3" t="s">
        <v>10</v>
      </c>
      <c r="C219" s="3">
        <v>12</v>
      </c>
      <c r="D219" s="3">
        <v>0</v>
      </c>
      <c r="E219" s="3" t="b">
        <v>0</v>
      </c>
      <c r="F219" s="3" t="b">
        <v>0</v>
      </c>
      <c r="G219" s="13">
        <v>10.234957695007299</v>
      </c>
      <c r="H219" s="13">
        <v>0.27222323417663502</v>
      </c>
      <c r="I219" s="13">
        <v>25.574915170669499</v>
      </c>
      <c r="J219" s="13">
        <v>0.175770044326782</v>
      </c>
      <c r="K219" s="3">
        <v>17154</v>
      </c>
      <c r="L219" s="3">
        <v>12410</v>
      </c>
      <c r="M219" s="3">
        <v>3</v>
      </c>
      <c r="N219" s="3">
        <v>2</v>
      </c>
      <c r="O219" s="3">
        <v>720</v>
      </c>
      <c r="P219" s="3">
        <v>12370</v>
      </c>
      <c r="Q219" s="3">
        <v>9946</v>
      </c>
      <c r="R219" s="3">
        <v>81</v>
      </c>
      <c r="S219" s="3" t="b">
        <v>1</v>
      </c>
      <c r="T219" s="3">
        <v>0</v>
      </c>
      <c r="U219" s="3">
        <v>0</v>
      </c>
      <c r="V219" s="3">
        <v>17</v>
      </c>
      <c r="W219" s="3">
        <v>19</v>
      </c>
      <c r="X219" s="3">
        <v>-5</v>
      </c>
      <c r="AA219" s="7">
        <v>2306.00126</v>
      </c>
      <c r="AB219" s="3" t="b">
        <v>0</v>
      </c>
      <c r="AC219" s="3" t="b">
        <v>1</v>
      </c>
      <c r="AD219" s="3" t="b">
        <v>1</v>
      </c>
      <c r="AE219" s="24" t="b">
        <v>0</v>
      </c>
      <c r="AG219" t="b">
        <f t="shared" si="27"/>
        <v>1</v>
      </c>
      <c r="AH219" t="e" cm="1">
        <f t="array" ref="AH219">IF($AG219,#REF!,"")</f>
        <v>#REF!</v>
      </c>
    </row>
    <row r="220" spans="1:43" x14ac:dyDescent="0.2">
      <c r="A220" s="7">
        <v>2306.00927</v>
      </c>
      <c r="B220" s="3" t="s">
        <v>10</v>
      </c>
      <c r="C220" s="3">
        <v>12</v>
      </c>
      <c r="D220" s="3">
        <v>0</v>
      </c>
      <c r="E220" s="3" t="b">
        <v>0</v>
      </c>
      <c r="F220" s="3" t="b">
        <v>0</v>
      </c>
      <c r="G220" s="13">
        <v>30.530040979385301</v>
      </c>
      <c r="H220" s="13">
        <v>0.223662614822387</v>
      </c>
      <c r="I220" s="13">
        <v>94.336721420288001</v>
      </c>
      <c r="J220" s="13">
        <v>0.170166730880737</v>
      </c>
      <c r="K220" s="3">
        <v>3835</v>
      </c>
      <c r="L220" s="3">
        <v>3254</v>
      </c>
      <c r="M220" s="3">
        <v>0</v>
      </c>
      <c r="N220" s="3">
        <v>0</v>
      </c>
      <c r="O220" s="3">
        <v>9</v>
      </c>
      <c r="P220" s="3">
        <v>3550</v>
      </c>
      <c r="Q220" s="3">
        <v>3109</v>
      </c>
      <c r="R220" s="3">
        <v>69</v>
      </c>
      <c r="S220" s="3" t="b">
        <v>1</v>
      </c>
      <c r="T220" s="3">
        <v>0</v>
      </c>
      <c r="U220" s="3">
        <v>0</v>
      </c>
      <c r="V220" s="3">
        <v>1</v>
      </c>
      <c r="W220" s="3">
        <v>1</v>
      </c>
      <c r="X220" s="3">
        <v>-1</v>
      </c>
      <c r="AA220" s="7">
        <v>2306.00927</v>
      </c>
      <c r="AB220" s="3" t="b">
        <v>0</v>
      </c>
      <c r="AC220" s="3" t="b">
        <v>0</v>
      </c>
      <c r="AD220" s="3" t="b">
        <v>1</v>
      </c>
      <c r="AE220" s="24" t="b">
        <v>0</v>
      </c>
      <c r="AG220" t="b">
        <f t="shared" si="27"/>
        <v>0</v>
      </c>
      <c r="AH220" t="str" cm="1">
        <f t="array" ref="AH220">IF($AG220,#REF!,"")</f>
        <v/>
      </c>
      <c r="AI220" s="3">
        <v>1</v>
      </c>
      <c r="AJ220" s="3">
        <v>1</v>
      </c>
      <c r="AK220" s="3">
        <v>1</v>
      </c>
      <c r="AL220" s="3">
        <v>1</v>
      </c>
    </row>
    <row r="221" spans="1:43" x14ac:dyDescent="0.2">
      <c r="A221" s="7">
        <v>2306.00621</v>
      </c>
      <c r="B221" s="3" t="s">
        <v>10</v>
      </c>
      <c r="C221" s="3">
        <v>12</v>
      </c>
      <c r="D221" s="3">
        <v>0</v>
      </c>
      <c r="E221" s="3" t="b">
        <v>1</v>
      </c>
      <c r="F221" s="3" t="b">
        <v>0</v>
      </c>
      <c r="G221" s="13">
        <v>6.2037994861602703</v>
      </c>
      <c r="H221" s="13">
        <v>0.21912217140197701</v>
      </c>
      <c r="I221" s="13">
        <v>17.734787940979</v>
      </c>
      <c r="J221" s="13">
        <v>0.16852331161499001</v>
      </c>
      <c r="K221" s="3">
        <v>12289</v>
      </c>
      <c r="L221" s="3">
        <v>6141</v>
      </c>
      <c r="M221" s="3">
        <v>4</v>
      </c>
      <c r="N221" s="3">
        <v>2</v>
      </c>
      <c r="O221" s="3">
        <v>1991</v>
      </c>
      <c r="P221" s="3">
        <v>4474</v>
      </c>
      <c r="Q221" s="3">
        <v>4283</v>
      </c>
      <c r="R221" s="3">
        <v>76</v>
      </c>
      <c r="S221" s="3" t="b">
        <v>1</v>
      </c>
      <c r="T221" s="3">
        <v>0</v>
      </c>
      <c r="U221" s="3">
        <v>0</v>
      </c>
      <c r="V221" s="3">
        <v>0</v>
      </c>
      <c r="W221" s="3">
        <v>6</v>
      </c>
      <c r="X221" s="3">
        <v>-3</v>
      </c>
      <c r="AA221" s="7">
        <v>2306.00621</v>
      </c>
      <c r="AB221" s="3" t="b">
        <v>0</v>
      </c>
      <c r="AC221" s="3" t="b">
        <v>1</v>
      </c>
      <c r="AD221" s="3" t="b">
        <v>1</v>
      </c>
      <c r="AE221" s="24" t="b">
        <v>0</v>
      </c>
      <c r="AG221" t="b">
        <f t="shared" si="27"/>
        <v>1</v>
      </c>
      <c r="AH221" t="e" cm="1">
        <f t="array" ref="AH221">IF($AG221,#REF!,"")</f>
        <v>#REF!</v>
      </c>
    </row>
    <row r="222" spans="1:43" x14ac:dyDescent="0.2">
      <c r="A222" s="7">
        <v>2306.0018100000002</v>
      </c>
      <c r="B222" s="3" t="s">
        <v>10</v>
      </c>
      <c r="C222" s="3">
        <v>12</v>
      </c>
      <c r="D222" s="3">
        <v>0</v>
      </c>
      <c r="E222" s="3" t="b">
        <v>0</v>
      </c>
      <c r="F222" s="3" t="b">
        <v>0</v>
      </c>
      <c r="G222" s="13">
        <v>6.24936842918396</v>
      </c>
      <c r="H222" s="13">
        <v>0.21702051162719699</v>
      </c>
      <c r="I222" s="13">
        <v>18.799413681030199</v>
      </c>
      <c r="J222" s="13">
        <v>0.168289899826049</v>
      </c>
      <c r="K222" s="3">
        <v>29715</v>
      </c>
      <c r="L222" s="3">
        <v>20130</v>
      </c>
      <c r="M222" s="3">
        <v>11</v>
      </c>
      <c r="N222" s="3">
        <v>10</v>
      </c>
      <c r="O222" s="3">
        <v>3122</v>
      </c>
      <c r="P222" s="3">
        <v>11456</v>
      </c>
      <c r="Q222" s="3">
        <v>9621</v>
      </c>
      <c r="R222" s="3">
        <v>80</v>
      </c>
      <c r="S222" s="3" t="b">
        <v>1</v>
      </c>
      <c r="T222" s="3">
        <v>0</v>
      </c>
      <c r="U222" s="3">
        <v>0</v>
      </c>
      <c r="V222" s="3">
        <v>5</v>
      </c>
      <c r="W222" s="3">
        <v>5</v>
      </c>
      <c r="X222" s="3">
        <v>-3</v>
      </c>
      <c r="AA222" s="7">
        <v>2306.0018100000002</v>
      </c>
      <c r="AB222" s="3" t="b">
        <v>0</v>
      </c>
      <c r="AC222" s="3" t="b">
        <v>1</v>
      </c>
      <c r="AD222" s="3" t="b">
        <v>1</v>
      </c>
      <c r="AE222" s="24" t="b">
        <v>0</v>
      </c>
      <c r="AG222" t="b">
        <f t="shared" si="27"/>
        <v>1</v>
      </c>
      <c r="AH222" t="e" cm="1">
        <f t="array" ref="AH222">IF($AG222,#REF!,"")</f>
        <v>#REF!</v>
      </c>
    </row>
    <row r="223" spans="1:43" x14ac:dyDescent="0.2">
      <c r="A223" s="7">
        <v>2306.03395</v>
      </c>
      <c r="B223" s="3" t="s">
        <v>17</v>
      </c>
      <c r="C223" s="3">
        <v>12</v>
      </c>
      <c r="D223" s="3">
        <v>12</v>
      </c>
      <c r="E223" s="3" t="b">
        <v>0</v>
      </c>
      <c r="F223" s="3" t="b">
        <v>0</v>
      </c>
      <c r="G223" s="13">
        <v>7.7709388732910103</v>
      </c>
      <c r="H223" s="13">
        <v>0.21623897552490201</v>
      </c>
      <c r="I223" s="13">
        <v>6.26031470298767</v>
      </c>
      <c r="J223" s="13">
        <v>0.219470739364624</v>
      </c>
      <c r="K223" s="3">
        <v>48</v>
      </c>
      <c r="L223" s="3">
        <v>0</v>
      </c>
      <c r="M223" s="3">
        <v>0</v>
      </c>
      <c r="N223" s="3">
        <v>0</v>
      </c>
      <c r="O223" s="3">
        <v>6</v>
      </c>
      <c r="P223" s="3">
        <v>16</v>
      </c>
      <c r="Q223" s="3">
        <v>0</v>
      </c>
      <c r="R223" s="3">
        <v>0</v>
      </c>
      <c r="S223" s="3" t="b">
        <v>1</v>
      </c>
      <c r="T223" s="3">
        <v>0</v>
      </c>
      <c r="U223" s="3">
        <v>0</v>
      </c>
      <c r="V223" s="3">
        <v>1</v>
      </c>
      <c r="W223" s="3">
        <v>3</v>
      </c>
      <c r="X223" s="3">
        <v>0</v>
      </c>
      <c r="AA223" s="7">
        <v>2306.03395</v>
      </c>
      <c r="AB223" s="3" t="b">
        <v>0</v>
      </c>
      <c r="AC223" s="3" t="b">
        <v>0</v>
      </c>
      <c r="AD223" s="3" t="b">
        <v>0</v>
      </c>
      <c r="AE223" s="24" t="b">
        <v>0</v>
      </c>
      <c r="AG223" t="b">
        <f t="shared" si="27"/>
        <v>0</v>
      </c>
      <c r="AH223" t="str" cm="1">
        <f t="array" ref="AH223">IF($AG223,#REF!,"")</f>
        <v/>
      </c>
      <c r="AI223" s="3">
        <v>1</v>
      </c>
    </row>
    <row r="224" spans="1:43" x14ac:dyDescent="0.2">
      <c r="A224" s="7">
        <v>2306.0388800000001</v>
      </c>
      <c r="B224" s="3" t="s">
        <v>13</v>
      </c>
      <c r="C224" s="3">
        <v>12</v>
      </c>
      <c r="D224" s="3">
        <v>0</v>
      </c>
      <c r="E224" s="3" t="b">
        <v>1</v>
      </c>
      <c r="F224" s="3" t="b">
        <v>0</v>
      </c>
      <c r="G224" s="13">
        <v>5.1426408290863002</v>
      </c>
      <c r="H224" s="13">
        <v>0.21720552444457999</v>
      </c>
      <c r="I224" s="13">
        <v>12.882101297378499</v>
      </c>
      <c r="J224" s="13">
        <v>0.17826485633850001</v>
      </c>
      <c r="K224" s="3">
        <v>5680</v>
      </c>
      <c r="L224" s="3">
        <v>4831</v>
      </c>
      <c r="M224" s="3">
        <v>0</v>
      </c>
      <c r="N224" s="3">
        <v>0</v>
      </c>
      <c r="O224" s="3">
        <v>15</v>
      </c>
      <c r="P224" s="3">
        <v>4847</v>
      </c>
      <c r="Q224" s="3">
        <v>4515</v>
      </c>
      <c r="R224" s="3">
        <v>87</v>
      </c>
      <c r="S224" s="3" t="b">
        <v>1</v>
      </c>
      <c r="T224" s="3">
        <v>0</v>
      </c>
      <c r="U224" s="3">
        <v>0</v>
      </c>
      <c r="V224" s="3">
        <v>4</v>
      </c>
      <c r="W224" s="3">
        <v>4</v>
      </c>
      <c r="X224" s="3">
        <v>-1</v>
      </c>
      <c r="AA224" s="7">
        <v>2306.0388800000001</v>
      </c>
      <c r="AB224" s="3" t="b">
        <v>0</v>
      </c>
      <c r="AC224" s="3" t="b">
        <v>1</v>
      </c>
      <c r="AD224" s="3" t="b">
        <v>1</v>
      </c>
      <c r="AE224" s="24" t="b">
        <v>0</v>
      </c>
      <c r="AG224" t="b">
        <f t="shared" si="27"/>
        <v>1</v>
      </c>
      <c r="AH224" t="e" cm="1">
        <f t="array" ref="AH224">IF($AG224,#REF!,"")</f>
        <v>#REF!</v>
      </c>
    </row>
    <row r="225" spans="1:43" x14ac:dyDescent="0.2">
      <c r="A225" s="7">
        <v>2306.0022399999998</v>
      </c>
      <c r="B225" s="3" t="s">
        <v>18</v>
      </c>
      <c r="C225" s="3">
        <v>0</v>
      </c>
      <c r="D225" s="3">
        <v>0</v>
      </c>
      <c r="E225" s="3" t="b">
        <v>0</v>
      </c>
      <c r="F225" s="3" t="b">
        <v>0</v>
      </c>
      <c r="G225" s="13">
        <v>8.76554083824157</v>
      </c>
      <c r="H225" s="13">
        <v>0.11797142028808499</v>
      </c>
      <c r="I225" s="13">
        <v>4.8502120971679599</v>
      </c>
      <c r="J225" s="13">
        <v>0.11693143844604401</v>
      </c>
      <c r="K225" s="3">
        <v>15</v>
      </c>
      <c r="L225" s="3">
        <v>10</v>
      </c>
      <c r="M225" s="3">
        <v>0</v>
      </c>
      <c r="N225" s="3">
        <v>0</v>
      </c>
      <c r="O225" s="3">
        <v>0</v>
      </c>
      <c r="P225" s="3">
        <v>3</v>
      </c>
      <c r="Q225" s="3">
        <v>0</v>
      </c>
      <c r="R225" s="3">
        <v>2</v>
      </c>
      <c r="S225" s="3" t="b">
        <v>1</v>
      </c>
      <c r="T225" s="3">
        <v>0</v>
      </c>
      <c r="U225" s="3">
        <v>0</v>
      </c>
      <c r="V225" s="3">
        <v>2</v>
      </c>
      <c r="W225" s="3">
        <v>2</v>
      </c>
      <c r="X225" s="3">
        <v>0</v>
      </c>
      <c r="AA225" s="7">
        <v>2306.0022399999998</v>
      </c>
      <c r="AB225" s="3" t="b">
        <v>0</v>
      </c>
      <c r="AC225" s="3" t="b">
        <v>1</v>
      </c>
      <c r="AD225" s="3" t="b">
        <v>1</v>
      </c>
      <c r="AE225" s="24" t="b">
        <v>0</v>
      </c>
      <c r="AG225" t="b">
        <f t="shared" si="27"/>
        <v>1</v>
      </c>
      <c r="AH225" t="e" cm="1">
        <f t="array" ref="AH225">IF($AG225,#REF!,"")</f>
        <v>#REF!</v>
      </c>
    </row>
    <row r="226" spans="1:43" x14ac:dyDescent="0.2">
      <c r="A226" s="7">
        <v>2306.0003400000001</v>
      </c>
      <c r="B226" s="3" t="s">
        <v>52</v>
      </c>
      <c r="C226" s="3">
        <v>12</v>
      </c>
      <c r="D226" s="3">
        <v>0</v>
      </c>
      <c r="E226" s="3" t="b">
        <v>0</v>
      </c>
      <c r="F226" s="3" t="b">
        <v>0</v>
      </c>
      <c r="G226" s="13">
        <v>24.5847680568695</v>
      </c>
      <c r="H226" s="13">
        <v>0.21773791313171301</v>
      </c>
      <c r="I226" s="13">
        <v>28.257798671722401</v>
      </c>
      <c r="J226" s="13">
        <v>0.17067193984985299</v>
      </c>
      <c r="K226" s="3">
        <v>31562</v>
      </c>
      <c r="L226" s="3">
        <v>25563</v>
      </c>
      <c r="M226" s="3">
        <v>0</v>
      </c>
      <c r="N226" s="3">
        <v>0</v>
      </c>
      <c r="O226" s="3">
        <v>3</v>
      </c>
      <c r="P226" s="3">
        <v>30926</v>
      </c>
      <c r="Q226" s="3">
        <v>25391</v>
      </c>
      <c r="R226" s="3">
        <v>88</v>
      </c>
      <c r="S226" s="3" t="b">
        <v>1</v>
      </c>
      <c r="T226" s="3">
        <v>0</v>
      </c>
      <c r="U226" s="3">
        <v>0</v>
      </c>
      <c r="V226" s="3">
        <v>1</v>
      </c>
      <c r="W226" s="3">
        <v>5</v>
      </c>
      <c r="X226" s="3">
        <v>-12</v>
      </c>
      <c r="AA226" s="7">
        <v>2306.0003400000001</v>
      </c>
      <c r="AB226" s="3" t="b">
        <v>0</v>
      </c>
      <c r="AC226" s="3" t="b">
        <v>1</v>
      </c>
      <c r="AD226" s="3" t="b">
        <v>1</v>
      </c>
      <c r="AE226" s="24" t="b">
        <v>0</v>
      </c>
      <c r="AG226" t="b">
        <f t="shared" si="27"/>
        <v>1</v>
      </c>
      <c r="AH226" t="e" cm="1">
        <f t="array" ref="AH226">IF($AG226,#REF!,"")</f>
        <v>#REF!</v>
      </c>
    </row>
    <row r="227" spans="1:43" x14ac:dyDescent="0.2">
      <c r="A227" s="7">
        <v>2306.0019299999999</v>
      </c>
      <c r="B227" s="3" t="s">
        <v>16</v>
      </c>
      <c r="C227" s="3">
        <v>12</v>
      </c>
      <c r="D227" s="3">
        <v>0</v>
      </c>
      <c r="E227" s="3" t="b">
        <v>1</v>
      </c>
      <c r="F227" s="3" t="b">
        <v>0</v>
      </c>
      <c r="G227" s="13">
        <v>4.3008875846862704</v>
      </c>
      <c r="H227" s="13">
        <v>0.21893692016601499</v>
      </c>
      <c r="I227" s="13">
        <v>9.5793213844299299</v>
      </c>
      <c r="J227" s="13">
        <v>0.17180681228637601</v>
      </c>
      <c r="K227" s="3">
        <v>5301</v>
      </c>
      <c r="L227" s="3">
        <v>3689</v>
      </c>
      <c r="M227" s="3">
        <v>4</v>
      </c>
      <c r="N227" s="3">
        <v>7</v>
      </c>
      <c r="O227" s="3">
        <v>632</v>
      </c>
      <c r="P227" s="3">
        <v>-189</v>
      </c>
      <c r="Q227" s="3">
        <v>7</v>
      </c>
      <c r="R227" s="3">
        <v>15</v>
      </c>
      <c r="S227" s="3" t="b">
        <v>1</v>
      </c>
      <c r="T227" s="3">
        <v>0</v>
      </c>
      <c r="U227" s="3">
        <v>0</v>
      </c>
      <c r="V227" s="3">
        <v>1</v>
      </c>
      <c r="W227" s="3">
        <v>1</v>
      </c>
      <c r="X227" s="3">
        <v>0</v>
      </c>
      <c r="AA227" s="7">
        <v>2306.0019299999999</v>
      </c>
      <c r="AB227" s="3" t="b">
        <v>0</v>
      </c>
      <c r="AC227" s="3" t="b">
        <v>1</v>
      </c>
      <c r="AD227" s="3" t="b">
        <v>1</v>
      </c>
      <c r="AE227" s="24" t="b">
        <v>0</v>
      </c>
      <c r="AG227" t="b">
        <f t="shared" si="27"/>
        <v>1</v>
      </c>
      <c r="AH227" t="e" cm="1">
        <f t="array" ref="AH227">IF($AG227,#REF!,"")</f>
        <v>#REF!</v>
      </c>
    </row>
    <row r="228" spans="1:43" x14ac:dyDescent="0.2">
      <c r="A228" s="7">
        <v>2306.0084400000001</v>
      </c>
      <c r="B228" s="3" t="s">
        <v>23</v>
      </c>
      <c r="C228" s="3">
        <v>12</v>
      </c>
      <c r="D228" s="3">
        <v>0</v>
      </c>
      <c r="E228" s="3" t="b">
        <v>1</v>
      </c>
      <c r="F228" s="3" t="b">
        <v>0</v>
      </c>
      <c r="G228" s="13">
        <v>3.53935551643371</v>
      </c>
      <c r="H228" s="13">
        <v>0.219297885894775</v>
      </c>
      <c r="I228" s="13">
        <v>8.2217171192169101</v>
      </c>
      <c r="J228" s="13">
        <v>0.168893337249755</v>
      </c>
      <c r="K228" s="3">
        <v>6388</v>
      </c>
      <c r="L228" s="3">
        <v>4930</v>
      </c>
      <c r="M228" s="3">
        <v>1</v>
      </c>
      <c r="N228" s="3">
        <v>0</v>
      </c>
      <c r="O228" s="3">
        <v>199</v>
      </c>
      <c r="P228" s="3">
        <v>5301</v>
      </c>
      <c r="Q228" s="3">
        <v>4574</v>
      </c>
      <c r="R228" s="3">
        <v>76</v>
      </c>
      <c r="S228" s="3" t="b">
        <v>1</v>
      </c>
      <c r="T228" s="3">
        <v>0</v>
      </c>
      <c r="U228" s="3">
        <v>0</v>
      </c>
      <c r="V228" s="3">
        <v>3</v>
      </c>
      <c r="W228" s="3">
        <v>5</v>
      </c>
      <c r="X228" s="3">
        <v>-1</v>
      </c>
      <c r="AA228" s="7">
        <v>2306.0084400000001</v>
      </c>
      <c r="AB228" s="3" t="b">
        <v>0</v>
      </c>
      <c r="AC228" s="3" t="b">
        <v>1</v>
      </c>
      <c r="AD228" s="3" t="b">
        <v>1</v>
      </c>
      <c r="AE228" s="24" t="b">
        <v>0</v>
      </c>
      <c r="AG228" t="b">
        <f t="shared" si="27"/>
        <v>1</v>
      </c>
      <c r="AH228" t="e" cm="1">
        <f t="array" ref="AH228">IF($AG228,#REF!,"")</f>
        <v>#REF!</v>
      </c>
    </row>
    <row r="229" spans="1:43" x14ac:dyDescent="0.2">
      <c r="A229" s="7">
        <v>2306.0040300000001</v>
      </c>
      <c r="B229" s="3" t="s">
        <v>21</v>
      </c>
      <c r="C229" s="3">
        <v>12</v>
      </c>
      <c r="D229" s="3">
        <v>0</v>
      </c>
      <c r="E229" s="3" t="b">
        <v>1</v>
      </c>
      <c r="F229" s="3" t="b">
        <v>0</v>
      </c>
      <c r="G229" s="13">
        <v>8.6862044334411603</v>
      </c>
      <c r="H229" s="13">
        <v>0.22067427635192799</v>
      </c>
      <c r="I229" s="13">
        <v>28.233777999877901</v>
      </c>
      <c r="J229" s="13">
        <v>0.17078161239624001</v>
      </c>
      <c r="K229" s="3">
        <v>73200</v>
      </c>
      <c r="L229" s="3">
        <v>50257</v>
      </c>
      <c r="M229" s="3">
        <v>17</v>
      </c>
      <c r="N229" s="3">
        <v>15</v>
      </c>
      <c r="O229" s="3">
        <v>7720</v>
      </c>
      <c r="P229" s="3">
        <v>35365</v>
      </c>
      <c r="Q229" s="3">
        <v>30511</v>
      </c>
      <c r="R229" s="3">
        <v>181</v>
      </c>
      <c r="S229" s="3" t="b">
        <v>0</v>
      </c>
      <c r="T229" s="3">
        <v>1</v>
      </c>
      <c r="U229" s="3">
        <v>0</v>
      </c>
      <c r="V229" s="3">
        <v>7</v>
      </c>
      <c r="W229" s="3">
        <v>7</v>
      </c>
      <c r="X229" s="3">
        <v>-5</v>
      </c>
      <c r="AA229" s="7">
        <v>2306.0040300000001</v>
      </c>
      <c r="AB229" s="3" t="b">
        <v>0</v>
      </c>
      <c r="AC229" s="3" t="b">
        <v>1</v>
      </c>
      <c r="AD229" s="3" t="b">
        <v>1</v>
      </c>
      <c r="AE229" s="24" t="b">
        <v>0</v>
      </c>
      <c r="AG229" t="b">
        <f t="shared" si="27"/>
        <v>1</v>
      </c>
      <c r="AH229" t="e" cm="1">
        <f t="array" ref="AH229">IF($AG229,#REF!,"")</f>
        <v>#REF!</v>
      </c>
    </row>
    <row r="230" spans="1:43" x14ac:dyDescent="0.2">
      <c r="A230" s="7">
        <v>2306.0420899999999</v>
      </c>
      <c r="B230" s="3" t="s">
        <v>16</v>
      </c>
      <c r="C230" s="3">
        <v>12</v>
      </c>
      <c r="D230" s="3">
        <v>12</v>
      </c>
      <c r="E230" s="3" t="b">
        <v>0</v>
      </c>
      <c r="F230" s="3" t="b">
        <v>0</v>
      </c>
      <c r="G230" s="13">
        <v>5.2027056217193604</v>
      </c>
      <c r="H230" s="13">
        <v>0.275199174880981</v>
      </c>
      <c r="I230" s="13">
        <v>3.6893758773803702</v>
      </c>
      <c r="J230" s="13">
        <v>0.17250394821166901</v>
      </c>
      <c r="K230" s="3">
        <v>15208</v>
      </c>
      <c r="L230" s="3">
        <v>6621</v>
      </c>
      <c r="M230" s="3">
        <v>6</v>
      </c>
      <c r="N230" s="3">
        <v>7</v>
      </c>
      <c r="O230" s="3">
        <v>3384</v>
      </c>
      <c r="P230" s="3">
        <v>-2</v>
      </c>
      <c r="Q230" s="3">
        <v>0</v>
      </c>
      <c r="R230" s="3">
        <v>2</v>
      </c>
      <c r="S230" s="3" t="b">
        <v>1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AA230" s="7">
        <v>2306.0420899999999</v>
      </c>
      <c r="AB230" s="3" t="b">
        <v>0</v>
      </c>
      <c r="AC230" s="3" t="b">
        <v>0</v>
      </c>
      <c r="AD230" s="3" t="b">
        <v>1</v>
      </c>
      <c r="AE230" s="24" t="b">
        <v>0</v>
      </c>
      <c r="AG230" t="b">
        <f t="shared" si="27"/>
        <v>0</v>
      </c>
      <c r="AH230" t="str" cm="1">
        <f t="array" ref="AH230">IF($AG230,#REF!,"")</f>
        <v/>
      </c>
      <c r="AI230" s="3">
        <v>1</v>
      </c>
    </row>
    <row r="231" spans="1:43" x14ac:dyDescent="0.2">
      <c r="A231" s="7">
        <v>2306.0128399999999</v>
      </c>
      <c r="B231" s="3" t="s">
        <v>10</v>
      </c>
      <c r="C231" s="3">
        <v>12</v>
      </c>
      <c r="D231" s="3">
        <v>0</v>
      </c>
      <c r="E231" s="3" t="b">
        <v>0</v>
      </c>
      <c r="F231" s="3" t="b">
        <v>0</v>
      </c>
      <c r="G231" s="13">
        <v>6.7515773773193297</v>
      </c>
      <c r="H231" s="13">
        <v>0.326783657073974</v>
      </c>
      <c r="I231" s="13">
        <v>20.041591167449901</v>
      </c>
      <c r="J231" s="13">
        <v>0.168800354003906</v>
      </c>
      <c r="K231" s="3">
        <v>21471</v>
      </c>
      <c r="L231" s="3">
        <v>13818</v>
      </c>
      <c r="M231" s="3">
        <v>7</v>
      </c>
      <c r="N231" s="3">
        <v>6</v>
      </c>
      <c r="O231" s="3">
        <v>2090</v>
      </c>
      <c r="P231" s="3">
        <v>12748</v>
      </c>
      <c r="Q231" s="3">
        <v>10528</v>
      </c>
      <c r="R231" s="3">
        <v>84</v>
      </c>
      <c r="S231" s="3" t="b">
        <v>1</v>
      </c>
      <c r="T231" s="3">
        <v>0</v>
      </c>
      <c r="U231" s="3">
        <v>0</v>
      </c>
      <c r="V231" s="3">
        <v>1</v>
      </c>
      <c r="W231" s="3">
        <v>1</v>
      </c>
      <c r="X231" s="3">
        <v>-5</v>
      </c>
      <c r="AA231" s="7">
        <v>2306.0128399999999</v>
      </c>
      <c r="AB231" s="3" t="b">
        <v>0</v>
      </c>
      <c r="AC231" s="3" t="b">
        <v>1</v>
      </c>
      <c r="AD231" s="3" t="b">
        <v>1</v>
      </c>
      <c r="AE231" s="24" t="b">
        <v>0</v>
      </c>
      <c r="AG231" t="b">
        <f t="shared" si="27"/>
        <v>1</v>
      </c>
      <c r="AH231" t="e" cm="1">
        <f t="array" ref="AH231">IF($AG231,#REF!,"")</f>
        <v>#REF!</v>
      </c>
    </row>
    <row r="232" spans="1:43" x14ac:dyDescent="0.2">
      <c r="A232" s="7">
        <v>2306.0137199999999</v>
      </c>
      <c r="B232" s="3" t="s">
        <v>13</v>
      </c>
      <c r="C232" s="3">
        <v>0</v>
      </c>
      <c r="D232" s="3">
        <v>0</v>
      </c>
      <c r="E232" s="3" t="b">
        <v>0</v>
      </c>
      <c r="F232" s="3" t="b">
        <v>0</v>
      </c>
      <c r="G232" s="13">
        <v>14.330843687057399</v>
      </c>
      <c r="H232" s="13">
        <v>0.118884801864624</v>
      </c>
      <c r="I232" s="13">
        <v>12.316921949386501</v>
      </c>
      <c r="J232" s="13">
        <v>0.17434716224670399</v>
      </c>
      <c r="K232" s="3">
        <v>123</v>
      </c>
      <c r="L232" s="3">
        <v>122</v>
      </c>
      <c r="M232" s="3">
        <v>0</v>
      </c>
      <c r="N232" s="3">
        <v>0</v>
      </c>
      <c r="O232" s="3">
        <v>0</v>
      </c>
      <c r="P232" s="3">
        <v>1</v>
      </c>
      <c r="Q232" s="3">
        <v>0</v>
      </c>
      <c r="R232" s="3">
        <v>2</v>
      </c>
      <c r="S232" s="3" t="b">
        <v>1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AA232" s="7">
        <v>2306.0137199999999</v>
      </c>
      <c r="AB232" s="3" t="b">
        <v>0</v>
      </c>
      <c r="AC232" s="3" t="b">
        <v>1</v>
      </c>
      <c r="AD232" s="3" t="b">
        <v>1</v>
      </c>
      <c r="AE232" s="24" t="b">
        <v>0</v>
      </c>
      <c r="AG232" t="b">
        <f t="shared" si="27"/>
        <v>1</v>
      </c>
      <c r="AH232" t="e" cm="1">
        <f t="array" ref="AH232">IF($AG232,#REF!,"")</f>
        <v>#REF!</v>
      </c>
    </row>
    <row r="233" spans="1:43" x14ac:dyDescent="0.2">
      <c r="A233" s="7">
        <v>2306.0028600000001</v>
      </c>
      <c r="B233" s="3" t="s">
        <v>23</v>
      </c>
      <c r="C233" s="3">
        <v>12</v>
      </c>
      <c r="D233" s="3">
        <v>0</v>
      </c>
      <c r="E233" s="3" t="b">
        <v>0</v>
      </c>
      <c r="F233" s="3" t="b">
        <v>0</v>
      </c>
      <c r="G233" s="13">
        <v>23.539082765579199</v>
      </c>
      <c r="H233" s="13">
        <v>0.21650600433349601</v>
      </c>
      <c r="I233" s="13">
        <v>30.373202085494899</v>
      </c>
      <c r="J233" s="13">
        <v>0.17019248008728</v>
      </c>
      <c r="K233" s="3">
        <v>14191</v>
      </c>
      <c r="L233" s="3">
        <v>9774</v>
      </c>
      <c r="M233" s="3">
        <v>1</v>
      </c>
      <c r="N233" s="3">
        <v>2</v>
      </c>
      <c r="O233" s="3">
        <v>1020</v>
      </c>
      <c r="P233" s="3">
        <v>10713</v>
      </c>
      <c r="Q233" s="3">
        <v>9231</v>
      </c>
      <c r="R233" s="3">
        <v>83</v>
      </c>
      <c r="S233" s="3" t="b">
        <v>1</v>
      </c>
      <c r="T233" s="3">
        <v>0</v>
      </c>
      <c r="U233" s="3">
        <v>0</v>
      </c>
      <c r="V233" s="3">
        <v>1</v>
      </c>
      <c r="W233" s="3">
        <v>3</v>
      </c>
      <c r="X233" s="3">
        <v>-1</v>
      </c>
      <c r="AA233" s="7">
        <v>2306.0028600000001</v>
      </c>
      <c r="AB233" s="3" t="b">
        <v>0</v>
      </c>
      <c r="AC233" s="3" t="b">
        <v>0</v>
      </c>
      <c r="AD233" s="3" t="b">
        <v>1</v>
      </c>
      <c r="AE233" s="24" t="b">
        <v>0</v>
      </c>
      <c r="AG233" t="b">
        <f t="shared" si="27"/>
        <v>0</v>
      </c>
      <c r="AH233" t="str" cm="1">
        <f t="array" ref="AH233">IF($AG233,#REF!,"")</f>
        <v/>
      </c>
      <c r="AI233" s="3">
        <v>1</v>
      </c>
      <c r="AJ233" s="3">
        <v>1</v>
      </c>
      <c r="AK233" s="3">
        <v>1</v>
      </c>
      <c r="AL233" s="3">
        <v>1</v>
      </c>
      <c r="AQ233" t="s">
        <v>218</v>
      </c>
    </row>
    <row r="234" spans="1:43" x14ac:dyDescent="0.2">
      <c r="A234" s="7">
        <v>2306.01179</v>
      </c>
      <c r="B234" s="3" t="s">
        <v>53</v>
      </c>
      <c r="C234" s="3">
        <v>12</v>
      </c>
      <c r="D234" s="3">
        <v>0</v>
      </c>
      <c r="E234" s="3" t="b">
        <v>0</v>
      </c>
      <c r="F234" s="3" t="b">
        <v>0</v>
      </c>
      <c r="G234" s="13">
        <v>4.5989456176757804</v>
      </c>
      <c r="H234" s="13">
        <v>0.21940493583679199</v>
      </c>
      <c r="I234" s="13">
        <v>11.241486787795999</v>
      </c>
      <c r="J234" s="13">
        <v>0.21866106986999501</v>
      </c>
      <c r="K234" s="3">
        <v>4336</v>
      </c>
      <c r="L234" s="3">
        <v>3423</v>
      </c>
      <c r="M234" s="3">
        <v>0</v>
      </c>
      <c r="N234" s="3">
        <v>0</v>
      </c>
      <c r="O234" s="3">
        <v>131</v>
      </c>
      <c r="P234" s="3">
        <v>3793</v>
      </c>
      <c r="Q234" s="3">
        <v>3328</v>
      </c>
      <c r="R234" s="3">
        <v>71</v>
      </c>
      <c r="S234" s="3" t="b">
        <v>1</v>
      </c>
      <c r="T234" s="3">
        <v>0</v>
      </c>
      <c r="U234" s="3">
        <v>0</v>
      </c>
      <c r="V234" s="3">
        <v>1</v>
      </c>
      <c r="W234" s="3">
        <v>1</v>
      </c>
      <c r="X234" s="3">
        <v>-1</v>
      </c>
      <c r="AA234" s="7">
        <v>2306.01179</v>
      </c>
      <c r="AB234" s="3" t="b">
        <v>0</v>
      </c>
      <c r="AC234" s="3" t="b">
        <v>1</v>
      </c>
      <c r="AD234" s="3" t="b">
        <v>1</v>
      </c>
      <c r="AE234" s="24" t="b">
        <v>0</v>
      </c>
      <c r="AG234" t="b">
        <f t="shared" si="27"/>
        <v>1</v>
      </c>
      <c r="AH234" t="e" cm="1">
        <f t="array" ref="AH234">IF($AG234,#REF!,"")</f>
        <v>#REF!</v>
      </c>
    </row>
    <row r="235" spans="1:43" x14ac:dyDescent="0.2">
      <c r="A235" s="7">
        <v>2306.0037299999999</v>
      </c>
      <c r="B235" s="3" t="s">
        <v>13</v>
      </c>
      <c r="C235" s="3">
        <v>0</v>
      </c>
      <c r="D235" s="3">
        <v>0</v>
      </c>
      <c r="E235" s="3" t="b">
        <v>0</v>
      </c>
      <c r="F235" s="3" t="b">
        <v>0</v>
      </c>
      <c r="G235" s="13">
        <v>15.23641872406</v>
      </c>
      <c r="H235" s="13">
        <v>0.26847720146179199</v>
      </c>
      <c r="I235" s="13">
        <v>8.2929656505584699</v>
      </c>
      <c r="J235" s="13">
        <v>0.16904282569885201</v>
      </c>
      <c r="K235" s="3">
        <v>12</v>
      </c>
      <c r="L235" s="3">
        <v>12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4</v>
      </c>
      <c r="S235" s="3" t="b">
        <v>1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AA235" s="7">
        <v>2306.0037299999999</v>
      </c>
      <c r="AB235" s="3" t="b">
        <v>0</v>
      </c>
      <c r="AC235" s="3" t="b">
        <v>1</v>
      </c>
      <c r="AD235" s="3" t="b">
        <v>1</v>
      </c>
      <c r="AE235" s="24" t="b">
        <v>0</v>
      </c>
      <c r="AG235" t="b">
        <f t="shared" si="27"/>
        <v>1</v>
      </c>
      <c r="AH235" t="e" cm="1">
        <f t="array" ref="AH235">IF($AG235,#REF!,"")</f>
        <v>#REF!</v>
      </c>
    </row>
    <row r="236" spans="1:43" x14ac:dyDescent="0.2">
      <c r="A236" s="7">
        <v>2306.0140200000001</v>
      </c>
      <c r="B236" s="3" t="s">
        <v>18</v>
      </c>
      <c r="C236" s="3">
        <v>0</v>
      </c>
      <c r="D236" s="3">
        <v>0</v>
      </c>
      <c r="E236" s="3" t="b">
        <v>0</v>
      </c>
      <c r="F236" s="3" t="b">
        <v>1</v>
      </c>
      <c r="G236" s="13">
        <v>27.2675185203552</v>
      </c>
      <c r="H236" s="13">
        <v>0.26858568191528298</v>
      </c>
      <c r="I236" s="13">
        <v>12.0656642913818</v>
      </c>
      <c r="J236" s="13">
        <v>0.17493247985839799</v>
      </c>
      <c r="K236" s="3">
        <v>7</v>
      </c>
      <c r="L236" s="3">
        <v>7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2</v>
      </c>
      <c r="S236" s="3" t="b">
        <v>1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AA236" s="7">
        <v>2306.0140200000001</v>
      </c>
      <c r="AB236" s="3" t="b">
        <v>1</v>
      </c>
      <c r="AC236" s="3" t="b">
        <v>1</v>
      </c>
      <c r="AD236" s="3" t="b">
        <v>1</v>
      </c>
      <c r="AE236" s="24" t="b">
        <v>1</v>
      </c>
      <c r="AG236" t="b">
        <f t="shared" si="27"/>
        <v>1</v>
      </c>
      <c r="AH236" t="e" cm="1">
        <f t="array" ref="AH236">IF($AG236,#REF!,"")</f>
        <v>#REF!</v>
      </c>
    </row>
    <row r="237" spans="1:43" x14ac:dyDescent="0.2">
      <c r="A237" s="7">
        <v>2306.0017800000001</v>
      </c>
      <c r="B237" s="3" t="s">
        <v>10</v>
      </c>
      <c r="C237" s="3">
        <v>0</v>
      </c>
      <c r="D237" s="3">
        <v>0</v>
      </c>
      <c r="E237" s="3" t="b">
        <v>0</v>
      </c>
      <c r="F237" s="3" t="b">
        <v>0</v>
      </c>
      <c r="G237" s="13">
        <v>45.376530170440603</v>
      </c>
      <c r="H237" s="13">
        <v>0.218247890472412</v>
      </c>
      <c r="I237" s="13">
        <v>19.988907098770099</v>
      </c>
      <c r="J237" s="13">
        <v>0.17708086967468201</v>
      </c>
      <c r="K237" s="3">
        <v>210</v>
      </c>
      <c r="L237" s="3">
        <v>208</v>
      </c>
      <c r="M237" s="3">
        <v>0</v>
      </c>
      <c r="N237" s="3">
        <v>0</v>
      </c>
      <c r="O237" s="3">
        <v>1</v>
      </c>
      <c r="P237" s="3">
        <v>0</v>
      </c>
      <c r="Q237" s="3">
        <v>0</v>
      </c>
      <c r="R237" s="3">
        <v>2</v>
      </c>
      <c r="S237" s="3" t="b">
        <v>1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AA237" s="7">
        <v>2306.0017800000001</v>
      </c>
      <c r="AB237" s="3" t="b">
        <v>0</v>
      </c>
      <c r="AC237" s="3" t="b">
        <v>1</v>
      </c>
      <c r="AD237" s="3" t="b">
        <v>1</v>
      </c>
      <c r="AE237" s="24" t="b">
        <v>0</v>
      </c>
      <c r="AG237" t="b">
        <f t="shared" si="27"/>
        <v>1</v>
      </c>
      <c r="AH237" t="e" cm="1">
        <f t="array" ref="AH237">IF($AG237,#REF!,"")</f>
        <v>#REF!</v>
      </c>
    </row>
    <row r="238" spans="1:43" x14ac:dyDescent="0.2">
      <c r="A238" s="7">
        <v>2306.0213600000002</v>
      </c>
      <c r="B238" s="3" t="s">
        <v>10</v>
      </c>
      <c r="C238" s="3">
        <v>12</v>
      </c>
      <c r="D238" s="3">
        <v>0</v>
      </c>
      <c r="E238" s="3" t="b">
        <v>1</v>
      </c>
      <c r="F238" s="3" t="b">
        <v>0</v>
      </c>
      <c r="G238" s="13">
        <v>5.6691784858703604</v>
      </c>
      <c r="H238" s="13">
        <v>0.31885075569152799</v>
      </c>
      <c r="I238" s="13">
        <v>9.5025317668914795</v>
      </c>
      <c r="J238" s="13">
        <v>0.16933250427245999</v>
      </c>
      <c r="K238" s="3">
        <v>3504</v>
      </c>
      <c r="L238" s="3">
        <v>2154</v>
      </c>
      <c r="M238" s="3">
        <v>1</v>
      </c>
      <c r="N238" s="3">
        <v>5</v>
      </c>
      <c r="O238" s="3">
        <v>369</v>
      </c>
      <c r="P238" s="3">
        <v>2281</v>
      </c>
      <c r="Q238" s="3">
        <v>1917</v>
      </c>
      <c r="R238" s="3">
        <v>67</v>
      </c>
      <c r="S238" s="3" t="b">
        <v>1</v>
      </c>
      <c r="T238" s="3">
        <v>0</v>
      </c>
      <c r="U238" s="3">
        <v>0</v>
      </c>
      <c r="V238" s="3">
        <v>3</v>
      </c>
      <c r="W238" s="3">
        <v>3</v>
      </c>
      <c r="X238" s="3">
        <v>0</v>
      </c>
      <c r="AA238" s="7">
        <v>2306.0213600000002</v>
      </c>
      <c r="AB238" s="3" t="b">
        <v>0</v>
      </c>
      <c r="AC238" s="3" t="b">
        <v>1</v>
      </c>
      <c r="AD238" s="3" t="b">
        <v>1</v>
      </c>
      <c r="AE238" s="24" t="b">
        <v>0</v>
      </c>
      <c r="AG238" t="b">
        <f t="shared" si="27"/>
        <v>1</v>
      </c>
      <c r="AH238" t="e" cm="1">
        <f t="array" ref="AH238">IF($AG238,#REF!,"")</f>
        <v>#REF!</v>
      </c>
    </row>
    <row r="239" spans="1:43" x14ac:dyDescent="0.2">
      <c r="A239" s="7">
        <v>2306.0005299999998</v>
      </c>
      <c r="B239" s="3" t="s">
        <v>54</v>
      </c>
      <c r="C239" s="3">
        <v>0</v>
      </c>
      <c r="D239" s="3">
        <v>0</v>
      </c>
      <c r="E239" s="3" t="b">
        <v>0</v>
      </c>
      <c r="F239" s="3" t="b">
        <v>0</v>
      </c>
      <c r="G239" s="13">
        <v>31.7983844280242</v>
      </c>
      <c r="H239" s="13">
        <v>0.26751971244812001</v>
      </c>
      <c r="I239" s="13">
        <v>13.4555945396423</v>
      </c>
      <c r="J239" s="13">
        <v>0.166310310363769</v>
      </c>
      <c r="K239" s="3">
        <v>53</v>
      </c>
      <c r="L239" s="3">
        <v>52</v>
      </c>
      <c r="M239" s="3">
        <v>0</v>
      </c>
      <c r="N239" s="3">
        <v>0</v>
      </c>
      <c r="O239" s="3">
        <v>0</v>
      </c>
      <c r="P239" s="3">
        <v>1</v>
      </c>
      <c r="Q239" s="3">
        <v>0</v>
      </c>
      <c r="R239" s="3">
        <v>2</v>
      </c>
      <c r="S239" s="3" t="b">
        <v>1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AA239" s="7">
        <v>2306.0005299999998</v>
      </c>
      <c r="AB239" s="3" t="b">
        <v>0</v>
      </c>
      <c r="AC239" s="3" t="b">
        <v>1</v>
      </c>
      <c r="AD239" s="3" t="b">
        <v>1</v>
      </c>
      <c r="AE239" s="24" t="b">
        <v>0</v>
      </c>
      <c r="AG239" t="b">
        <f t="shared" si="27"/>
        <v>1</v>
      </c>
      <c r="AH239" t="e" cm="1">
        <f t="array" ref="AH239">IF($AG239,#REF!,"")</f>
        <v>#REF!</v>
      </c>
    </row>
    <row r="240" spans="1:43" x14ac:dyDescent="0.2">
      <c r="A240" s="7">
        <v>2306.09186</v>
      </c>
      <c r="B240" s="3" t="s">
        <v>10</v>
      </c>
      <c r="C240" s="3">
        <v>0</v>
      </c>
      <c r="D240" s="3">
        <v>0</v>
      </c>
      <c r="E240" s="3" t="b">
        <v>0</v>
      </c>
      <c r="F240" s="3" t="b">
        <v>0</v>
      </c>
      <c r="G240" s="13">
        <v>32.936913728713897</v>
      </c>
      <c r="H240" s="13">
        <v>0.217617511749267</v>
      </c>
      <c r="I240" s="13">
        <v>13.867646455764699</v>
      </c>
      <c r="J240" s="13">
        <v>0.17081212997436501</v>
      </c>
      <c r="K240" s="3">
        <v>1</v>
      </c>
      <c r="L240" s="3">
        <v>0</v>
      </c>
      <c r="M240" s="3">
        <v>0</v>
      </c>
      <c r="N240" s="3">
        <v>0</v>
      </c>
      <c r="O240" s="3">
        <v>0</v>
      </c>
      <c r="P240" s="3">
        <v>-1</v>
      </c>
      <c r="Q240" s="3">
        <v>0</v>
      </c>
      <c r="R240" s="3">
        <v>0</v>
      </c>
      <c r="S240" s="3" t="b">
        <v>1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AA240" s="7">
        <v>2306.09186</v>
      </c>
      <c r="AB240" s="3" t="b">
        <v>0</v>
      </c>
      <c r="AC240" s="3" t="b">
        <v>1</v>
      </c>
      <c r="AD240" s="3" t="b">
        <v>1</v>
      </c>
      <c r="AE240" s="24" t="b">
        <v>0</v>
      </c>
      <c r="AG240" t="b">
        <f t="shared" si="27"/>
        <v>1</v>
      </c>
      <c r="AH240" t="e" cm="1">
        <f t="array" ref="AH240">IF($AG240,#REF!,"")</f>
        <v>#REF!</v>
      </c>
    </row>
    <row r="241" spans="1:43" x14ac:dyDescent="0.2">
      <c r="A241" s="7">
        <v>2306.0004800000002</v>
      </c>
      <c r="B241" s="3" t="s">
        <v>18</v>
      </c>
      <c r="C241" s="3">
        <v>12</v>
      </c>
      <c r="D241" s="3">
        <v>0</v>
      </c>
      <c r="E241" s="3" t="b">
        <v>0</v>
      </c>
      <c r="F241" s="3" t="b">
        <v>0</v>
      </c>
      <c r="G241" s="13">
        <v>12.1101505756378</v>
      </c>
      <c r="H241" s="13">
        <v>0.36942672729492099</v>
      </c>
      <c r="I241" s="13">
        <v>10.441155195236201</v>
      </c>
      <c r="J241" s="13">
        <v>0.16814804077148399</v>
      </c>
      <c r="K241" s="3">
        <v>607</v>
      </c>
      <c r="L241" s="3">
        <v>480</v>
      </c>
      <c r="M241" s="3">
        <v>0</v>
      </c>
      <c r="N241" s="3">
        <v>0</v>
      </c>
      <c r="O241" s="3">
        <v>22</v>
      </c>
      <c r="P241" s="3">
        <v>306</v>
      </c>
      <c r="Q241" s="3">
        <v>269</v>
      </c>
      <c r="R241" s="3">
        <v>39</v>
      </c>
      <c r="S241" s="3" t="b">
        <v>1</v>
      </c>
      <c r="T241" s="3">
        <v>0</v>
      </c>
      <c r="U241" s="3">
        <v>0</v>
      </c>
      <c r="V241" s="3">
        <v>1</v>
      </c>
      <c r="W241" s="3">
        <v>3</v>
      </c>
      <c r="X241" s="3">
        <v>0</v>
      </c>
      <c r="AA241" s="7">
        <v>2306.0004800000002</v>
      </c>
      <c r="AB241" s="3" t="b">
        <v>0</v>
      </c>
      <c r="AC241" s="3" t="b">
        <v>1</v>
      </c>
      <c r="AD241" s="3" t="b">
        <v>1</v>
      </c>
      <c r="AE241" s="24" t="b">
        <v>0</v>
      </c>
      <c r="AG241" t="b">
        <f t="shared" si="27"/>
        <v>1</v>
      </c>
      <c r="AH241" t="e" cm="1">
        <f t="array" ref="AH241">IF($AG241,#REF!,"")</f>
        <v>#REF!</v>
      </c>
    </row>
    <row r="242" spans="1:43" x14ac:dyDescent="0.2">
      <c r="A242" s="7">
        <v>2306.1529099999998</v>
      </c>
      <c r="B242" s="3" t="s">
        <v>10</v>
      </c>
      <c r="C242" s="3">
        <v>0</v>
      </c>
      <c r="D242" s="3">
        <v>0</v>
      </c>
      <c r="E242" s="3" t="b">
        <v>1</v>
      </c>
      <c r="F242" s="3" t="b">
        <v>1</v>
      </c>
      <c r="G242" s="13">
        <v>11.6017196178436</v>
      </c>
      <c r="H242" s="13">
        <v>0.167578220367431</v>
      </c>
      <c r="I242" s="13">
        <v>6.0564098358154297</v>
      </c>
      <c r="J242" s="13">
        <v>0.16887760162353499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 t="b">
        <v>1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AA242" s="7">
        <v>2306.1529099999998</v>
      </c>
      <c r="AB242" s="3" t="b">
        <v>1</v>
      </c>
      <c r="AC242" s="3" t="b">
        <v>1</v>
      </c>
      <c r="AD242" s="3" t="b">
        <v>1</v>
      </c>
      <c r="AE242" s="24" t="b">
        <v>1</v>
      </c>
      <c r="AG242" t="b">
        <f t="shared" si="27"/>
        <v>1</v>
      </c>
      <c r="AH242" t="e" cm="1">
        <f t="array" ref="AH242">IF($AG242,#REF!,"")</f>
        <v>#REF!</v>
      </c>
    </row>
    <row r="243" spans="1:43" x14ac:dyDescent="0.2">
      <c r="A243" s="7">
        <v>2306.00054</v>
      </c>
      <c r="B243" s="3" t="s">
        <v>18</v>
      </c>
      <c r="C243" s="3">
        <v>0</v>
      </c>
      <c r="D243" s="3">
        <v>0</v>
      </c>
      <c r="E243" s="3" t="b">
        <v>0</v>
      </c>
      <c r="F243" s="3" t="b">
        <v>1</v>
      </c>
      <c r="G243" s="13">
        <v>17.989656686782801</v>
      </c>
      <c r="H243" s="13">
        <v>0.21760082244873</v>
      </c>
      <c r="I243" s="13">
        <v>8.0309743881225497</v>
      </c>
      <c r="J243" s="13">
        <v>0.17074847221374501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 t="b">
        <v>1</v>
      </c>
      <c r="T243" s="3">
        <v>0</v>
      </c>
      <c r="U243" s="3">
        <v>0</v>
      </c>
      <c r="V243" s="3">
        <v>0</v>
      </c>
      <c r="W243" s="3">
        <v>4</v>
      </c>
      <c r="X243" s="3">
        <v>0</v>
      </c>
      <c r="AA243" s="7">
        <v>2306.00054</v>
      </c>
      <c r="AB243" s="3" t="b">
        <v>1</v>
      </c>
      <c r="AC243" s="3" t="b">
        <v>1</v>
      </c>
      <c r="AD243" s="3" t="b">
        <v>1</v>
      </c>
      <c r="AE243" s="24" t="b">
        <v>1</v>
      </c>
      <c r="AG243" t="b">
        <f t="shared" si="27"/>
        <v>1</v>
      </c>
      <c r="AH243" t="e" cm="1">
        <f t="array" ref="AH243">IF($AG243,#REF!,"")</f>
        <v>#REF!</v>
      </c>
    </row>
    <row r="244" spans="1:43" x14ac:dyDescent="0.2">
      <c r="A244" s="7">
        <v>2306.0088000000001</v>
      </c>
      <c r="B244" s="3">
        <v>0</v>
      </c>
      <c r="C244" s="3">
        <v>12</v>
      </c>
      <c r="D244" s="3">
        <v>12</v>
      </c>
      <c r="E244" s="3" t="b">
        <v>0</v>
      </c>
      <c r="F244" s="3" t="b">
        <v>0</v>
      </c>
      <c r="G244" s="13">
        <v>0.77682924270629805</v>
      </c>
      <c r="H244" s="13">
        <v>0.72470545768737704</v>
      </c>
      <c r="I244" s="13">
        <v>0.62188696861267001</v>
      </c>
      <c r="J244" s="13">
        <v>0.170815229415893</v>
      </c>
      <c r="AA244" s="7">
        <v>2306.0088000000001</v>
      </c>
      <c r="AB244" s="3" t="b">
        <v>0</v>
      </c>
      <c r="AC244" s="3" t="b">
        <v>0</v>
      </c>
      <c r="AD244" s="3" t="b">
        <v>1</v>
      </c>
      <c r="AE244" s="24" t="b">
        <v>0</v>
      </c>
      <c r="AG244" t="b">
        <f t="shared" si="27"/>
        <v>0</v>
      </c>
      <c r="AH244" t="str" cm="1">
        <f t="array" ref="AH244">IF($AG244,#REF!,"")</f>
        <v/>
      </c>
      <c r="AI244" s="3">
        <v>1</v>
      </c>
      <c r="AL244" s="3">
        <v>1</v>
      </c>
      <c r="AN244" s="3">
        <v>1</v>
      </c>
      <c r="AQ244" t="s">
        <v>219</v>
      </c>
    </row>
    <row r="245" spans="1:43" x14ac:dyDescent="0.2">
      <c r="A245" s="7">
        <v>2306.1050300000002</v>
      </c>
      <c r="B245" s="3" t="s">
        <v>23</v>
      </c>
      <c r="C245" s="3">
        <v>12</v>
      </c>
      <c r="D245" s="3">
        <v>12</v>
      </c>
      <c r="E245" s="3" t="b">
        <v>0</v>
      </c>
      <c r="F245" s="3" t="b">
        <v>1</v>
      </c>
      <c r="G245" s="13">
        <v>6.6473324298858598</v>
      </c>
      <c r="H245" s="13">
        <v>0.333512783050537</v>
      </c>
      <c r="I245" s="13">
        <v>3.0011796951293901</v>
      </c>
      <c r="J245" s="13">
        <v>0.168584585189819</v>
      </c>
      <c r="K245" s="3">
        <v>1</v>
      </c>
      <c r="L245" s="3">
        <v>1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2</v>
      </c>
      <c r="S245" s="3" t="b">
        <v>1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AA245" s="7">
        <v>2306.1050300000002</v>
      </c>
      <c r="AB245" s="3" t="b">
        <v>0</v>
      </c>
      <c r="AC245" s="3" t="b">
        <v>0</v>
      </c>
      <c r="AD245" s="3" t="b">
        <v>1</v>
      </c>
      <c r="AE245" s="24" t="b">
        <v>1</v>
      </c>
      <c r="AG245" t="b">
        <f t="shared" si="27"/>
        <v>0</v>
      </c>
      <c r="AH245" t="str" cm="1">
        <f t="array" ref="AH245">IF($AG245,#REF!,"")</f>
        <v/>
      </c>
    </row>
    <row r="246" spans="1:43" x14ac:dyDescent="0.2">
      <c r="A246" s="7">
        <v>2306.0007599999999</v>
      </c>
      <c r="B246" s="3" t="s">
        <v>11</v>
      </c>
      <c r="C246" s="3">
        <v>12</v>
      </c>
      <c r="D246" s="3">
        <v>0</v>
      </c>
      <c r="E246" s="3" t="b">
        <v>0</v>
      </c>
      <c r="F246" s="3" t="b">
        <v>0</v>
      </c>
      <c r="G246" s="13">
        <v>7.5168874263763401</v>
      </c>
      <c r="H246" s="13">
        <v>0.36880755424499501</v>
      </c>
      <c r="I246" s="13">
        <v>13.0968329906463</v>
      </c>
      <c r="J246" s="13">
        <v>0.16781711578369099</v>
      </c>
      <c r="K246" s="3">
        <v>16770</v>
      </c>
      <c r="L246" s="3">
        <v>7104</v>
      </c>
      <c r="M246" s="3">
        <v>3</v>
      </c>
      <c r="N246" s="3">
        <v>7</v>
      </c>
      <c r="O246" s="3">
        <v>3321</v>
      </c>
      <c r="P246" s="3">
        <v>5750</v>
      </c>
      <c r="Q246" s="3">
        <v>4553</v>
      </c>
      <c r="R246" s="3">
        <v>72</v>
      </c>
      <c r="S246" s="3" t="b">
        <v>1</v>
      </c>
      <c r="T246" s="3">
        <v>0</v>
      </c>
      <c r="U246" s="3">
        <v>0</v>
      </c>
      <c r="V246" s="3">
        <v>2</v>
      </c>
      <c r="W246" s="3">
        <v>4</v>
      </c>
      <c r="X246" s="3">
        <v>-2</v>
      </c>
      <c r="AA246" s="7">
        <v>2306.0007599999999</v>
      </c>
      <c r="AB246" s="3" t="b">
        <v>0</v>
      </c>
      <c r="AC246" s="3" t="b">
        <v>1</v>
      </c>
      <c r="AD246" s="3" t="b">
        <v>0</v>
      </c>
      <c r="AE246" s="24" t="b">
        <v>0</v>
      </c>
      <c r="AG246" t="b">
        <f t="shared" si="27"/>
        <v>0</v>
      </c>
      <c r="AH246" t="str" cm="1">
        <f t="array" ref="AH246">IF($AG246,#REF!,"")</f>
        <v/>
      </c>
      <c r="AI246" s="3">
        <v>1</v>
      </c>
      <c r="AJ246" s="3">
        <v>1</v>
      </c>
      <c r="AK246" s="3">
        <v>1</v>
      </c>
      <c r="AL246" s="3">
        <v>1</v>
      </c>
    </row>
    <row r="247" spans="1:43" x14ac:dyDescent="0.2">
      <c r="A247" s="7">
        <v>2306.0004300000001</v>
      </c>
      <c r="B247" s="3" t="s">
        <v>34</v>
      </c>
      <c r="C247" s="3">
        <v>0</v>
      </c>
      <c r="D247" s="3">
        <v>0</v>
      </c>
      <c r="E247" s="3" t="b">
        <v>1</v>
      </c>
      <c r="F247" s="3" t="b">
        <v>1</v>
      </c>
      <c r="G247" s="13">
        <v>24.1577694416046</v>
      </c>
      <c r="H247" s="13">
        <v>0.218032836914062</v>
      </c>
      <c r="I247" s="13">
        <v>11.2317810058593</v>
      </c>
      <c r="J247" s="13">
        <v>0.16830754280090299</v>
      </c>
      <c r="K247" s="3">
        <v>35</v>
      </c>
      <c r="L247" s="3">
        <v>35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2</v>
      </c>
      <c r="S247" s="3" t="b">
        <v>1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AA247" s="7">
        <v>2306.0004300000001</v>
      </c>
      <c r="AB247" s="3" t="b">
        <v>1</v>
      </c>
      <c r="AC247" s="3" t="b">
        <v>1</v>
      </c>
      <c r="AD247" s="3" t="b">
        <v>1</v>
      </c>
      <c r="AE247" s="24" t="b">
        <v>1</v>
      </c>
      <c r="AG247" t="b">
        <f t="shared" si="27"/>
        <v>1</v>
      </c>
      <c r="AH247" t="e" cm="1">
        <f t="array" ref="AH247">IF($AG247,#REF!,"")</f>
        <v>#REF!</v>
      </c>
    </row>
    <row r="248" spans="1:43" x14ac:dyDescent="0.2">
      <c r="A248" s="7">
        <v>2306.0016300000002</v>
      </c>
      <c r="B248" s="3" t="s">
        <v>55</v>
      </c>
      <c r="C248" s="3">
        <v>12</v>
      </c>
      <c r="D248" s="3">
        <v>12</v>
      </c>
      <c r="E248" s="3" t="b">
        <v>0</v>
      </c>
      <c r="F248" s="3" t="b">
        <v>1</v>
      </c>
      <c r="G248" s="13">
        <v>17.873317480087199</v>
      </c>
      <c r="H248" s="13">
        <v>0.36911034584045399</v>
      </c>
      <c r="I248" s="13">
        <v>9.9995033740997297</v>
      </c>
      <c r="J248" s="13">
        <v>0.1767578125</v>
      </c>
      <c r="K248" s="3">
        <v>6</v>
      </c>
      <c r="L248" s="3">
        <v>6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2</v>
      </c>
      <c r="S248" s="3" t="b">
        <v>1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AA248" s="7">
        <v>2306.0016300000002</v>
      </c>
      <c r="AB248" s="3" t="b">
        <v>0</v>
      </c>
      <c r="AC248" s="3" t="b">
        <v>0</v>
      </c>
      <c r="AD248" s="3" t="b">
        <v>1</v>
      </c>
      <c r="AE248" s="24" t="b">
        <v>1</v>
      </c>
      <c r="AG248" t="b">
        <f t="shared" si="27"/>
        <v>0</v>
      </c>
      <c r="AH248" t="str" cm="1">
        <f t="array" ref="AH248">IF($AG248,#REF!,"")</f>
        <v/>
      </c>
    </row>
    <row r="249" spans="1:43" x14ac:dyDescent="0.2">
      <c r="A249" s="7">
        <v>2306.0230299999998</v>
      </c>
      <c r="B249" s="3" t="s">
        <v>10</v>
      </c>
      <c r="C249" s="3">
        <v>12</v>
      </c>
      <c r="D249" s="3">
        <v>0</v>
      </c>
      <c r="E249" s="3" t="b">
        <v>0</v>
      </c>
      <c r="F249" s="3" t="b">
        <v>0</v>
      </c>
      <c r="G249" s="13">
        <v>10.8100056648254</v>
      </c>
      <c r="H249" s="13">
        <v>0.26734113693237299</v>
      </c>
      <c r="I249" s="13">
        <v>20.351256608962998</v>
      </c>
      <c r="J249" s="13">
        <v>0.16833543777465801</v>
      </c>
      <c r="K249" s="3">
        <v>12745</v>
      </c>
      <c r="L249" s="3">
        <v>8274</v>
      </c>
      <c r="M249" s="3">
        <v>4</v>
      </c>
      <c r="N249" s="3">
        <v>6</v>
      </c>
      <c r="O249" s="3">
        <v>1333</v>
      </c>
      <c r="P249" s="3">
        <v>6573</v>
      </c>
      <c r="Q249" s="3">
        <v>5534</v>
      </c>
      <c r="R249" s="3">
        <v>72</v>
      </c>
      <c r="S249" s="3" t="b">
        <v>1</v>
      </c>
      <c r="T249" s="3">
        <v>0</v>
      </c>
      <c r="U249" s="3">
        <v>0</v>
      </c>
      <c r="V249" s="3">
        <v>9</v>
      </c>
      <c r="W249" s="3">
        <v>15</v>
      </c>
      <c r="X249" s="3">
        <v>-1</v>
      </c>
      <c r="AA249" s="7">
        <v>2306.0230299999998</v>
      </c>
      <c r="AB249" s="3" t="b">
        <v>0</v>
      </c>
      <c r="AC249" s="3" t="b">
        <v>1</v>
      </c>
      <c r="AD249" s="3" t="b">
        <v>1</v>
      </c>
      <c r="AE249" s="24" t="b">
        <v>0</v>
      </c>
      <c r="AG249" t="b">
        <f t="shared" si="27"/>
        <v>1</v>
      </c>
      <c r="AH249" t="e" cm="1">
        <f t="array" ref="AH249">IF($AG249,#REF!,"")</f>
        <v>#REF!</v>
      </c>
    </row>
    <row r="250" spans="1:43" x14ac:dyDescent="0.2">
      <c r="A250" s="7">
        <v>2306.0066099999999</v>
      </c>
      <c r="B250" s="3" t="s">
        <v>13</v>
      </c>
      <c r="C250" s="3">
        <v>0</v>
      </c>
      <c r="D250" s="3">
        <v>0</v>
      </c>
      <c r="E250" s="3" t="b">
        <v>1</v>
      </c>
      <c r="F250" s="3" t="b">
        <v>1</v>
      </c>
      <c r="G250" s="13">
        <v>7.3040683269500697</v>
      </c>
      <c r="H250" s="13">
        <v>0.11564970016479401</v>
      </c>
      <c r="I250" s="13">
        <v>3.7585606575012198</v>
      </c>
      <c r="J250" s="13">
        <v>0.169300317764282</v>
      </c>
      <c r="K250" s="3">
        <v>53</v>
      </c>
      <c r="L250" s="3">
        <v>53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2</v>
      </c>
      <c r="S250" s="3" t="b">
        <v>1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AA250" s="7">
        <v>2306.0066099999999</v>
      </c>
      <c r="AB250" s="3" t="b">
        <v>1</v>
      </c>
      <c r="AC250" s="3" t="b">
        <v>1</v>
      </c>
      <c r="AD250" s="3" t="b">
        <v>1</v>
      </c>
      <c r="AE250" s="24" t="b">
        <v>1</v>
      </c>
      <c r="AG250" t="b">
        <f t="shared" si="27"/>
        <v>1</v>
      </c>
      <c r="AH250" t="e" cm="1">
        <f t="array" ref="AH250">IF($AG250,#REF!,"")</f>
        <v>#REF!</v>
      </c>
    </row>
    <row r="251" spans="1:43" x14ac:dyDescent="0.2">
      <c r="A251" s="7">
        <v>2306.1634600000002</v>
      </c>
      <c r="B251" s="3" t="s">
        <v>10</v>
      </c>
      <c r="C251" s="3">
        <v>12</v>
      </c>
      <c r="D251" s="3">
        <v>0</v>
      </c>
      <c r="E251" s="3" t="b">
        <v>0</v>
      </c>
      <c r="F251" s="3" t="b">
        <v>0</v>
      </c>
      <c r="G251" s="13">
        <v>7.4623019695281902</v>
      </c>
      <c r="H251" s="13">
        <v>0.21826553344726499</v>
      </c>
      <c r="I251" s="13">
        <v>13.456602811813299</v>
      </c>
      <c r="J251" s="13">
        <v>0.17689609527587799</v>
      </c>
      <c r="K251" s="3">
        <v>5707</v>
      </c>
      <c r="L251" s="3">
        <v>4221</v>
      </c>
      <c r="M251" s="3">
        <v>1</v>
      </c>
      <c r="N251" s="3">
        <v>0</v>
      </c>
      <c r="O251" s="3">
        <v>305</v>
      </c>
      <c r="P251" s="3">
        <v>4387</v>
      </c>
      <c r="Q251" s="3">
        <v>3706</v>
      </c>
      <c r="R251" s="3">
        <v>77</v>
      </c>
      <c r="S251" s="3" t="b">
        <v>1</v>
      </c>
      <c r="T251" s="3">
        <v>0</v>
      </c>
      <c r="U251" s="3">
        <v>0</v>
      </c>
      <c r="V251" s="3">
        <v>5</v>
      </c>
      <c r="W251" s="3">
        <v>9</v>
      </c>
      <c r="X251" s="3">
        <v>-1</v>
      </c>
      <c r="AA251" s="7">
        <v>2306.1634600000002</v>
      </c>
      <c r="AB251" s="3" t="b">
        <v>0</v>
      </c>
      <c r="AC251" s="3" t="b">
        <v>1</v>
      </c>
      <c r="AD251" s="3" t="b">
        <v>1</v>
      </c>
      <c r="AE251" s="24" t="b">
        <v>0</v>
      </c>
      <c r="AG251" t="b">
        <f t="shared" si="27"/>
        <v>1</v>
      </c>
      <c r="AH251" t="e" cm="1">
        <f t="array" ref="AH251">IF($AG251,#REF!,"")</f>
        <v>#REF!</v>
      </c>
    </row>
    <row r="252" spans="1:43" x14ac:dyDescent="0.2">
      <c r="A252" s="7">
        <v>2306.0179899999998</v>
      </c>
      <c r="B252" s="3" t="s">
        <v>10</v>
      </c>
      <c r="C252" s="3">
        <v>12</v>
      </c>
      <c r="D252" s="3">
        <v>12</v>
      </c>
      <c r="E252" s="3" t="b">
        <v>0</v>
      </c>
      <c r="F252" s="3" t="b">
        <v>0</v>
      </c>
      <c r="G252" s="13">
        <v>5.7553362846374503</v>
      </c>
      <c r="H252" s="13">
        <v>5.2541973590850803</v>
      </c>
      <c r="I252" s="13">
        <v>3.7406415939331001</v>
      </c>
      <c r="J252" s="13">
        <v>0.168097019195556</v>
      </c>
      <c r="K252" s="3">
        <v>102</v>
      </c>
      <c r="L252" s="3">
        <v>99</v>
      </c>
      <c r="M252" s="3">
        <v>0</v>
      </c>
      <c r="N252" s="3">
        <v>0</v>
      </c>
      <c r="O252" s="3">
        <v>0</v>
      </c>
      <c r="P252" s="3">
        <v>-70</v>
      </c>
      <c r="Q252" s="3">
        <v>-79</v>
      </c>
      <c r="R252" s="3">
        <v>30</v>
      </c>
      <c r="S252" s="3" t="b">
        <v>1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AA252" s="7">
        <v>2306.0179899999998</v>
      </c>
      <c r="AB252" s="3" t="b">
        <v>0</v>
      </c>
      <c r="AC252" s="3" t="b">
        <v>0</v>
      </c>
      <c r="AD252" s="3" t="b">
        <v>1</v>
      </c>
      <c r="AE252" s="24" t="b">
        <v>0</v>
      </c>
      <c r="AG252" t="b">
        <f t="shared" si="27"/>
        <v>0</v>
      </c>
      <c r="AH252" t="str" cm="1">
        <f t="array" ref="AH252">IF($AG252,#REF!,"")</f>
        <v/>
      </c>
      <c r="AI252" s="3">
        <v>1</v>
      </c>
      <c r="AJ252" s="3">
        <v>1</v>
      </c>
      <c r="AK252" s="3">
        <v>1</v>
      </c>
    </row>
    <row r="253" spans="1:43" x14ac:dyDescent="0.2">
      <c r="A253" s="7">
        <v>2306.0000799999998</v>
      </c>
      <c r="B253" s="3" t="s">
        <v>10</v>
      </c>
      <c r="C253" s="3">
        <v>12</v>
      </c>
      <c r="D253" s="3">
        <v>0</v>
      </c>
      <c r="E253" s="3" t="b">
        <v>0</v>
      </c>
      <c r="F253" s="3" t="b">
        <v>0</v>
      </c>
      <c r="G253" s="13">
        <v>6.9744000434875399</v>
      </c>
      <c r="H253" s="13">
        <v>0.26938104629516602</v>
      </c>
      <c r="I253" s="13">
        <v>17.289794206619199</v>
      </c>
      <c r="J253" s="13">
        <v>0.173320531845092</v>
      </c>
      <c r="K253" s="3">
        <v>25912</v>
      </c>
      <c r="L253" s="3">
        <v>20150</v>
      </c>
      <c r="M253" s="3">
        <v>13</v>
      </c>
      <c r="N253" s="3">
        <v>13</v>
      </c>
      <c r="O253" s="3">
        <v>1735</v>
      </c>
      <c r="P253" s="3">
        <v>11935</v>
      </c>
      <c r="Q253" s="3">
        <v>10163</v>
      </c>
      <c r="R253" s="3">
        <v>77</v>
      </c>
      <c r="S253" s="3" t="b">
        <v>1</v>
      </c>
      <c r="T253" s="3">
        <v>0</v>
      </c>
      <c r="U253" s="3">
        <v>0</v>
      </c>
      <c r="V253" s="3">
        <v>1</v>
      </c>
      <c r="W253" s="3">
        <v>1</v>
      </c>
      <c r="X253" s="3">
        <v>-2</v>
      </c>
      <c r="AA253" s="7">
        <v>2306.0000799999998</v>
      </c>
      <c r="AB253" s="3" t="b">
        <v>0</v>
      </c>
      <c r="AC253" s="3" t="b">
        <v>1</v>
      </c>
      <c r="AD253" s="3" t="b">
        <v>1</v>
      </c>
      <c r="AE253" s="24" t="b">
        <v>0</v>
      </c>
      <c r="AG253" t="b">
        <f t="shared" si="27"/>
        <v>1</v>
      </c>
      <c r="AH253" t="e" cm="1">
        <f t="array" ref="AH253">IF($AG253,#REF!,"")</f>
        <v>#REF!</v>
      </c>
    </row>
    <row r="254" spans="1:43" x14ac:dyDescent="0.2">
      <c r="A254" s="7">
        <v>2306.0203299999998</v>
      </c>
      <c r="B254" s="3" t="s">
        <v>18</v>
      </c>
      <c r="C254" s="3">
        <v>12</v>
      </c>
      <c r="D254" s="3">
        <v>0</v>
      </c>
      <c r="E254" s="3" t="b">
        <v>0</v>
      </c>
      <c r="F254" s="3" t="b">
        <v>0</v>
      </c>
      <c r="G254" s="13">
        <v>5.7009601593017498</v>
      </c>
      <c r="H254" s="13">
        <v>0.27778983116149902</v>
      </c>
      <c r="I254" s="13">
        <v>13.223992824554401</v>
      </c>
      <c r="J254" s="13">
        <v>0.167352199554443</v>
      </c>
      <c r="K254" s="3">
        <v>24479</v>
      </c>
      <c r="L254" s="3">
        <v>19070</v>
      </c>
      <c r="M254" s="3">
        <v>5</v>
      </c>
      <c r="N254" s="3">
        <v>5</v>
      </c>
      <c r="O254" s="3">
        <v>707</v>
      </c>
      <c r="P254" s="3">
        <v>20002</v>
      </c>
      <c r="Q254" s="3">
        <v>16588</v>
      </c>
      <c r="R254" s="3">
        <v>101</v>
      </c>
      <c r="S254" s="3" t="b">
        <v>1</v>
      </c>
      <c r="T254" s="3">
        <v>0</v>
      </c>
      <c r="U254" s="3">
        <v>0</v>
      </c>
      <c r="V254" s="3">
        <v>1</v>
      </c>
      <c r="W254" s="3">
        <v>3</v>
      </c>
      <c r="X254" s="3">
        <v>-6</v>
      </c>
      <c r="AA254" s="7">
        <v>2306.0203299999998</v>
      </c>
      <c r="AB254" s="3" t="b">
        <v>0</v>
      </c>
      <c r="AC254" s="3" t="b">
        <v>1</v>
      </c>
      <c r="AD254" s="3" t="b">
        <v>1</v>
      </c>
      <c r="AE254" s="24" t="b">
        <v>0</v>
      </c>
      <c r="AG254" t="b">
        <f t="shared" si="27"/>
        <v>1</v>
      </c>
      <c r="AH254" t="e" cm="1">
        <f t="array" ref="AH254">IF($AG254,#REF!,"")</f>
        <v>#REF!</v>
      </c>
    </row>
    <row r="255" spans="1:43" x14ac:dyDescent="0.2">
      <c r="A255" s="7">
        <v>2306.0154400000001</v>
      </c>
      <c r="B255" s="3" t="s">
        <v>10</v>
      </c>
      <c r="C255" s="3">
        <v>0</v>
      </c>
      <c r="D255" s="3">
        <v>0</v>
      </c>
      <c r="E255" s="3" t="b">
        <v>0</v>
      </c>
      <c r="F255" s="3" t="b">
        <v>0</v>
      </c>
      <c r="G255" s="13">
        <v>18.426845550537099</v>
      </c>
      <c r="H255" s="13">
        <v>0.14337110519409099</v>
      </c>
      <c r="I255" s="13">
        <v>14.2281708717346</v>
      </c>
      <c r="J255" s="13">
        <v>0.17521548271179199</v>
      </c>
      <c r="K255" s="3">
        <v>33</v>
      </c>
      <c r="L255" s="3">
        <v>33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2</v>
      </c>
      <c r="S255" s="3" t="b">
        <v>1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AA255" s="7">
        <v>2306.0154400000001</v>
      </c>
      <c r="AB255" s="3" t="b">
        <v>0</v>
      </c>
      <c r="AC255" s="3" t="b">
        <v>1</v>
      </c>
      <c r="AD255" s="3" t="b">
        <v>1</v>
      </c>
      <c r="AE255" s="24" t="b">
        <v>0</v>
      </c>
      <c r="AG255" t="b">
        <f t="shared" si="27"/>
        <v>1</v>
      </c>
      <c r="AH255" t="e" cm="1">
        <f t="array" ref="AH255">IF($AG255,#REF!,"")</f>
        <v>#REF!</v>
      </c>
    </row>
    <row r="256" spans="1:43" x14ac:dyDescent="0.2">
      <c r="A256" s="7">
        <v>2306.0091600000001</v>
      </c>
      <c r="B256" s="3" t="s">
        <v>13</v>
      </c>
      <c r="C256" s="3">
        <v>0</v>
      </c>
      <c r="D256" s="3">
        <v>0</v>
      </c>
      <c r="E256" s="3" t="b">
        <v>0</v>
      </c>
      <c r="F256" s="3" t="b">
        <v>1</v>
      </c>
      <c r="G256" s="13">
        <v>11.2269809246063</v>
      </c>
      <c r="H256" s="13">
        <v>0.17240118980407701</v>
      </c>
      <c r="I256" s="13">
        <v>9.8345651626586896</v>
      </c>
      <c r="J256" s="13">
        <v>0.23302721977233801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 t="b">
        <v>1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AA256" s="7">
        <v>2306.0091600000001</v>
      </c>
      <c r="AB256" s="3" t="b">
        <v>1</v>
      </c>
      <c r="AC256" s="3" t="b">
        <v>1</v>
      </c>
      <c r="AD256" s="3" t="b">
        <v>1</v>
      </c>
      <c r="AE256" s="24" t="b">
        <v>1</v>
      </c>
      <c r="AG256" t="b">
        <f t="shared" si="27"/>
        <v>1</v>
      </c>
      <c r="AH256" t="e" cm="1">
        <f t="array" ref="AH256">IF($AG256,#REF!,"")</f>
        <v>#REF!</v>
      </c>
    </row>
    <row r="257" spans="1:43" x14ac:dyDescent="0.2">
      <c r="A257" s="7">
        <v>2306.06151</v>
      </c>
      <c r="B257" s="3" t="s">
        <v>56</v>
      </c>
      <c r="C257" s="3">
        <v>12</v>
      </c>
      <c r="D257" s="3">
        <v>0</v>
      </c>
      <c r="E257" s="3" t="b">
        <v>0</v>
      </c>
      <c r="F257" s="3" t="b">
        <v>0</v>
      </c>
      <c r="G257" s="13">
        <v>5.6501352787017796</v>
      </c>
      <c r="H257" s="13">
        <v>0.219815969467163</v>
      </c>
      <c r="I257" s="13">
        <v>11.088747739791801</v>
      </c>
      <c r="J257" s="13">
        <v>0.168012380599975</v>
      </c>
      <c r="K257" s="3">
        <v>1212</v>
      </c>
      <c r="L257" s="3">
        <v>948</v>
      </c>
      <c r="M257" s="3">
        <v>0</v>
      </c>
      <c r="N257" s="3">
        <v>0</v>
      </c>
      <c r="O257" s="3">
        <v>3</v>
      </c>
      <c r="P257" s="3">
        <v>1120</v>
      </c>
      <c r="Q257" s="3">
        <v>883</v>
      </c>
      <c r="R257" s="3">
        <v>69</v>
      </c>
      <c r="S257" s="3" t="b">
        <v>1</v>
      </c>
      <c r="T257" s="3">
        <v>0</v>
      </c>
      <c r="U257" s="3">
        <v>0</v>
      </c>
      <c r="V257" s="3">
        <v>3</v>
      </c>
      <c r="W257" s="3">
        <v>3</v>
      </c>
      <c r="X257" s="3">
        <v>0</v>
      </c>
      <c r="AA257" s="7">
        <v>2306.06151</v>
      </c>
      <c r="AB257" s="3" t="b">
        <v>0</v>
      </c>
      <c r="AC257" s="3" t="b">
        <v>1</v>
      </c>
      <c r="AD257" s="3" t="b">
        <v>1</v>
      </c>
      <c r="AE257" s="24" t="b">
        <v>0</v>
      </c>
      <c r="AG257" t="b">
        <f t="shared" si="27"/>
        <v>1</v>
      </c>
      <c r="AH257" t="e" cm="1">
        <f t="array" ref="AH257">IF($AG257,#REF!,"")</f>
        <v>#REF!</v>
      </c>
    </row>
    <row r="258" spans="1:43" x14ac:dyDescent="0.2">
      <c r="A258" s="7">
        <v>2306.0037200000002</v>
      </c>
      <c r="B258" s="3" t="s">
        <v>23</v>
      </c>
      <c r="C258" s="3">
        <v>12</v>
      </c>
      <c r="D258" s="3">
        <v>0</v>
      </c>
      <c r="E258" s="3" t="b">
        <v>0</v>
      </c>
      <c r="F258" s="3" t="b">
        <v>0</v>
      </c>
      <c r="G258" s="13">
        <v>5.1451876163482604</v>
      </c>
      <c r="H258" s="13">
        <v>0.217243671417236</v>
      </c>
      <c r="I258" s="13">
        <v>14.731053829193099</v>
      </c>
      <c r="J258" s="13">
        <v>0.170036315917968</v>
      </c>
      <c r="K258" s="3">
        <v>18251</v>
      </c>
      <c r="L258" s="3">
        <v>11850</v>
      </c>
      <c r="M258" s="3">
        <v>3</v>
      </c>
      <c r="N258" s="3">
        <v>3</v>
      </c>
      <c r="O258" s="3">
        <v>1738</v>
      </c>
      <c r="P258" s="3">
        <v>11448</v>
      </c>
      <c r="Q258" s="3">
        <v>9971</v>
      </c>
      <c r="R258" s="3">
        <v>89</v>
      </c>
      <c r="S258" s="3" t="b">
        <v>1</v>
      </c>
      <c r="T258" s="3">
        <v>0</v>
      </c>
      <c r="U258" s="3">
        <v>0</v>
      </c>
      <c r="V258" s="3">
        <v>1</v>
      </c>
      <c r="W258" s="3">
        <v>5</v>
      </c>
      <c r="X258" s="3">
        <v>-1</v>
      </c>
      <c r="AA258" s="7">
        <v>2306.0037200000002</v>
      </c>
      <c r="AB258" s="3" t="b">
        <v>0</v>
      </c>
      <c r="AC258" s="3" t="b">
        <v>1</v>
      </c>
      <c r="AD258" s="3" t="b">
        <v>0</v>
      </c>
      <c r="AE258" s="24" t="b">
        <v>0</v>
      </c>
      <c r="AG258" t="b">
        <f t="shared" si="27"/>
        <v>0</v>
      </c>
      <c r="AH258" t="str" cm="1">
        <f t="array" ref="AH258">IF($AG258,#REF!,"")</f>
        <v/>
      </c>
      <c r="AI258" s="3">
        <v>1</v>
      </c>
      <c r="AJ258" s="3">
        <v>1</v>
      </c>
      <c r="AK258" s="3">
        <v>1</v>
      </c>
      <c r="AL258" s="3">
        <v>1</v>
      </c>
    </row>
    <row r="259" spans="1:43" x14ac:dyDescent="0.2">
      <c r="A259" s="7">
        <v>2306.0574999999999</v>
      </c>
      <c r="B259" s="3" t="s">
        <v>10</v>
      </c>
      <c r="C259" s="3">
        <v>12</v>
      </c>
      <c r="D259" s="3">
        <v>0</v>
      </c>
      <c r="E259" s="3" t="b">
        <v>0</v>
      </c>
      <c r="F259" s="3" t="b">
        <v>0</v>
      </c>
      <c r="G259" s="13">
        <v>2.2812836170196502</v>
      </c>
      <c r="H259" s="13">
        <v>2.12708520889282</v>
      </c>
      <c r="I259" s="13">
        <v>4.4926557540893501</v>
      </c>
      <c r="J259" s="13">
        <v>0.167054653167724</v>
      </c>
      <c r="AA259" s="7">
        <v>2306.0574999999999</v>
      </c>
      <c r="AB259" s="3" t="b">
        <v>0</v>
      </c>
      <c r="AC259" s="3" t="b">
        <v>1</v>
      </c>
      <c r="AD259" s="3" t="b">
        <v>1</v>
      </c>
      <c r="AE259" s="24" t="b">
        <v>0</v>
      </c>
      <c r="AG259" t="b">
        <f t="shared" ref="AG259:AG322" si="28">AND(AC259,AD259)</f>
        <v>1</v>
      </c>
      <c r="AH259" t="e" cm="1">
        <f t="array" ref="AH259">IF($AG259,#REF!,"")</f>
        <v>#REF!</v>
      </c>
    </row>
    <row r="260" spans="1:43" x14ac:dyDescent="0.2">
      <c r="A260" s="7">
        <v>2306.0048999999999</v>
      </c>
      <c r="B260" s="3" t="s">
        <v>57</v>
      </c>
      <c r="C260" s="3">
        <v>12</v>
      </c>
      <c r="D260" s="3">
        <v>12</v>
      </c>
      <c r="E260" s="3" t="b">
        <v>0</v>
      </c>
      <c r="F260" s="3" t="b">
        <v>0</v>
      </c>
      <c r="G260" s="13">
        <v>0.31741070747375399</v>
      </c>
      <c r="H260" s="13">
        <v>0.31723928451538003</v>
      </c>
      <c r="I260" s="13">
        <v>0.469096899032592</v>
      </c>
      <c r="J260" s="13">
        <v>0.17053604125976499</v>
      </c>
      <c r="AA260" s="7">
        <v>2306.0048999999999</v>
      </c>
      <c r="AB260" s="3" t="b">
        <v>0</v>
      </c>
      <c r="AC260" s="3" t="b">
        <v>0</v>
      </c>
      <c r="AD260" s="3" t="b">
        <v>0</v>
      </c>
      <c r="AE260" s="24" t="b">
        <v>0</v>
      </c>
      <c r="AG260" t="b">
        <f t="shared" si="28"/>
        <v>0</v>
      </c>
      <c r="AH260" t="str" cm="1">
        <f t="array" ref="AH260">IF($AG260,#REF!,"")</f>
        <v/>
      </c>
      <c r="AI260" s="3" t="s">
        <v>119</v>
      </c>
    </row>
    <row r="261" spans="1:43" x14ac:dyDescent="0.2">
      <c r="A261" s="7">
        <v>2306.0005999999998</v>
      </c>
      <c r="B261" s="3" t="s">
        <v>11</v>
      </c>
      <c r="C261" s="3">
        <v>0</v>
      </c>
      <c r="D261" s="3">
        <v>0</v>
      </c>
      <c r="E261" s="3" t="b">
        <v>0</v>
      </c>
      <c r="F261" s="3" t="b">
        <v>0</v>
      </c>
      <c r="G261" s="13">
        <v>12.752329826354901</v>
      </c>
      <c r="H261" s="13">
        <v>0.16774559020995999</v>
      </c>
      <c r="I261" s="13">
        <v>11.3462281227111</v>
      </c>
      <c r="J261" s="13">
        <v>0.16968011856079099</v>
      </c>
      <c r="K261" s="3">
        <v>12</v>
      </c>
      <c r="L261" s="3">
        <v>12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4</v>
      </c>
      <c r="S261" s="3" t="b">
        <v>1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AA261" s="7">
        <v>2306.0005999999998</v>
      </c>
      <c r="AB261" s="3" t="b">
        <v>1</v>
      </c>
      <c r="AC261" s="3" t="b">
        <v>1</v>
      </c>
      <c r="AD261" s="3" t="b">
        <v>0</v>
      </c>
      <c r="AE261" s="24" t="b">
        <v>0</v>
      </c>
      <c r="AG261" t="b">
        <f t="shared" si="28"/>
        <v>0</v>
      </c>
      <c r="AH261" t="str" cm="1">
        <f t="array" ref="AH261">IF($AG261,#REF!,"")</f>
        <v/>
      </c>
      <c r="AI261" s="3">
        <v>1</v>
      </c>
    </row>
    <row r="262" spans="1:43" x14ac:dyDescent="0.2">
      <c r="A262" s="7">
        <v>2306.00279</v>
      </c>
      <c r="B262" s="3" t="s">
        <v>23</v>
      </c>
      <c r="C262" s="3">
        <v>12</v>
      </c>
      <c r="D262" s="3">
        <v>12</v>
      </c>
      <c r="E262" s="3" t="b">
        <v>0</v>
      </c>
      <c r="F262" s="3" t="b">
        <v>1</v>
      </c>
      <c r="G262" s="13">
        <v>3.5410783290863002</v>
      </c>
      <c r="H262" s="13">
        <v>0.22433924674987701</v>
      </c>
      <c r="I262" s="13">
        <v>2.9861147403717001</v>
      </c>
      <c r="J262" s="13">
        <v>0.14313769340515101</v>
      </c>
      <c r="K262" s="3">
        <v>5</v>
      </c>
      <c r="L262" s="3">
        <v>5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2</v>
      </c>
      <c r="S262" s="3" t="b">
        <v>1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AA262" s="7">
        <v>2306.00279</v>
      </c>
      <c r="AB262" s="3" t="b">
        <v>0</v>
      </c>
      <c r="AC262" s="3" t="b">
        <v>0</v>
      </c>
      <c r="AD262" s="3" t="b">
        <v>1</v>
      </c>
      <c r="AE262" s="24" t="b">
        <v>1</v>
      </c>
      <c r="AG262" t="b">
        <f t="shared" si="28"/>
        <v>0</v>
      </c>
      <c r="AH262" t="str" cm="1">
        <f t="array" ref="AH262">IF($AG262,#REF!,"")</f>
        <v/>
      </c>
    </row>
    <row r="263" spans="1:43" x14ac:dyDescent="0.2">
      <c r="A263" s="7">
        <v>2306.0059000000001</v>
      </c>
      <c r="B263" s="3" t="s">
        <v>13</v>
      </c>
      <c r="C263" s="3">
        <v>0</v>
      </c>
      <c r="D263" s="3">
        <v>0</v>
      </c>
      <c r="E263" s="3" t="b">
        <v>1</v>
      </c>
      <c r="F263" s="3" t="b">
        <v>1</v>
      </c>
      <c r="G263" s="13">
        <v>7.5123324394226003</v>
      </c>
      <c r="H263" s="13">
        <v>0.118599414825439</v>
      </c>
      <c r="I263" s="13">
        <v>4.5044293403625399</v>
      </c>
      <c r="J263" s="13">
        <v>0.177493810653686</v>
      </c>
      <c r="K263" s="3">
        <v>110</v>
      </c>
      <c r="L263" s="3">
        <v>110</v>
      </c>
      <c r="M263" s="3">
        <v>0</v>
      </c>
      <c r="N263" s="3">
        <v>0</v>
      </c>
      <c r="O263" s="3">
        <v>0</v>
      </c>
      <c r="P263" s="3">
        <v>8</v>
      </c>
      <c r="Q263" s="3">
        <v>8</v>
      </c>
      <c r="R263" s="3">
        <v>4</v>
      </c>
      <c r="S263" s="3" t="b">
        <v>1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AA263" s="7">
        <v>2306.0059000000001</v>
      </c>
      <c r="AB263" s="3" t="b">
        <v>1</v>
      </c>
      <c r="AC263" s="3" t="b">
        <v>1</v>
      </c>
      <c r="AD263" s="3" t="b">
        <v>1</v>
      </c>
      <c r="AE263" s="24" t="b">
        <v>1</v>
      </c>
      <c r="AG263" t="b">
        <f t="shared" si="28"/>
        <v>1</v>
      </c>
      <c r="AH263" t="e" cm="1">
        <f t="array" ref="AH263">IF($AG263,#REF!,"")</f>
        <v>#REF!</v>
      </c>
    </row>
    <row r="264" spans="1:43" x14ac:dyDescent="0.2">
      <c r="A264" s="7">
        <v>2306.0034300000002</v>
      </c>
      <c r="B264" s="3" t="s">
        <v>23</v>
      </c>
      <c r="C264" s="3">
        <v>0</v>
      </c>
      <c r="D264" s="3">
        <v>0</v>
      </c>
      <c r="E264" s="3" t="b">
        <v>1</v>
      </c>
      <c r="F264" s="3" t="b">
        <v>1</v>
      </c>
      <c r="G264" s="13">
        <v>4.5390219688415501</v>
      </c>
      <c r="H264" s="13">
        <v>0.116338491439819</v>
      </c>
      <c r="I264" s="13">
        <v>3.5481288433074898</v>
      </c>
      <c r="J264" s="13">
        <v>0.173328638076782</v>
      </c>
      <c r="K264" s="3">
        <v>6</v>
      </c>
      <c r="L264" s="3">
        <v>6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2</v>
      </c>
      <c r="S264" s="3" t="b">
        <v>1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AA264" s="7">
        <v>2306.0034300000002</v>
      </c>
      <c r="AB264" s="3" t="b">
        <v>1</v>
      </c>
      <c r="AC264" s="3" t="b">
        <v>1</v>
      </c>
      <c r="AD264" s="3" t="b">
        <v>1</v>
      </c>
      <c r="AE264" s="24" t="b">
        <v>1</v>
      </c>
      <c r="AG264" t="b">
        <f t="shared" si="28"/>
        <v>1</v>
      </c>
      <c r="AH264" t="e" cm="1">
        <f t="array" ref="AH264">IF($AG264,#REF!,"")</f>
        <v>#REF!</v>
      </c>
    </row>
    <row r="265" spans="1:43" x14ac:dyDescent="0.2">
      <c r="A265" s="7">
        <v>2306.1219999999998</v>
      </c>
      <c r="B265" s="3" t="s">
        <v>12</v>
      </c>
      <c r="C265" s="3">
        <v>0</v>
      </c>
      <c r="D265" s="3">
        <v>0</v>
      </c>
      <c r="E265" s="3" t="b">
        <v>1</v>
      </c>
      <c r="F265" s="3" t="b">
        <v>1</v>
      </c>
      <c r="G265" s="13">
        <v>22.590245723724301</v>
      </c>
      <c r="H265" s="13">
        <v>0.11770582199096601</v>
      </c>
      <c r="I265" s="13">
        <v>18.858238935470499</v>
      </c>
      <c r="J265" s="13">
        <v>0.171055793762207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 t="b">
        <v>1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AA265" s="7">
        <v>2306.1219999999998</v>
      </c>
      <c r="AB265" s="3" t="b">
        <v>1</v>
      </c>
      <c r="AC265" s="3" t="b">
        <v>1</v>
      </c>
      <c r="AD265" s="3" t="b">
        <v>1</v>
      </c>
      <c r="AE265" s="24" t="b">
        <v>1</v>
      </c>
      <c r="AG265" t="b">
        <f t="shared" si="28"/>
        <v>1</v>
      </c>
      <c r="AH265" t="e" cm="1">
        <f t="array" ref="AH265">IF($AG265,#REF!,"")</f>
        <v>#REF!</v>
      </c>
    </row>
    <row r="266" spans="1:43" x14ac:dyDescent="0.2">
      <c r="A266" s="7">
        <v>2306.0206199999998</v>
      </c>
      <c r="B266" s="3" t="s">
        <v>23</v>
      </c>
      <c r="C266" s="3">
        <v>0</v>
      </c>
      <c r="D266" s="3">
        <v>0</v>
      </c>
      <c r="E266" s="3" t="b">
        <v>1</v>
      </c>
      <c r="F266" s="3" t="b">
        <v>1</v>
      </c>
      <c r="G266" s="13">
        <v>10.688845396041801</v>
      </c>
      <c r="H266" s="13">
        <v>0.11734390258789</v>
      </c>
      <c r="I266" s="13">
        <v>7.5269868373870796</v>
      </c>
      <c r="J266" s="13">
        <v>0.172609567642211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 t="b">
        <v>1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AA266" s="7">
        <v>2306.0206199999998</v>
      </c>
      <c r="AB266" s="3" t="b">
        <v>1</v>
      </c>
      <c r="AC266" s="3" t="b">
        <v>1</v>
      </c>
      <c r="AD266" s="3" t="b">
        <v>1</v>
      </c>
      <c r="AE266" s="24" t="b">
        <v>1</v>
      </c>
      <c r="AG266" t="b">
        <f t="shared" si="28"/>
        <v>1</v>
      </c>
      <c r="AH266" t="e" cm="1">
        <f t="array" ref="AH266">IF($AG266,#REF!,"")</f>
        <v>#REF!</v>
      </c>
    </row>
    <row r="267" spans="1:43" x14ac:dyDescent="0.2">
      <c r="A267" s="7">
        <v>2306.0130800000002</v>
      </c>
      <c r="B267" s="3" t="s">
        <v>49</v>
      </c>
      <c r="C267" s="3">
        <v>0</v>
      </c>
      <c r="D267" s="3">
        <v>0</v>
      </c>
      <c r="E267" s="3" t="b">
        <v>0</v>
      </c>
      <c r="F267" s="3" t="b">
        <v>1</v>
      </c>
      <c r="G267" s="13">
        <v>6.0983736515045104</v>
      </c>
      <c r="H267" s="13">
        <v>0.117482185363769</v>
      </c>
      <c r="I267" s="13">
        <v>5.9061481952667201</v>
      </c>
      <c r="J267" s="13">
        <v>0.174128532409667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 t="b">
        <v>1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AA267" s="7">
        <v>2306.0130800000002</v>
      </c>
      <c r="AB267" s="3" t="b">
        <v>1</v>
      </c>
      <c r="AC267" s="3" t="b">
        <v>1</v>
      </c>
      <c r="AD267" s="3" t="b">
        <v>1</v>
      </c>
      <c r="AE267" s="24" t="b">
        <v>1</v>
      </c>
      <c r="AG267" t="b">
        <f t="shared" si="28"/>
        <v>1</v>
      </c>
      <c r="AH267" t="e" cm="1">
        <f t="array" ref="AH267">IF($AG267,#REF!,"")</f>
        <v>#REF!</v>
      </c>
    </row>
    <row r="268" spans="1:43" x14ac:dyDescent="0.2">
      <c r="A268" s="7">
        <v>2306.00371</v>
      </c>
      <c r="B268" s="3" t="s">
        <v>10</v>
      </c>
      <c r="C268" s="3">
        <v>12</v>
      </c>
      <c r="D268" s="3">
        <v>0</v>
      </c>
      <c r="E268" s="3" t="b">
        <v>0</v>
      </c>
      <c r="F268" s="3" t="b">
        <v>0</v>
      </c>
      <c r="G268" s="13">
        <v>3.2383282184600799</v>
      </c>
      <c r="H268" s="13">
        <v>0.22050046920776301</v>
      </c>
      <c r="I268" s="13">
        <v>4.25148272514343</v>
      </c>
      <c r="J268" s="13">
        <v>0.17055964469909601</v>
      </c>
      <c r="K268" s="3">
        <v>390</v>
      </c>
      <c r="L268" s="3">
        <v>262</v>
      </c>
      <c r="M268" s="3">
        <v>0</v>
      </c>
      <c r="N268" s="3">
        <v>0</v>
      </c>
      <c r="O268" s="3">
        <v>3</v>
      </c>
      <c r="P268" s="3">
        <v>-141</v>
      </c>
      <c r="Q268" s="3">
        <v>90</v>
      </c>
      <c r="R268" s="3">
        <v>12</v>
      </c>
      <c r="S268" s="3" t="b">
        <v>1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AA268" s="7">
        <v>2306.00371</v>
      </c>
      <c r="AB268" s="3" t="b">
        <v>0</v>
      </c>
      <c r="AC268" s="3" t="b">
        <v>1</v>
      </c>
      <c r="AD268" s="3" t="b">
        <v>1</v>
      </c>
      <c r="AE268" s="24" t="b">
        <v>0</v>
      </c>
      <c r="AG268" t="b">
        <f t="shared" si="28"/>
        <v>1</v>
      </c>
      <c r="AH268" t="e" cm="1">
        <f t="array" ref="AH268">IF($AG268,#REF!,"")</f>
        <v>#REF!</v>
      </c>
    </row>
    <row r="269" spans="1:43" x14ac:dyDescent="0.2">
      <c r="A269" s="7">
        <v>2306.0174000000002</v>
      </c>
      <c r="B269" s="3" t="s">
        <v>12</v>
      </c>
      <c r="C269" s="3">
        <v>12</v>
      </c>
      <c r="D269" s="3">
        <v>0</v>
      </c>
      <c r="E269" s="3" t="b">
        <v>0</v>
      </c>
      <c r="F269" s="3" t="b">
        <v>0</v>
      </c>
      <c r="G269" s="13">
        <v>5.40232157707214</v>
      </c>
      <c r="H269" s="13">
        <v>0.27058768272399902</v>
      </c>
      <c r="I269" s="13">
        <v>14.226687192916801</v>
      </c>
      <c r="J269" s="13">
        <v>0.16743206977844199</v>
      </c>
      <c r="K269" s="3">
        <v>15954</v>
      </c>
      <c r="L269" s="3">
        <v>8140</v>
      </c>
      <c r="M269" s="3">
        <v>4</v>
      </c>
      <c r="N269" s="3">
        <v>8</v>
      </c>
      <c r="O269" s="3">
        <v>2866</v>
      </c>
      <c r="P269" s="3">
        <v>4692</v>
      </c>
      <c r="Q269" s="3">
        <v>4307</v>
      </c>
      <c r="R269" s="3">
        <v>74</v>
      </c>
      <c r="S269" s="3" t="b">
        <v>1</v>
      </c>
      <c r="T269" s="3">
        <v>0</v>
      </c>
      <c r="U269" s="3">
        <v>0</v>
      </c>
      <c r="V269" s="3">
        <v>0</v>
      </c>
      <c r="W269" s="3">
        <v>2</v>
      </c>
      <c r="X269" s="3">
        <v>-1</v>
      </c>
      <c r="AA269" s="7">
        <v>2306.0174000000002</v>
      </c>
      <c r="AB269" s="3" t="b">
        <v>0</v>
      </c>
      <c r="AC269" s="3" t="b">
        <v>1</v>
      </c>
      <c r="AD269" s="3" t="b">
        <v>1</v>
      </c>
      <c r="AE269" s="24" t="b">
        <v>0</v>
      </c>
      <c r="AG269" t="b">
        <f t="shared" si="28"/>
        <v>1</v>
      </c>
      <c r="AH269" t="e" cm="1">
        <f t="array" ref="AH269">IF($AG269,#REF!,"")</f>
        <v>#REF!</v>
      </c>
    </row>
    <row r="270" spans="1:43" x14ac:dyDescent="0.2">
      <c r="A270" s="7">
        <v>2306.0159199999998</v>
      </c>
      <c r="B270" s="3" t="s">
        <v>10</v>
      </c>
      <c r="C270" s="3">
        <v>0</v>
      </c>
      <c r="D270" s="3">
        <v>0</v>
      </c>
      <c r="E270" s="3" t="b">
        <v>1</v>
      </c>
      <c r="F270" s="3" t="b">
        <v>1</v>
      </c>
      <c r="G270" s="13">
        <v>5.5548827648162797</v>
      </c>
      <c r="H270" s="13">
        <v>0.16929435729980399</v>
      </c>
      <c r="I270" s="13">
        <v>4.1415383815765301</v>
      </c>
      <c r="J270" s="13">
        <v>0.22095370292663499</v>
      </c>
      <c r="K270" s="3">
        <v>32</v>
      </c>
      <c r="L270" s="3">
        <v>32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2</v>
      </c>
      <c r="S270" s="3" t="b">
        <v>1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AA270" s="7">
        <v>2306.0159199999998</v>
      </c>
      <c r="AB270" s="3" t="b">
        <v>1</v>
      </c>
      <c r="AC270" s="3" t="b">
        <v>1</v>
      </c>
      <c r="AD270" s="3" t="b">
        <v>1</v>
      </c>
      <c r="AE270" s="24" t="b">
        <v>1</v>
      </c>
      <c r="AG270" t="b">
        <f t="shared" si="28"/>
        <v>1</v>
      </c>
      <c r="AH270" t="e" cm="1">
        <f t="array" ref="AH270">IF($AG270,#REF!,"")</f>
        <v>#REF!</v>
      </c>
    </row>
    <row r="271" spans="1:43" x14ac:dyDescent="0.2">
      <c r="A271" s="7">
        <v>2306.0088300000002</v>
      </c>
      <c r="B271" s="3" t="s">
        <v>16</v>
      </c>
      <c r="C271" s="3">
        <v>12</v>
      </c>
      <c r="D271" s="3">
        <v>0</v>
      </c>
      <c r="E271" s="3" t="b">
        <v>0</v>
      </c>
      <c r="F271" s="3" t="b">
        <v>0</v>
      </c>
      <c r="G271" s="13">
        <v>6.3100960254669101</v>
      </c>
      <c r="H271" s="13">
        <v>0.21980881690979001</v>
      </c>
      <c r="I271" s="13">
        <v>12.4531338214874</v>
      </c>
      <c r="J271" s="13">
        <v>0.17014980316162101</v>
      </c>
      <c r="K271" s="3">
        <v>10578</v>
      </c>
      <c r="L271" s="3">
        <v>5878</v>
      </c>
      <c r="M271" s="3">
        <v>0</v>
      </c>
      <c r="N271" s="3">
        <v>0</v>
      </c>
      <c r="O271" s="3">
        <v>1227</v>
      </c>
      <c r="P271" s="3">
        <v>6877</v>
      </c>
      <c r="Q271" s="3">
        <v>5479</v>
      </c>
      <c r="R271" s="3">
        <v>83</v>
      </c>
      <c r="S271" s="3" t="b">
        <v>1</v>
      </c>
      <c r="T271" s="3">
        <v>0</v>
      </c>
      <c r="U271" s="3">
        <v>0</v>
      </c>
      <c r="V271" s="3">
        <v>2</v>
      </c>
      <c r="W271" s="3">
        <v>4</v>
      </c>
      <c r="X271" s="3">
        <v>-1</v>
      </c>
      <c r="AA271" s="7">
        <v>2306.0088300000002</v>
      </c>
      <c r="AB271" s="3" t="b">
        <v>0</v>
      </c>
      <c r="AC271" s="3" t="b">
        <v>1</v>
      </c>
      <c r="AD271" s="3" t="b">
        <v>1</v>
      </c>
      <c r="AE271" s="24" t="b">
        <v>0</v>
      </c>
      <c r="AG271" t="b">
        <f t="shared" si="28"/>
        <v>1</v>
      </c>
      <c r="AH271" t="e" cm="1">
        <f t="array" ref="AH271">IF($AG271,#REF!,"")</f>
        <v>#REF!</v>
      </c>
    </row>
    <row r="272" spans="1:43" x14ac:dyDescent="0.2">
      <c r="A272" s="7">
        <v>2306.0019000000002</v>
      </c>
      <c r="B272" s="3" t="s">
        <v>58</v>
      </c>
      <c r="C272" s="3">
        <v>12</v>
      </c>
      <c r="D272" s="3">
        <v>0</v>
      </c>
      <c r="E272" s="3" t="b">
        <v>0</v>
      </c>
      <c r="F272" s="3" t="b">
        <v>0</v>
      </c>
      <c r="G272" s="13">
        <v>7.4262154102325404</v>
      </c>
      <c r="H272" s="13">
        <v>0.27360367774963301</v>
      </c>
      <c r="I272" s="13">
        <v>16.551445245742698</v>
      </c>
      <c r="J272" s="13">
        <v>0.16972589492797799</v>
      </c>
      <c r="K272" s="3">
        <v>2750</v>
      </c>
      <c r="L272" s="3">
        <v>2260</v>
      </c>
      <c r="M272" s="3">
        <v>2</v>
      </c>
      <c r="N272" s="3">
        <v>1</v>
      </c>
      <c r="O272" s="3">
        <v>67</v>
      </c>
      <c r="P272" s="3">
        <v>2199</v>
      </c>
      <c r="Q272" s="3">
        <v>1877</v>
      </c>
      <c r="R272" s="3">
        <v>75</v>
      </c>
      <c r="S272" s="3" t="b">
        <v>1</v>
      </c>
      <c r="T272" s="3">
        <v>0</v>
      </c>
      <c r="U272" s="3">
        <v>0</v>
      </c>
      <c r="V272" s="3">
        <v>3</v>
      </c>
      <c r="W272" s="3">
        <v>5</v>
      </c>
      <c r="X272" s="3">
        <v>-1</v>
      </c>
      <c r="AA272" s="7">
        <v>2306.0019000000002</v>
      </c>
      <c r="AB272" s="3" t="b">
        <v>0</v>
      </c>
      <c r="AC272" s="3" t="b">
        <v>0</v>
      </c>
      <c r="AD272" s="3" t="b">
        <v>1</v>
      </c>
      <c r="AE272" s="24" t="b">
        <v>0</v>
      </c>
      <c r="AG272" t="b">
        <f t="shared" si="28"/>
        <v>0</v>
      </c>
      <c r="AH272" t="str" cm="1">
        <f t="array" ref="AH272">IF($AG272,#REF!,"")</f>
        <v/>
      </c>
      <c r="AI272" s="3">
        <v>1</v>
      </c>
      <c r="AJ272" s="3">
        <v>1</v>
      </c>
      <c r="AK272" s="3">
        <v>1</v>
      </c>
      <c r="AL272" s="3">
        <v>1</v>
      </c>
      <c r="AM272" s="3">
        <v>1</v>
      </c>
      <c r="AN272" s="3">
        <v>1</v>
      </c>
      <c r="AQ272" t="s">
        <v>220</v>
      </c>
    </row>
    <row r="273" spans="1:43" x14ac:dyDescent="0.2">
      <c r="A273" s="7">
        <v>2306.0020300000001</v>
      </c>
      <c r="B273" s="3" t="s">
        <v>14</v>
      </c>
      <c r="C273" s="3">
        <v>12</v>
      </c>
      <c r="D273" s="3">
        <v>0</v>
      </c>
      <c r="E273" s="3" t="b">
        <v>0</v>
      </c>
      <c r="F273" s="3" t="b">
        <v>0</v>
      </c>
      <c r="G273" s="13">
        <v>4.2428193092346103</v>
      </c>
      <c r="H273" s="13">
        <v>0.220025539398193</v>
      </c>
      <c r="I273" s="13">
        <v>8.6733767986297607</v>
      </c>
      <c r="J273" s="13">
        <v>0.170197248458862</v>
      </c>
      <c r="K273" s="3">
        <v>7011</v>
      </c>
      <c r="L273" s="3">
        <v>5717</v>
      </c>
      <c r="M273" s="3">
        <v>4</v>
      </c>
      <c r="N273" s="3">
        <v>0</v>
      </c>
      <c r="O273" s="3">
        <v>206</v>
      </c>
      <c r="P273" s="3">
        <v>5430</v>
      </c>
      <c r="Q273" s="3">
        <v>4759</v>
      </c>
      <c r="R273" s="3">
        <v>77</v>
      </c>
      <c r="S273" s="3" t="b">
        <v>1</v>
      </c>
      <c r="T273" s="3">
        <v>0</v>
      </c>
      <c r="U273" s="3">
        <v>0</v>
      </c>
      <c r="V273" s="3">
        <v>1</v>
      </c>
      <c r="W273" s="3">
        <v>1</v>
      </c>
      <c r="X273" s="3">
        <v>-1</v>
      </c>
      <c r="AA273" s="7">
        <v>2306.0020300000001</v>
      </c>
      <c r="AB273" s="3" t="b">
        <v>1</v>
      </c>
      <c r="AC273" s="3" t="b">
        <v>0</v>
      </c>
      <c r="AD273" s="3" t="b">
        <v>1</v>
      </c>
      <c r="AE273" s="24" t="b">
        <v>0</v>
      </c>
      <c r="AG273" t="b">
        <f t="shared" si="28"/>
        <v>0</v>
      </c>
      <c r="AH273" t="str" cm="1">
        <f t="array" ref="AH273">IF($AG273,#REF!,"")</f>
        <v/>
      </c>
      <c r="AI273" s="3">
        <v>1</v>
      </c>
      <c r="AJ273" s="3">
        <v>1</v>
      </c>
      <c r="AK273" s="3">
        <v>1</v>
      </c>
      <c r="AL273" s="3">
        <v>1</v>
      </c>
    </row>
    <row r="274" spans="1:43" x14ac:dyDescent="0.2">
      <c r="A274" s="7">
        <v>2306.0192000000002</v>
      </c>
      <c r="B274" s="3" t="s">
        <v>10</v>
      </c>
      <c r="C274" s="3">
        <v>12</v>
      </c>
      <c r="D274" s="3">
        <v>0</v>
      </c>
      <c r="E274" s="3" t="b">
        <v>0</v>
      </c>
      <c r="F274" s="3" t="b">
        <v>0</v>
      </c>
      <c r="G274" s="13">
        <v>6.1514112949371302</v>
      </c>
      <c r="H274" s="13">
        <v>0.217977285385131</v>
      </c>
      <c r="I274" s="13">
        <v>16.983007431030199</v>
      </c>
      <c r="J274" s="13">
        <v>0.169514179229736</v>
      </c>
      <c r="K274" s="3">
        <v>23009</v>
      </c>
      <c r="L274" s="3">
        <v>11568</v>
      </c>
      <c r="M274" s="3">
        <v>15</v>
      </c>
      <c r="N274" s="3">
        <v>6</v>
      </c>
      <c r="O274" s="3">
        <v>4262</v>
      </c>
      <c r="P274" s="3">
        <v>5721</v>
      </c>
      <c r="Q274" s="3">
        <v>4736</v>
      </c>
      <c r="R274" s="3">
        <v>75</v>
      </c>
      <c r="S274" s="3" t="b">
        <v>1</v>
      </c>
      <c r="T274" s="3">
        <v>0</v>
      </c>
      <c r="U274" s="3">
        <v>0</v>
      </c>
      <c r="V274" s="3">
        <v>7</v>
      </c>
      <c r="W274" s="3">
        <v>9</v>
      </c>
      <c r="X274" s="3">
        <v>-1</v>
      </c>
      <c r="AA274" s="7">
        <v>2306.0192000000002</v>
      </c>
      <c r="AB274" s="3" t="b">
        <v>0</v>
      </c>
      <c r="AC274" s="3" t="b">
        <v>1</v>
      </c>
      <c r="AD274" s="3" t="b">
        <v>1</v>
      </c>
      <c r="AE274" s="24" t="b">
        <v>0</v>
      </c>
      <c r="AG274" t="b">
        <f t="shared" si="28"/>
        <v>1</v>
      </c>
      <c r="AH274" t="e" cm="1">
        <f t="array" ref="AH274">IF($AG274,#REF!,"")</f>
        <v>#REF!</v>
      </c>
    </row>
    <row r="275" spans="1:43" x14ac:dyDescent="0.2">
      <c r="A275" s="7">
        <v>2306.05701</v>
      </c>
      <c r="B275" s="3" t="s">
        <v>17</v>
      </c>
      <c r="C275" s="3">
        <v>12</v>
      </c>
      <c r="D275" s="3">
        <v>0</v>
      </c>
      <c r="E275" s="3" t="b">
        <v>0</v>
      </c>
      <c r="F275" s="3" t="b">
        <v>0</v>
      </c>
      <c r="G275" s="13">
        <v>9.7233510017395002</v>
      </c>
      <c r="H275" s="13">
        <v>0.27297592163085899</v>
      </c>
      <c r="I275" s="13">
        <v>20.243094205856298</v>
      </c>
      <c r="J275" s="13">
        <v>0.16979956626892001</v>
      </c>
      <c r="K275" s="3">
        <v>9810</v>
      </c>
      <c r="L275" s="3">
        <v>7264</v>
      </c>
      <c r="M275" s="3">
        <v>0</v>
      </c>
      <c r="N275" s="3">
        <v>0</v>
      </c>
      <c r="O275" s="3">
        <v>609</v>
      </c>
      <c r="P275" s="3">
        <v>7780</v>
      </c>
      <c r="Q275" s="3">
        <v>7011</v>
      </c>
      <c r="R275" s="3">
        <v>81</v>
      </c>
      <c r="S275" s="3" t="b">
        <v>1</v>
      </c>
      <c r="T275" s="3">
        <v>0</v>
      </c>
      <c r="U275" s="3">
        <v>0</v>
      </c>
      <c r="V275" s="3">
        <v>0</v>
      </c>
      <c r="W275" s="3">
        <v>0</v>
      </c>
      <c r="X275" s="3">
        <v>-2</v>
      </c>
      <c r="AA275" s="7">
        <v>2306.05701</v>
      </c>
      <c r="AB275" s="3" t="b">
        <v>0</v>
      </c>
      <c r="AC275" s="3" t="b">
        <v>1</v>
      </c>
      <c r="AD275" s="3" t="b">
        <v>1</v>
      </c>
      <c r="AE275" s="24" t="b">
        <v>0</v>
      </c>
      <c r="AG275" t="b">
        <f t="shared" si="28"/>
        <v>1</v>
      </c>
      <c r="AH275" t="e" cm="1">
        <f t="array" ref="AH275">IF($AG275,#REF!,"")</f>
        <v>#REF!</v>
      </c>
    </row>
    <row r="276" spans="1:43" x14ac:dyDescent="0.2">
      <c r="A276" s="7">
        <v>2306.0398700000001</v>
      </c>
      <c r="B276" s="3" t="s">
        <v>10</v>
      </c>
      <c r="C276" s="3">
        <v>12</v>
      </c>
      <c r="D276" s="3">
        <v>0</v>
      </c>
      <c r="E276" s="3" t="b">
        <v>0</v>
      </c>
      <c r="F276" s="3" t="b">
        <v>0</v>
      </c>
      <c r="G276" s="13">
        <v>3.2524204254150302</v>
      </c>
      <c r="H276" s="13">
        <v>0.220569849014282</v>
      </c>
      <c r="I276" s="13">
        <v>7.7142133712768501</v>
      </c>
      <c r="J276" s="13">
        <v>0.16961288452148399</v>
      </c>
      <c r="K276" s="3">
        <v>11300</v>
      </c>
      <c r="L276" s="3">
        <v>9602</v>
      </c>
      <c r="M276" s="3">
        <v>0</v>
      </c>
      <c r="N276" s="3">
        <v>0</v>
      </c>
      <c r="O276" s="3">
        <v>2</v>
      </c>
      <c r="P276" s="3">
        <v>10846</v>
      </c>
      <c r="Q276" s="3">
        <v>9442</v>
      </c>
      <c r="R276" s="3">
        <v>78</v>
      </c>
      <c r="S276" s="3" t="b">
        <v>1</v>
      </c>
      <c r="T276" s="3">
        <v>0</v>
      </c>
      <c r="U276" s="3">
        <v>0</v>
      </c>
      <c r="V276" s="3">
        <v>1</v>
      </c>
      <c r="W276" s="3">
        <v>1</v>
      </c>
      <c r="X276" s="3">
        <v>-2</v>
      </c>
      <c r="AA276" s="7">
        <v>2306.0398700000001</v>
      </c>
      <c r="AB276" s="3" t="b">
        <v>0</v>
      </c>
      <c r="AC276" s="3" t="b">
        <v>1</v>
      </c>
      <c r="AD276" s="3" t="b">
        <v>1</v>
      </c>
      <c r="AE276" s="24" t="b">
        <v>0</v>
      </c>
      <c r="AG276" t="b">
        <f t="shared" si="28"/>
        <v>1</v>
      </c>
      <c r="AH276" t="e" cm="1">
        <f t="array" ref="AH276">IF($AG276,#REF!,"")</f>
        <v>#REF!</v>
      </c>
    </row>
    <row r="277" spans="1:43" x14ac:dyDescent="0.2">
      <c r="A277" s="7">
        <v>2306.01838</v>
      </c>
      <c r="B277" s="3" t="s">
        <v>10</v>
      </c>
      <c r="C277" s="3">
        <v>0</v>
      </c>
      <c r="D277" s="3">
        <v>0</v>
      </c>
      <c r="E277" s="3" t="b">
        <v>0</v>
      </c>
      <c r="F277" s="3" t="b">
        <v>0</v>
      </c>
      <c r="G277" s="13">
        <v>15.1536011695861</v>
      </c>
      <c r="H277" s="13">
        <v>0.16958785057067799</v>
      </c>
      <c r="I277" s="13">
        <v>10.148456096649101</v>
      </c>
      <c r="J277" s="13">
        <v>0.22293114662170399</v>
      </c>
      <c r="K277" s="3">
        <v>30</v>
      </c>
      <c r="L277" s="3">
        <v>30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2</v>
      </c>
      <c r="S277" s="3" t="b">
        <v>1</v>
      </c>
      <c r="T277" s="3">
        <v>0</v>
      </c>
      <c r="U277" s="3">
        <v>0</v>
      </c>
      <c r="V277" s="3">
        <v>0</v>
      </c>
      <c r="W277" s="3">
        <v>2</v>
      </c>
      <c r="X277" s="3">
        <v>0</v>
      </c>
      <c r="AA277" s="7">
        <v>2306.01838</v>
      </c>
      <c r="AB277" s="3" t="b">
        <v>1</v>
      </c>
      <c r="AC277" s="3" t="b">
        <v>1</v>
      </c>
      <c r="AD277" s="3" t="b">
        <v>0</v>
      </c>
      <c r="AE277" s="24" t="b">
        <v>0</v>
      </c>
      <c r="AG277" t="b">
        <f t="shared" si="28"/>
        <v>0</v>
      </c>
      <c r="AH277" t="str" cm="1">
        <f t="array" ref="AH277">IF($AG277,#REF!,"")</f>
        <v/>
      </c>
      <c r="AI277" s="3">
        <v>1</v>
      </c>
    </row>
    <row r="278" spans="1:43" x14ac:dyDescent="0.2">
      <c r="A278" s="7">
        <v>2306.0443</v>
      </c>
      <c r="B278" s="3" t="s">
        <v>10</v>
      </c>
      <c r="C278" s="3">
        <v>0</v>
      </c>
      <c r="D278" s="3">
        <v>0</v>
      </c>
      <c r="E278" s="3" t="b">
        <v>0</v>
      </c>
      <c r="F278" s="3" t="b">
        <v>0</v>
      </c>
      <c r="G278" s="13">
        <v>4.3978385925292898</v>
      </c>
      <c r="H278" s="13">
        <v>0.119753122329711</v>
      </c>
      <c r="I278" s="13">
        <v>3.59792733192443</v>
      </c>
      <c r="J278" s="13">
        <v>0.17208456993103</v>
      </c>
      <c r="K278" s="3">
        <v>137</v>
      </c>
      <c r="L278" s="3">
        <v>114</v>
      </c>
      <c r="M278" s="3">
        <v>0</v>
      </c>
      <c r="N278" s="3">
        <v>0</v>
      </c>
      <c r="O278" s="3">
        <v>9</v>
      </c>
      <c r="P278" s="3">
        <v>-1</v>
      </c>
      <c r="Q278" s="3">
        <v>0</v>
      </c>
      <c r="R278" s="3">
        <v>0</v>
      </c>
      <c r="S278" s="3" t="b">
        <v>1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AA278" s="7">
        <v>2306.0443</v>
      </c>
      <c r="AB278" s="3" t="b">
        <v>0</v>
      </c>
      <c r="AC278" s="3" t="b">
        <v>0</v>
      </c>
      <c r="AD278" s="3" t="b">
        <v>1</v>
      </c>
      <c r="AE278" s="24" t="b">
        <v>0</v>
      </c>
      <c r="AG278" t="b">
        <f t="shared" si="28"/>
        <v>0</v>
      </c>
      <c r="AH278" t="str" cm="1">
        <f t="array" ref="AH278">IF($AG278,#REF!,"")</f>
        <v/>
      </c>
      <c r="AI278" s="3">
        <v>1</v>
      </c>
    </row>
    <row r="279" spans="1:43" x14ac:dyDescent="0.2">
      <c r="A279" s="7">
        <v>2306.0033100000001</v>
      </c>
      <c r="B279" s="3" t="s">
        <v>14</v>
      </c>
      <c r="C279" s="3">
        <v>0</v>
      </c>
      <c r="D279" s="3">
        <v>0</v>
      </c>
      <c r="E279" s="3" t="b">
        <v>0</v>
      </c>
      <c r="F279" s="3" t="b">
        <v>1</v>
      </c>
      <c r="G279" s="13">
        <v>12.401717662811199</v>
      </c>
      <c r="H279" s="13">
        <v>0.17631793022155701</v>
      </c>
      <c r="I279" s="13">
        <v>7.6634385585784903</v>
      </c>
      <c r="J279" s="13">
        <v>0.17430686950683499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 t="b">
        <v>1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AA279" s="7">
        <v>2306.0033100000001</v>
      </c>
      <c r="AB279" s="3" t="b">
        <v>1</v>
      </c>
      <c r="AC279" s="3" t="b">
        <v>1</v>
      </c>
      <c r="AD279" s="3" t="b">
        <v>1</v>
      </c>
      <c r="AE279" s="24" t="b">
        <v>1</v>
      </c>
      <c r="AG279" t="b">
        <f t="shared" si="28"/>
        <v>1</v>
      </c>
      <c r="AH279" t="e" cm="1">
        <f t="array" ref="AH279">IF($AG279,#REF!,"")</f>
        <v>#REF!</v>
      </c>
    </row>
    <row r="280" spans="1:43" x14ac:dyDescent="0.2">
      <c r="A280" s="7">
        <v>2306.1004800000001</v>
      </c>
      <c r="B280" s="3" t="s">
        <v>17</v>
      </c>
      <c r="C280" s="3">
        <v>12</v>
      </c>
      <c r="D280" s="3">
        <v>12</v>
      </c>
      <c r="E280" s="3" t="b">
        <v>0</v>
      </c>
      <c r="F280" s="3" t="b">
        <v>0</v>
      </c>
      <c r="G280" s="13">
        <v>13.045110464096</v>
      </c>
      <c r="H280" s="13">
        <v>0.27248358726501398</v>
      </c>
      <c r="I280" s="13">
        <v>10.968325138092</v>
      </c>
      <c r="J280" s="13">
        <v>11.763047933578401</v>
      </c>
      <c r="K280" s="3">
        <v>55770</v>
      </c>
      <c r="L280" s="3">
        <v>47268</v>
      </c>
      <c r="M280" s="3">
        <v>0</v>
      </c>
      <c r="N280" s="3">
        <v>0</v>
      </c>
      <c r="O280" s="3">
        <v>19</v>
      </c>
      <c r="P280" s="3">
        <v>55525</v>
      </c>
      <c r="Q280" s="3">
        <v>47077</v>
      </c>
      <c r="R280" s="3">
        <v>92</v>
      </c>
      <c r="S280" s="3" t="b">
        <v>1</v>
      </c>
      <c r="T280" s="3">
        <v>0</v>
      </c>
      <c r="U280" s="3">
        <v>0</v>
      </c>
      <c r="V280" s="3">
        <v>3</v>
      </c>
      <c r="W280" s="3">
        <v>9</v>
      </c>
      <c r="X280" s="3">
        <v>-10</v>
      </c>
      <c r="AA280" s="7">
        <v>2306.1004800000001</v>
      </c>
      <c r="AB280" s="3" t="b">
        <v>0</v>
      </c>
      <c r="AC280" s="3" t="b">
        <v>0</v>
      </c>
      <c r="AD280" s="3" t="b">
        <v>0</v>
      </c>
      <c r="AE280" s="24" t="b">
        <v>0</v>
      </c>
      <c r="AG280" t="b">
        <f t="shared" si="28"/>
        <v>0</v>
      </c>
      <c r="AH280" t="str" cm="1">
        <f t="array" ref="AH280">IF($AG280,#REF!,"")</f>
        <v/>
      </c>
      <c r="AI280" s="3">
        <v>1</v>
      </c>
      <c r="AJ280" s="3">
        <v>1</v>
      </c>
      <c r="AK280" s="3">
        <v>1</v>
      </c>
      <c r="AL280" s="3">
        <v>1</v>
      </c>
    </row>
    <row r="281" spans="1:43" x14ac:dyDescent="0.2">
      <c r="A281" s="7">
        <v>2306.0269199999998</v>
      </c>
      <c r="B281" s="3" t="s">
        <v>10</v>
      </c>
      <c r="C281" s="3">
        <v>0</v>
      </c>
      <c r="D281" s="3">
        <v>0</v>
      </c>
      <c r="E281" s="3" t="b">
        <v>0</v>
      </c>
      <c r="F281" s="3" t="b">
        <v>0</v>
      </c>
      <c r="G281" s="13">
        <v>30.6818461418151</v>
      </c>
      <c r="H281" s="13">
        <v>0.11651659011840799</v>
      </c>
      <c r="I281" s="13">
        <v>26.914542913436801</v>
      </c>
      <c r="J281" s="13">
        <v>0.17006230354308999</v>
      </c>
      <c r="K281" s="3">
        <v>3</v>
      </c>
      <c r="L281" s="3">
        <v>1</v>
      </c>
      <c r="M281" s="3">
        <v>0</v>
      </c>
      <c r="N281" s="3">
        <v>0</v>
      </c>
      <c r="O281" s="3">
        <v>0</v>
      </c>
      <c r="P281" s="3">
        <v>-2</v>
      </c>
      <c r="Q281" s="3">
        <v>0</v>
      </c>
      <c r="R281" s="3">
        <v>2</v>
      </c>
      <c r="S281" s="3" t="b">
        <v>1</v>
      </c>
      <c r="T281" s="3">
        <v>0</v>
      </c>
      <c r="U281" s="3">
        <v>0</v>
      </c>
      <c r="V281" s="3">
        <v>0</v>
      </c>
      <c r="W281" s="3">
        <v>12</v>
      </c>
      <c r="X281" s="3">
        <v>0</v>
      </c>
      <c r="AA281" s="7">
        <v>2306.0269199999998</v>
      </c>
      <c r="AB281" s="3" t="b">
        <v>0</v>
      </c>
      <c r="AC281" s="3" t="b">
        <v>1</v>
      </c>
      <c r="AD281" s="3" t="b">
        <v>0</v>
      </c>
      <c r="AE281" s="24" t="b">
        <v>0</v>
      </c>
      <c r="AG281" t="b">
        <f t="shared" si="28"/>
        <v>0</v>
      </c>
      <c r="AH281" t="str" cm="1">
        <f t="array" ref="AH281">IF($AG281,#REF!,"")</f>
        <v/>
      </c>
      <c r="AI281" s="3">
        <v>1</v>
      </c>
      <c r="AM281" s="3">
        <v>1</v>
      </c>
    </row>
    <row r="282" spans="1:43" x14ac:dyDescent="0.2">
      <c r="A282" s="7">
        <v>2306.0014500000002</v>
      </c>
      <c r="B282" s="3" t="s">
        <v>10</v>
      </c>
      <c r="C282" s="3">
        <v>0</v>
      </c>
      <c r="D282" s="3">
        <v>0</v>
      </c>
      <c r="E282" s="3" t="b">
        <v>0</v>
      </c>
      <c r="F282" s="3" t="b">
        <v>1</v>
      </c>
      <c r="G282" s="13">
        <v>51.984466552734297</v>
      </c>
      <c r="H282" s="13">
        <v>0.177956342697143</v>
      </c>
      <c r="I282" s="13">
        <v>49.360211133956902</v>
      </c>
      <c r="J282" s="13">
        <v>0.16974115371704099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 t="b">
        <v>1</v>
      </c>
      <c r="T282" s="3">
        <v>0</v>
      </c>
      <c r="U282" s="3">
        <v>0</v>
      </c>
      <c r="V282" s="3">
        <v>0</v>
      </c>
      <c r="W282" s="3">
        <v>4</v>
      </c>
      <c r="X282" s="3">
        <v>0</v>
      </c>
      <c r="AA282" s="7">
        <v>2306.0014500000002</v>
      </c>
      <c r="AB282" s="3" t="b">
        <v>1</v>
      </c>
      <c r="AC282" s="3" t="b">
        <v>1</v>
      </c>
      <c r="AD282" s="3" t="b">
        <v>1</v>
      </c>
      <c r="AE282" s="24" t="b">
        <v>1</v>
      </c>
      <c r="AG282" t="b">
        <f t="shared" si="28"/>
        <v>1</v>
      </c>
      <c r="AH282" t="e" cm="1">
        <f t="array" ref="AH282">IF($AG282,#REF!,"")</f>
        <v>#REF!</v>
      </c>
    </row>
    <row r="283" spans="1:43" x14ac:dyDescent="0.2">
      <c r="A283" s="7">
        <v>2306.0026800000001</v>
      </c>
      <c r="B283" s="3" t="s">
        <v>10</v>
      </c>
      <c r="C283" s="3">
        <v>0</v>
      </c>
      <c r="D283" s="3">
        <v>0</v>
      </c>
      <c r="E283" s="3" t="b">
        <v>0</v>
      </c>
      <c r="F283" s="3" t="b">
        <v>1</v>
      </c>
      <c r="G283" s="13">
        <v>50.545673131942699</v>
      </c>
      <c r="H283" s="13">
        <v>0.32311081886291498</v>
      </c>
      <c r="I283" s="13">
        <v>24.835139989852902</v>
      </c>
      <c r="J283" s="13">
        <v>0.16934847831725999</v>
      </c>
      <c r="K283" s="3">
        <v>271</v>
      </c>
      <c r="L283" s="3">
        <v>271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2</v>
      </c>
      <c r="S283" s="3" t="b">
        <v>1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AA283" s="7">
        <v>2306.0026800000001</v>
      </c>
      <c r="AB283" s="3" t="b">
        <v>1</v>
      </c>
      <c r="AC283" s="3" t="b">
        <v>1</v>
      </c>
      <c r="AD283" s="3" t="b">
        <v>1</v>
      </c>
      <c r="AE283" s="24" t="b">
        <v>1</v>
      </c>
      <c r="AG283" t="b">
        <f t="shared" si="28"/>
        <v>1</v>
      </c>
      <c r="AH283" t="e" cm="1">
        <f t="array" ref="AH283">IF($AG283,#REF!,"")</f>
        <v>#REF!</v>
      </c>
    </row>
    <row r="284" spans="1:43" x14ac:dyDescent="0.2">
      <c r="A284" s="7">
        <v>2306.0057499999998</v>
      </c>
      <c r="B284" s="3" t="s">
        <v>17</v>
      </c>
      <c r="C284" s="3">
        <v>0</v>
      </c>
      <c r="D284" s="3">
        <v>0</v>
      </c>
      <c r="E284" s="3" t="b">
        <v>0</v>
      </c>
      <c r="F284" s="3" t="b">
        <v>0</v>
      </c>
      <c r="G284" s="13">
        <v>25.018945693969702</v>
      </c>
      <c r="H284" s="13">
        <v>0.21785545349120999</v>
      </c>
      <c r="I284" s="13">
        <v>11.5607435703277</v>
      </c>
      <c r="J284" s="13">
        <v>0.16752290725707999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 t="b">
        <v>1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AA284" s="7">
        <v>2306.0057499999998</v>
      </c>
      <c r="AB284" s="3" t="b">
        <v>0</v>
      </c>
      <c r="AC284" s="3" t="b">
        <v>1</v>
      </c>
      <c r="AD284" s="3" t="b">
        <v>1</v>
      </c>
      <c r="AE284" s="24" t="b">
        <v>0</v>
      </c>
      <c r="AG284" t="b">
        <f t="shared" si="28"/>
        <v>1</v>
      </c>
      <c r="AH284" t="e" cm="1">
        <f t="array" ref="AH284">IF($AG284,#REF!,"")</f>
        <v>#REF!</v>
      </c>
    </row>
    <row r="285" spans="1:43" x14ac:dyDescent="0.2">
      <c r="A285" s="7">
        <v>2306.0063100000002</v>
      </c>
      <c r="B285" s="3" t="s">
        <v>13</v>
      </c>
      <c r="C285" s="3">
        <v>0</v>
      </c>
      <c r="D285" s="3">
        <v>0</v>
      </c>
      <c r="E285" s="3" t="b">
        <v>0</v>
      </c>
      <c r="F285" s="3" t="b">
        <v>0</v>
      </c>
      <c r="G285" s="13">
        <v>14.7344493865966</v>
      </c>
      <c r="H285" s="13">
        <v>0.217965602874755</v>
      </c>
      <c r="I285" s="13">
        <v>6.2080149650573704</v>
      </c>
      <c r="J285" s="13">
        <v>0.17237877845764099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 t="b">
        <v>1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AA285" s="7">
        <v>2306.0063100000002</v>
      </c>
      <c r="AB285" s="3" t="b">
        <v>0</v>
      </c>
      <c r="AC285" s="3" t="b">
        <v>1</v>
      </c>
      <c r="AD285" s="3" t="b">
        <v>1</v>
      </c>
      <c r="AE285" s="24" t="b">
        <v>0</v>
      </c>
      <c r="AG285" t="b">
        <f t="shared" si="28"/>
        <v>1</v>
      </c>
      <c r="AH285" t="e" cm="1">
        <f t="array" ref="AH285">IF($AG285,#REF!,"")</f>
        <v>#REF!</v>
      </c>
    </row>
    <row r="286" spans="1:43" x14ac:dyDescent="0.2">
      <c r="A286" s="7">
        <v>2306.009</v>
      </c>
      <c r="B286" s="3" t="s">
        <v>16</v>
      </c>
      <c r="C286" s="3">
        <v>0</v>
      </c>
      <c r="D286" s="3">
        <v>0</v>
      </c>
      <c r="E286" s="3" t="b">
        <v>0</v>
      </c>
      <c r="F286" s="3" t="b">
        <v>0</v>
      </c>
      <c r="G286" s="13">
        <v>20.721162796020501</v>
      </c>
      <c r="H286" s="13">
        <v>0.16717028617858801</v>
      </c>
      <c r="I286" s="13">
        <v>8.4204592704772896</v>
      </c>
      <c r="J286" s="13">
        <v>0.16697025299072199</v>
      </c>
      <c r="K286" s="3">
        <v>17</v>
      </c>
      <c r="L286" s="3">
        <v>10</v>
      </c>
      <c r="M286" s="3">
        <v>0</v>
      </c>
      <c r="N286" s="3">
        <v>0</v>
      </c>
      <c r="O286" s="3">
        <v>1</v>
      </c>
      <c r="P286" s="3">
        <v>3</v>
      </c>
      <c r="Q286" s="3">
        <v>2</v>
      </c>
      <c r="R286" s="3">
        <v>3</v>
      </c>
      <c r="S286" s="3" t="b">
        <v>1</v>
      </c>
      <c r="T286" s="3">
        <v>0</v>
      </c>
      <c r="U286" s="3">
        <v>0</v>
      </c>
      <c r="V286" s="3">
        <v>0</v>
      </c>
      <c r="W286" s="3">
        <v>0</v>
      </c>
      <c r="X286" s="3">
        <v>-3</v>
      </c>
      <c r="AA286" s="7">
        <v>2306.009</v>
      </c>
      <c r="AB286" s="3" t="b">
        <v>0</v>
      </c>
      <c r="AC286" s="3" t="b">
        <v>1</v>
      </c>
      <c r="AD286" s="3" t="b">
        <v>0</v>
      </c>
      <c r="AE286" s="24" t="b">
        <v>0</v>
      </c>
      <c r="AG286" t="b">
        <f t="shared" si="28"/>
        <v>0</v>
      </c>
      <c r="AH286" t="str" cm="1">
        <f t="array" ref="AH286">IF($AG286,#REF!,"")</f>
        <v/>
      </c>
      <c r="AI286" s="3">
        <v>1</v>
      </c>
      <c r="AN286" s="3">
        <v>1</v>
      </c>
      <c r="AQ286" t="s">
        <v>221</v>
      </c>
    </row>
    <row r="287" spans="1:43" x14ac:dyDescent="0.2">
      <c r="A287" s="7">
        <v>2306.0000399999999</v>
      </c>
      <c r="B287" s="3" t="s">
        <v>26</v>
      </c>
      <c r="C287" s="3">
        <v>12</v>
      </c>
      <c r="D287" s="3">
        <v>0</v>
      </c>
      <c r="E287" s="3" t="b">
        <v>0</v>
      </c>
      <c r="F287" s="3" t="b">
        <v>0</v>
      </c>
      <c r="G287" s="13">
        <v>12.675754308700499</v>
      </c>
      <c r="H287" s="13">
        <v>0.36900353431701599</v>
      </c>
      <c r="I287" s="13">
        <v>14.2799956798553</v>
      </c>
      <c r="J287" s="13">
        <v>0.17000532150268499</v>
      </c>
      <c r="K287" s="3">
        <v>16474</v>
      </c>
      <c r="L287" s="3">
        <v>12214</v>
      </c>
      <c r="M287" s="3">
        <v>2</v>
      </c>
      <c r="N287" s="3">
        <v>5</v>
      </c>
      <c r="O287" s="3">
        <v>971</v>
      </c>
      <c r="P287" s="3">
        <v>12765</v>
      </c>
      <c r="Q287" s="3">
        <v>11270</v>
      </c>
      <c r="R287" s="3">
        <v>81</v>
      </c>
      <c r="S287" s="3" t="b">
        <v>1</v>
      </c>
      <c r="T287" s="3">
        <v>0</v>
      </c>
      <c r="U287" s="3">
        <v>0</v>
      </c>
      <c r="V287" s="3">
        <v>0</v>
      </c>
      <c r="W287" s="3">
        <v>6</v>
      </c>
      <c r="X287" s="3">
        <v>-5</v>
      </c>
      <c r="AA287" s="7">
        <v>2306.0000399999999</v>
      </c>
      <c r="AB287" s="3" t="b">
        <v>0</v>
      </c>
      <c r="AC287" s="3" t="b">
        <v>1</v>
      </c>
      <c r="AD287" s="3" t="b">
        <v>0</v>
      </c>
      <c r="AE287" s="24" t="b">
        <v>0</v>
      </c>
      <c r="AG287" t="b">
        <f t="shared" si="28"/>
        <v>0</v>
      </c>
      <c r="AH287" t="str" cm="1">
        <f t="array" ref="AH287">IF($AG287,#REF!,"")</f>
        <v/>
      </c>
      <c r="AI287" s="3">
        <v>1</v>
      </c>
      <c r="AJ287" s="3">
        <v>1</v>
      </c>
      <c r="AK287" s="3">
        <v>1</v>
      </c>
      <c r="AL287" s="3">
        <v>1</v>
      </c>
    </row>
    <row r="288" spans="1:43" x14ac:dyDescent="0.2">
      <c r="A288" s="7">
        <v>2306.0014700000002</v>
      </c>
      <c r="B288" s="3" t="s">
        <v>23</v>
      </c>
      <c r="C288" s="3">
        <v>12</v>
      </c>
      <c r="D288" s="3">
        <v>12</v>
      </c>
      <c r="E288" s="3" t="b">
        <v>0</v>
      </c>
      <c r="F288" s="3" t="b">
        <v>1</v>
      </c>
      <c r="G288" s="13">
        <v>16.6615455150604</v>
      </c>
      <c r="H288" s="13">
        <v>0.31887578964233398</v>
      </c>
      <c r="I288" s="13">
        <v>12.3203115463256</v>
      </c>
      <c r="J288" s="13">
        <v>0.170758962631225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 t="b">
        <v>1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AA288" s="7">
        <v>2306.0014700000002</v>
      </c>
      <c r="AB288" s="3" t="b">
        <v>0</v>
      </c>
      <c r="AC288" s="3" t="b">
        <v>0</v>
      </c>
      <c r="AD288" s="3" t="b">
        <v>1</v>
      </c>
      <c r="AE288" s="24" t="b">
        <v>1</v>
      </c>
      <c r="AG288" t="b">
        <f t="shared" si="28"/>
        <v>0</v>
      </c>
      <c r="AH288" t="str" cm="1">
        <f t="array" ref="AH288">IF($AG288,#REF!,"")</f>
        <v/>
      </c>
    </row>
    <row r="289" spans="1:43" x14ac:dyDescent="0.2">
      <c r="A289" s="7">
        <v>2306.0016700000001</v>
      </c>
      <c r="B289" s="3" t="s">
        <v>59</v>
      </c>
      <c r="C289" s="3">
        <v>12</v>
      </c>
      <c r="D289" s="3">
        <v>0</v>
      </c>
      <c r="E289" s="3" t="b">
        <v>0</v>
      </c>
      <c r="F289" s="3" t="b">
        <v>0</v>
      </c>
      <c r="G289" s="13">
        <v>13.526572942733701</v>
      </c>
      <c r="H289" s="13">
        <v>0.31833052635192799</v>
      </c>
      <c r="I289" s="13">
        <v>14.669782638549799</v>
      </c>
      <c r="J289" s="13">
        <v>0.17466092109680101</v>
      </c>
      <c r="K289" s="3">
        <v>3798</v>
      </c>
      <c r="L289" s="3">
        <v>3091</v>
      </c>
      <c r="M289" s="3">
        <v>0</v>
      </c>
      <c r="N289" s="3">
        <v>1</v>
      </c>
      <c r="O289" s="3">
        <v>64</v>
      </c>
      <c r="P289" s="3">
        <v>3306</v>
      </c>
      <c r="Q289" s="3">
        <v>2958</v>
      </c>
      <c r="R289" s="3">
        <v>77</v>
      </c>
      <c r="S289" s="3" t="b">
        <v>1</v>
      </c>
      <c r="T289" s="3">
        <v>0</v>
      </c>
      <c r="U289" s="3">
        <v>0</v>
      </c>
      <c r="V289" s="3">
        <v>1</v>
      </c>
      <c r="W289" s="3">
        <v>3</v>
      </c>
      <c r="X289" s="3">
        <v>-1</v>
      </c>
      <c r="AA289" s="7">
        <v>2306.0016700000001</v>
      </c>
      <c r="AB289" s="3" t="b">
        <v>0</v>
      </c>
      <c r="AC289" s="3" t="b">
        <v>1</v>
      </c>
      <c r="AD289" s="3" t="b">
        <v>0</v>
      </c>
      <c r="AE289" s="24" t="b">
        <v>0</v>
      </c>
      <c r="AG289" t="b">
        <f t="shared" si="28"/>
        <v>0</v>
      </c>
      <c r="AH289" t="str" cm="1">
        <f t="array" ref="AH289">IF($AG289,#REF!,"")</f>
        <v/>
      </c>
      <c r="AI289" s="3">
        <v>1</v>
      </c>
      <c r="AJ289" s="3">
        <v>1</v>
      </c>
      <c r="AK289" s="3">
        <v>1</v>
      </c>
      <c r="AL289" s="3">
        <v>1</v>
      </c>
      <c r="AN289" s="3">
        <v>1</v>
      </c>
      <c r="AQ289" t="s">
        <v>198</v>
      </c>
    </row>
    <row r="290" spans="1:43" x14ac:dyDescent="0.2">
      <c r="A290" s="7">
        <v>2306.00056</v>
      </c>
      <c r="B290" s="3" t="s">
        <v>18</v>
      </c>
      <c r="C290" s="3">
        <v>12</v>
      </c>
      <c r="D290" s="3">
        <v>12</v>
      </c>
      <c r="E290" s="3" t="b">
        <v>0</v>
      </c>
      <c r="F290" s="3" t="b">
        <v>1</v>
      </c>
      <c r="G290" s="13">
        <v>7.3687629699706996</v>
      </c>
      <c r="H290" s="13">
        <v>0.31824541091918901</v>
      </c>
      <c r="I290" s="13">
        <v>3.1850590705871502</v>
      </c>
      <c r="J290" s="13">
        <v>0.172857046127319</v>
      </c>
      <c r="K290" s="3">
        <v>101</v>
      </c>
      <c r="L290" s="3">
        <v>101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2</v>
      </c>
      <c r="S290" s="3" t="b">
        <v>1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AA290" s="7">
        <v>2306.00056</v>
      </c>
      <c r="AB290" s="3" t="b">
        <v>0</v>
      </c>
      <c r="AC290" s="3" t="b">
        <v>0</v>
      </c>
      <c r="AD290" s="3" t="b">
        <v>0</v>
      </c>
      <c r="AE290" s="24" t="b">
        <v>1</v>
      </c>
      <c r="AG290" t="b">
        <f t="shared" si="28"/>
        <v>0</v>
      </c>
      <c r="AH290" t="str" cm="1">
        <f t="array" ref="AH290">IF($AG290,#REF!,"")</f>
        <v/>
      </c>
    </row>
    <row r="291" spans="1:43" x14ac:dyDescent="0.2">
      <c r="A291" s="7">
        <v>2306.0385500000002</v>
      </c>
      <c r="B291" s="3" t="s">
        <v>17</v>
      </c>
      <c r="C291" s="3">
        <v>12</v>
      </c>
      <c r="D291" s="3">
        <v>0</v>
      </c>
      <c r="E291" s="3" t="b">
        <v>0</v>
      </c>
      <c r="F291" s="3" t="b">
        <v>0</v>
      </c>
      <c r="G291" s="13">
        <v>13.9295918941497</v>
      </c>
      <c r="H291" s="13">
        <v>0.36876630783080999</v>
      </c>
      <c r="I291" s="13">
        <v>16.820383787155102</v>
      </c>
      <c r="J291" s="13">
        <v>0.17122840881347601</v>
      </c>
      <c r="K291" s="3">
        <v>10592</v>
      </c>
      <c r="L291" s="3">
        <v>8852</v>
      </c>
      <c r="M291" s="3">
        <v>0</v>
      </c>
      <c r="N291" s="3">
        <v>0</v>
      </c>
      <c r="O291" s="3">
        <v>9</v>
      </c>
      <c r="P291" s="3">
        <v>10114</v>
      </c>
      <c r="Q291" s="3">
        <v>8651</v>
      </c>
      <c r="R291" s="3">
        <v>84</v>
      </c>
      <c r="S291" s="3" t="b">
        <v>1</v>
      </c>
      <c r="T291" s="3">
        <v>0</v>
      </c>
      <c r="U291" s="3">
        <v>0</v>
      </c>
      <c r="V291" s="3">
        <v>1</v>
      </c>
      <c r="W291" s="3">
        <v>7</v>
      </c>
      <c r="X291" s="3">
        <v>-1</v>
      </c>
      <c r="AA291" s="7">
        <v>2306.0385500000002</v>
      </c>
      <c r="AB291" s="3" t="b">
        <v>0</v>
      </c>
      <c r="AC291" s="3" t="b">
        <v>0</v>
      </c>
      <c r="AD291" s="3" t="b">
        <v>0</v>
      </c>
      <c r="AE291" s="24" t="b">
        <v>0</v>
      </c>
      <c r="AG291" t="b">
        <f t="shared" si="28"/>
        <v>0</v>
      </c>
      <c r="AH291" t="str" cm="1">
        <f t="array" ref="AH291">IF($AG291,#REF!,"")</f>
        <v/>
      </c>
      <c r="AI291" s="3">
        <v>1</v>
      </c>
      <c r="AJ291" s="3">
        <v>1</v>
      </c>
      <c r="AK291" s="3">
        <v>1</v>
      </c>
      <c r="AL291" s="3">
        <v>1</v>
      </c>
    </row>
    <row r="292" spans="1:43" x14ac:dyDescent="0.2">
      <c r="A292" s="7">
        <v>2306.0092100000002</v>
      </c>
      <c r="B292" s="3" t="s">
        <v>18</v>
      </c>
      <c r="C292" s="3">
        <v>12</v>
      </c>
      <c r="D292" s="3">
        <v>12</v>
      </c>
      <c r="E292" s="3" t="b">
        <v>0</v>
      </c>
      <c r="F292" s="3" t="b">
        <v>0</v>
      </c>
      <c r="G292" s="13">
        <v>8.1511466503143293</v>
      </c>
      <c r="H292" s="13">
        <v>0.31841588020324701</v>
      </c>
      <c r="I292" s="13">
        <v>9.0450541973113996</v>
      </c>
      <c r="J292" s="13">
        <v>0.181150197982788</v>
      </c>
      <c r="K292" s="3">
        <v>16406</v>
      </c>
      <c r="L292" s="3">
        <v>11883</v>
      </c>
      <c r="M292" s="3">
        <v>3</v>
      </c>
      <c r="N292" s="3">
        <v>4</v>
      </c>
      <c r="O292" s="3">
        <v>1087</v>
      </c>
      <c r="P292" s="3">
        <v>12261</v>
      </c>
      <c r="Q292" s="3">
        <v>10404</v>
      </c>
      <c r="R292" s="3">
        <v>79</v>
      </c>
      <c r="S292" s="3" t="b">
        <v>1</v>
      </c>
      <c r="T292" s="3">
        <v>0</v>
      </c>
      <c r="U292" s="3">
        <v>0</v>
      </c>
      <c r="V292" s="3">
        <v>0</v>
      </c>
      <c r="W292" s="3">
        <v>0</v>
      </c>
      <c r="X292" s="3">
        <v>-3</v>
      </c>
      <c r="AA292" s="7">
        <v>2306.0092100000002</v>
      </c>
      <c r="AB292" s="3" t="b">
        <v>0</v>
      </c>
      <c r="AC292" s="3" t="b">
        <v>0</v>
      </c>
      <c r="AD292" s="3" t="b">
        <v>1</v>
      </c>
      <c r="AE292" s="24" t="b">
        <v>0</v>
      </c>
      <c r="AG292" t="b">
        <f t="shared" si="28"/>
        <v>0</v>
      </c>
      <c r="AH292" t="str" cm="1">
        <f t="array" ref="AH292">IF($AG292,#REF!,"")</f>
        <v/>
      </c>
      <c r="AI292" s="3">
        <v>1</v>
      </c>
      <c r="AJ292" s="3">
        <v>1</v>
      </c>
      <c r="AK292" s="3">
        <v>1</v>
      </c>
      <c r="AL292" s="3">
        <v>1</v>
      </c>
    </row>
    <row r="293" spans="1:43" x14ac:dyDescent="0.2">
      <c r="A293" s="7">
        <v>2306.01629</v>
      </c>
      <c r="B293" s="3" t="s">
        <v>49</v>
      </c>
      <c r="C293" s="3">
        <v>0</v>
      </c>
      <c r="D293" s="3">
        <v>0</v>
      </c>
      <c r="E293" s="3" t="b">
        <v>0</v>
      </c>
      <c r="F293" s="3" t="b">
        <v>1</v>
      </c>
      <c r="G293" s="13">
        <v>7.8692326545715297</v>
      </c>
      <c r="H293" s="13">
        <v>0.167316198348999</v>
      </c>
      <c r="I293" s="13">
        <v>3.5898849964141801</v>
      </c>
      <c r="J293" s="13">
        <v>0.17284226417541501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 t="b">
        <v>1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AA293" s="7">
        <v>2306.01629</v>
      </c>
      <c r="AB293" s="3" t="b">
        <v>1</v>
      </c>
      <c r="AC293" s="3" t="b">
        <v>1</v>
      </c>
      <c r="AD293" s="3" t="b">
        <v>1</v>
      </c>
      <c r="AE293" s="24" t="b">
        <v>1</v>
      </c>
      <c r="AG293" t="b">
        <f t="shared" si="28"/>
        <v>1</v>
      </c>
      <c r="AH293" t="e" cm="1">
        <f t="array" ref="AH293">IF($AG293,#REF!,"")</f>
        <v>#REF!</v>
      </c>
    </row>
    <row r="294" spans="1:43" x14ac:dyDescent="0.2">
      <c r="A294" s="7">
        <v>2306.1205599999998</v>
      </c>
      <c r="B294" s="3" t="s">
        <v>10</v>
      </c>
      <c r="C294" s="3">
        <v>12</v>
      </c>
      <c r="D294" s="3">
        <v>0</v>
      </c>
      <c r="E294" s="3" t="b">
        <v>0</v>
      </c>
      <c r="F294" s="3" t="b">
        <v>0</v>
      </c>
      <c r="G294" s="13">
        <v>10.200944900512599</v>
      </c>
      <c r="H294" s="13">
        <v>0.31882333755493097</v>
      </c>
      <c r="I294" s="13">
        <v>13.6612088680267</v>
      </c>
      <c r="J294" s="13">
        <v>0.17228436470031699</v>
      </c>
      <c r="K294" s="3">
        <v>9296</v>
      </c>
      <c r="L294" s="3">
        <v>7452</v>
      </c>
      <c r="M294" s="3">
        <v>1</v>
      </c>
      <c r="N294" s="3">
        <v>4</v>
      </c>
      <c r="O294" s="3">
        <v>84</v>
      </c>
      <c r="P294" s="3">
        <v>8329</v>
      </c>
      <c r="Q294" s="3">
        <v>6767</v>
      </c>
      <c r="R294" s="3">
        <v>76</v>
      </c>
      <c r="S294" s="3" t="b">
        <v>0</v>
      </c>
      <c r="T294" s="3">
        <v>2</v>
      </c>
      <c r="U294" s="3">
        <v>0</v>
      </c>
      <c r="V294" s="3">
        <v>0</v>
      </c>
      <c r="W294" s="3">
        <v>6</v>
      </c>
      <c r="X294" s="3">
        <v>-1</v>
      </c>
      <c r="AA294" s="7">
        <v>2306.1205599999998</v>
      </c>
      <c r="AB294" s="3" t="b">
        <v>0</v>
      </c>
      <c r="AC294" s="3" t="b">
        <v>0</v>
      </c>
      <c r="AD294" s="3" t="b">
        <v>1</v>
      </c>
      <c r="AE294" s="24" t="b">
        <v>0</v>
      </c>
      <c r="AG294" t="b">
        <f t="shared" si="28"/>
        <v>0</v>
      </c>
      <c r="AH294" t="str" cm="1">
        <f t="array" ref="AH294">IF($AG294,#REF!,"")</f>
        <v/>
      </c>
      <c r="AI294" s="3">
        <v>1</v>
      </c>
      <c r="AJ294" s="3">
        <v>1</v>
      </c>
      <c r="AK294" s="3">
        <v>1</v>
      </c>
      <c r="AL294" s="3">
        <v>1</v>
      </c>
    </row>
    <row r="295" spans="1:43" x14ac:dyDescent="0.2">
      <c r="A295" s="7">
        <v>2306.00767</v>
      </c>
      <c r="B295" s="3" t="s">
        <v>34</v>
      </c>
      <c r="C295" s="3">
        <v>12</v>
      </c>
      <c r="D295" s="3">
        <v>0</v>
      </c>
      <c r="E295" s="3" t="b">
        <v>1</v>
      </c>
      <c r="F295" s="3" t="b">
        <v>0</v>
      </c>
      <c r="G295" s="13">
        <v>8.9780302047729492</v>
      </c>
      <c r="H295" s="13">
        <v>0.31798028945922802</v>
      </c>
      <c r="I295" s="13">
        <v>10.5998334884643</v>
      </c>
      <c r="J295" s="13">
        <v>0.172630310058593</v>
      </c>
      <c r="K295" s="3">
        <v>12474</v>
      </c>
      <c r="L295" s="3">
        <v>7323</v>
      </c>
      <c r="M295" s="3">
        <v>5</v>
      </c>
      <c r="N295" s="3">
        <v>1</v>
      </c>
      <c r="O295" s="3">
        <v>1715</v>
      </c>
      <c r="P295" s="3">
        <v>6280</v>
      </c>
      <c r="Q295" s="3">
        <v>5303</v>
      </c>
      <c r="R295" s="3">
        <v>80</v>
      </c>
      <c r="S295" s="3" t="b">
        <v>1</v>
      </c>
      <c r="T295" s="3">
        <v>0</v>
      </c>
      <c r="U295" s="3">
        <v>0</v>
      </c>
      <c r="V295" s="3">
        <v>2</v>
      </c>
      <c r="W295" s="3">
        <v>12</v>
      </c>
      <c r="X295" s="3">
        <v>-2</v>
      </c>
      <c r="AA295" s="7">
        <v>2306.00767</v>
      </c>
      <c r="AB295" s="3" t="b">
        <v>0</v>
      </c>
      <c r="AC295" s="3" t="b">
        <v>1</v>
      </c>
      <c r="AD295" s="3" t="b">
        <v>1</v>
      </c>
      <c r="AE295" s="24" t="b">
        <v>0</v>
      </c>
      <c r="AG295" t="b">
        <f t="shared" si="28"/>
        <v>1</v>
      </c>
      <c r="AH295" t="e" cm="1">
        <f t="array" ref="AH295">IF($AG295,#REF!,"")</f>
        <v>#REF!</v>
      </c>
    </row>
    <row r="296" spans="1:43" x14ac:dyDescent="0.2">
      <c r="A296" s="7">
        <v>2306.0002500000001</v>
      </c>
      <c r="B296" s="3" t="s">
        <v>17</v>
      </c>
      <c r="C296" s="3">
        <v>12</v>
      </c>
      <c r="D296" s="3">
        <v>12</v>
      </c>
      <c r="E296" s="3" t="b">
        <v>0</v>
      </c>
      <c r="F296" s="3" t="b">
        <v>0</v>
      </c>
      <c r="G296" s="13">
        <v>18.8325722217559</v>
      </c>
      <c r="H296" s="13">
        <v>0.41887807846069303</v>
      </c>
      <c r="I296" s="13">
        <v>9.4271297454833896</v>
      </c>
      <c r="J296" s="13">
        <v>0.37409543991088801</v>
      </c>
      <c r="K296" s="3">
        <v>10</v>
      </c>
      <c r="L296" s="3">
        <v>10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2</v>
      </c>
      <c r="S296" s="3" t="b">
        <v>1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AA296" s="7">
        <v>2306.0002500000001</v>
      </c>
      <c r="AB296" s="3" t="b">
        <v>0</v>
      </c>
      <c r="AC296" s="3" t="b">
        <v>0</v>
      </c>
      <c r="AD296" s="3" t="b">
        <v>1</v>
      </c>
      <c r="AE296" s="24" t="b">
        <v>0</v>
      </c>
      <c r="AG296" t="b">
        <f t="shared" si="28"/>
        <v>0</v>
      </c>
      <c r="AH296" t="str" cm="1">
        <f t="array" ref="AH296">IF($AG296,#REF!,"")</f>
        <v/>
      </c>
      <c r="AI296" s="3">
        <v>1</v>
      </c>
      <c r="AK296" s="3">
        <v>1</v>
      </c>
      <c r="AQ296" t="s">
        <v>222</v>
      </c>
    </row>
    <row r="297" spans="1:43" x14ac:dyDescent="0.2">
      <c r="A297" s="7">
        <v>2306.0051199999998</v>
      </c>
      <c r="B297" s="3" t="s">
        <v>16</v>
      </c>
      <c r="C297" s="3">
        <v>12</v>
      </c>
      <c r="D297" s="3">
        <v>0</v>
      </c>
      <c r="E297" s="3" t="b">
        <v>1</v>
      </c>
      <c r="F297" s="3" t="b">
        <v>0</v>
      </c>
      <c r="G297" s="13">
        <v>5.8019864559173504</v>
      </c>
      <c r="H297" s="13">
        <v>0.318169355392456</v>
      </c>
      <c r="I297" s="13">
        <v>9.6776256561279297</v>
      </c>
      <c r="J297" s="13">
        <v>0.175042629241943</v>
      </c>
      <c r="K297" s="3">
        <v>8416</v>
      </c>
      <c r="L297" s="3">
        <v>4428</v>
      </c>
      <c r="M297" s="3">
        <v>1</v>
      </c>
      <c r="N297" s="3">
        <v>2</v>
      </c>
      <c r="O297" s="3">
        <v>1243</v>
      </c>
      <c r="P297" s="3">
        <v>3878</v>
      </c>
      <c r="Q297" s="3">
        <v>3370</v>
      </c>
      <c r="R297" s="3">
        <v>77</v>
      </c>
      <c r="S297" s="3" t="b">
        <v>1</v>
      </c>
      <c r="T297" s="3">
        <v>0</v>
      </c>
      <c r="U297" s="3">
        <v>0</v>
      </c>
      <c r="V297" s="3">
        <v>0</v>
      </c>
      <c r="W297" s="3">
        <v>0</v>
      </c>
      <c r="X297" s="3">
        <v>-1</v>
      </c>
      <c r="AA297" s="7">
        <v>2306.0051199999998</v>
      </c>
      <c r="AB297" s="3" t="b">
        <v>0</v>
      </c>
      <c r="AC297" s="3" t="b">
        <v>1</v>
      </c>
      <c r="AD297" s="3" t="b">
        <v>1</v>
      </c>
      <c r="AE297" s="24" t="b">
        <v>0</v>
      </c>
      <c r="AG297" t="b">
        <f t="shared" si="28"/>
        <v>1</v>
      </c>
      <c r="AH297" t="e" cm="1">
        <f t="array" ref="AH297">IF($AG297,#REF!,"")</f>
        <v>#REF!</v>
      </c>
    </row>
    <row r="298" spans="1:43" x14ac:dyDescent="0.2">
      <c r="A298" s="7">
        <v>2306.0012999999999</v>
      </c>
      <c r="B298" s="3" t="s">
        <v>12</v>
      </c>
      <c r="C298" s="3">
        <v>0</v>
      </c>
      <c r="D298" s="3">
        <v>0</v>
      </c>
      <c r="E298" s="3" t="b">
        <v>1</v>
      </c>
      <c r="F298" s="3" t="b">
        <v>1</v>
      </c>
      <c r="G298" s="13">
        <v>13.5639204978942</v>
      </c>
      <c r="H298" s="13">
        <v>0.167665004730224</v>
      </c>
      <c r="I298" s="13">
        <v>6.0543363094329798</v>
      </c>
      <c r="J298" s="13">
        <v>0.17940020561218201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 t="b">
        <v>1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AA298" s="7">
        <v>2306.0012999999999</v>
      </c>
      <c r="AB298" s="3" t="b">
        <v>1</v>
      </c>
      <c r="AC298" s="3" t="b">
        <v>1</v>
      </c>
      <c r="AD298" s="3" t="b">
        <v>1</v>
      </c>
      <c r="AE298" s="24" t="b">
        <v>1</v>
      </c>
      <c r="AG298" t="b">
        <f t="shared" si="28"/>
        <v>1</v>
      </c>
      <c r="AH298" t="e" cm="1">
        <f t="array" ref="AH298">IF($AG298,#REF!,"")</f>
        <v>#REF!</v>
      </c>
    </row>
    <row r="299" spans="1:43" x14ac:dyDescent="0.2">
      <c r="A299" s="7">
        <v>2306.0099399999999</v>
      </c>
      <c r="B299" s="3" t="s">
        <v>16</v>
      </c>
      <c r="C299" s="3">
        <v>12</v>
      </c>
      <c r="D299" s="3">
        <v>12</v>
      </c>
      <c r="E299" s="3" t="b">
        <v>0</v>
      </c>
      <c r="F299" s="3" t="b">
        <v>0</v>
      </c>
      <c r="G299" s="13">
        <v>5.3074841499328604</v>
      </c>
      <c r="H299" s="13">
        <v>0.31846117973327598</v>
      </c>
      <c r="I299" s="13">
        <v>3.3651304244995099</v>
      </c>
      <c r="J299" s="13">
        <v>0.17242312431335399</v>
      </c>
      <c r="K299" s="3">
        <v>6</v>
      </c>
      <c r="L299" s="3">
        <v>6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2</v>
      </c>
      <c r="S299" s="3" t="b">
        <v>1</v>
      </c>
      <c r="T299" s="3">
        <v>0</v>
      </c>
      <c r="U299" s="3">
        <v>0</v>
      </c>
      <c r="V299" s="3">
        <v>0</v>
      </c>
      <c r="W299" s="3">
        <v>2</v>
      </c>
      <c r="X299" s="3">
        <v>0</v>
      </c>
      <c r="AA299" s="7">
        <v>2306.0099399999999</v>
      </c>
      <c r="AB299" s="3" t="b">
        <v>0</v>
      </c>
      <c r="AC299" s="3" t="b">
        <v>0</v>
      </c>
      <c r="AD299" s="3" t="b">
        <v>1</v>
      </c>
      <c r="AE299" s="24" t="b">
        <v>0</v>
      </c>
      <c r="AG299" t="b">
        <f t="shared" si="28"/>
        <v>0</v>
      </c>
      <c r="AH299" t="str" cm="1">
        <f t="array" ref="AH299">IF($AG299,#REF!,"")</f>
        <v/>
      </c>
      <c r="AI299" s="3">
        <v>1</v>
      </c>
    </row>
    <row r="300" spans="1:43" x14ac:dyDescent="0.2">
      <c r="A300" s="7">
        <v>2306.0044200000002</v>
      </c>
      <c r="B300" s="3" t="s">
        <v>23</v>
      </c>
      <c r="C300" s="3">
        <v>0</v>
      </c>
      <c r="D300" s="3">
        <v>0</v>
      </c>
      <c r="E300" s="3" t="b">
        <v>0</v>
      </c>
      <c r="F300" s="3" t="b">
        <v>1</v>
      </c>
      <c r="G300" s="13">
        <v>22.600274801254201</v>
      </c>
      <c r="H300" s="13">
        <v>0.217414855957031</v>
      </c>
      <c r="I300" s="13">
        <v>9.0750100612640292</v>
      </c>
      <c r="J300" s="13">
        <v>0.169799089431762</v>
      </c>
      <c r="K300" s="3">
        <v>2</v>
      </c>
      <c r="L300" s="3">
        <v>2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2</v>
      </c>
      <c r="S300" s="3" t="b">
        <v>1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AA300" s="7">
        <v>2306.0044200000002</v>
      </c>
      <c r="AB300" s="3" t="b">
        <v>1</v>
      </c>
      <c r="AC300" s="3" t="b">
        <v>1</v>
      </c>
      <c r="AD300" s="3" t="b">
        <v>1</v>
      </c>
      <c r="AE300" s="24" t="b">
        <v>1</v>
      </c>
      <c r="AG300" t="b">
        <f t="shared" si="28"/>
        <v>1</v>
      </c>
      <c r="AH300" t="e" cm="1">
        <f t="array" ref="AH300">IF($AG300,#REF!,"")</f>
        <v>#REF!</v>
      </c>
    </row>
    <row r="301" spans="1:43" x14ac:dyDescent="0.2">
      <c r="A301" s="7">
        <v>2306.0067899999999</v>
      </c>
      <c r="B301" s="3" t="s">
        <v>13</v>
      </c>
      <c r="C301" s="3">
        <v>0</v>
      </c>
      <c r="D301" s="3">
        <v>0</v>
      </c>
      <c r="E301" s="3" t="b">
        <v>0</v>
      </c>
      <c r="F301" s="3" t="b">
        <v>0</v>
      </c>
      <c r="G301" s="13">
        <v>17.2733714580535</v>
      </c>
      <c r="H301" s="13">
        <v>0.21863675117492601</v>
      </c>
      <c r="I301" s="13">
        <v>7.7665686607360804</v>
      </c>
      <c r="J301" s="13">
        <v>0.16942167282104401</v>
      </c>
      <c r="K301" s="3">
        <v>43</v>
      </c>
      <c r="L301" s="3">
        <v>40</v>
      </c>
      <c r="M301" s="3">
        <v>0</v>
      </c>
      <c r="N301" s="3">
        <v>0</v>
      </c>
      <c r="O301" s="3">
        <v>0</v>
      </c>
      <c r="P301" s="3">
        <v>-3</v>
      </c>
      <c r="Q301" s="3">
        <v>0</v>
      </c>
      <c r="R301" s="3">
        <v>2</v>
      </c>
      <c r="S301" s="3" t="b">
        <v>1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AA301" s="7">
        <v>2306.0067899999999</v>
      </c>
      <c r="AB301" s="3" t="b">
        <v>0</v>
      </c>
      <c r="AC301" s="3" t="b">
        <v>1</v>
      </c>
      <c r="AD301" s="3" t="b">
        <v>1</v>
      </c>
      <c r="AE301" s="24" t="b">
        <v>0</v>
      </c>
      <c r="AG301" t="b">
        <f t="shared" si="28"/>
        <v>1</v>
      </c>
      <c r="AH301" t="e" cm="1">
        <f t="array" ref="AH301">IF($AG301,#REF!,"")</f>
        <v>#REF!</v>
      </c>
    </row>
    <row r="302" spans="1:43" x14ac:dyDescent="0.2">
      <c r="A302" s="7">
        <v>2306.0084499999998</v>
      </c>
      <c r="B302" s="3" t="s">
        <v>17</v>
      </c>
      <c r="C302" s="3">
        <v>0</v>
      </c>
      <c r="D302" s="3">
        <v>12</v>
      </c>
      <c r="E302" s="3" t="b">
        <v>0</v>
      </c>
      <c r="F302" s="3" t="b">
        <v>0</v>
      </c>
      <c r="G302" s="13">
        <v>23.585356235504101</v>
      </c>
      <c r="H302" s="13">
        <v>0.25399398803710899</v>
      </c>
      <c r="I302" s="13">
        <v>5.1584789752960196</v>
      </c>
      <c r="J302" s="13">
        <v>0.16742539405822701</v>
      </c>
      <c r="K302" s="3">
        <v>1973</v>
      </c>
      <c r="L302" s="3">
        <v>206</v>
      </c>
      <c r="M302" s="3">
        <v>0</v>
      </c>
      <c r="N302" s="3">
        <v>0</v>
      </c>
      <c r="O302" s="3">
        <v>700</v>
      </c>
      <c r="P302" s="3">
        <v>121</v>
      </c>
      <c r="Q302" s="3">
        <v>-7</v>
      </c>
      <c r="R302" s="3">
        <v>17</v>
      </c>
      <c r="S302" s="3" t="b">
        <v>1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AA302" s="7">
        <v>2306.0084499999998</v>
      </c>
      <c r="AB302" s="3" t="b">
        <v>0</v>
      </c>
      <c r="AC302" s="3" t="b">
        <v>1</v>
      </c>
      <c r="AD302" s="3" t="b">
        <v>0</v>
      </c>
      <c r="AE302" s="24" t="b">
        <v>0</v>
      </c>
      <c r="AG302" t="b">
        <f t="shared" si="28"/>
        <v>0</v>
      </c>
      <c r="AH302" t="str" cm="1">
        <f t="array" ref="AH302">IF($AG302,#REF!,"")</f>
        <v/>
      </c>
      <c r="AI302" s="3">
        <v>1</v>
      </c>
      <c r="AJ302" s="3">
        <v>1</v>
      </c>
      <c r="AK302" s="3">
        <v>1</v>
      </c>
    </row>
    <row r="303" spans="1:43" x14ac:dyDescent="0.2">
      <c r="A303" s="7">
        <v>2306.0427100000002</v>
      </c>
      <c r="B303" s="3" t="s">
        <v>17</v>
      </c>
      <c r="C303" s="3">
        <v>0</v>
      </c>
      <c r="D303" s="3">
        <v>12</v>
      </c>
      <c r="E303" s="3" t="b">
        <v>0</v>
      </c>
      <c r="F303" s="3" t="b">
        <v>0</v>
      </c>
      <c r="G303" s="13">
        <v>21.154028892517001</v>
      </c>
      <c r="H303" s="13">
        <v>0.17168736457824699</v>
      </c>
      <c r="I303" s="13">
        <v>4.85060691833496</v>
      </c>
      <c r="J303" s="13">
        <v>0.16784763336181599</v>
      </c>
      <c r="K303" s="3">
        <v>2690</v>
      </c>
      <c r="L303" s="3">
        <v>1247</v>
      </c>
      <c r="M303" s="3">
        <v>1</v>
      </c>
      <c r="N303" s="3">
        <v>1</v>
      </c>
      <c r="O303" s="3">
        <v>354</v>
      </c>
      <c r="P303" s="3">
        <v>63</v>
      </c>
      <c r="Q303" s="3">
        <v>-80</v>
      </c>
      <c r="R303" s="3">
        <v>12</v>
      </c>
      <c r="S303" s="3" t="b">
        <v>1</v>
      </c>
      <c r="T303" s="3">
        <v>0</v>
      </c>
      <c r="U303" s="3">
        <v>0</v>
      </c>
      <c r="V303" s="3">
        <v>1</v>
      </c>
      <c r="W303" s="3">
        <v>11</v>
      </c>
      <c r="X303" s="3">
        <v>1</v>
      </c>
      <c r="AA303" s="7">
        <v>2306.0427100000002</v>
      </c>
      <c r="AB303" s="3" t="b">
        <v>0</v>
      </c>
      <c r="AC303" s="3" t="b">
        <v>1</v>
      </c>
      <c r="AD303" s="3" t="b">
        <v>0</v>
      </c>
      <c r="AE303" s="24" t="b">
        <v>0</v>
      </c>
      <c r="AG303" t="b">
        <f t="shared" si="28"/>
        <v>0</v>
      </c>
      <c r="AH303" t="str" cm="1">
        <f t="array" ref="AH303">IF($AG303,#REF!,"")</f>
        <v/>
      </c>
      <c r="AI303" s="3">
        <v>1</v>
      </c>
      <c r="AJ303" s="3">
        <v>1</v>
      </c>
      <c r="AK303" s="3">
        <v>1</v>
      </c>
    </row>
    <row r="304" spans="1:43" x14ac:dyDescent="0.2">
      <c r="A304" s="7">
        <v>2306.02925</v>
      </c>
      <c r="B304" s="3" t="s">
        <v>10</v>
      </c>
      <c r="C304" s="3">
        <v>0</v>
      </c>
      <c r="D304" s="3">
        <v>0</v>
      </c>
      <c r="E304" s="3" t="b">
        <v>0</v>
      </c>
      <c r="F304" s="3" t="b">
        <v>0</v>
      </c>
      <c r="G304" s="13">
        <v>10.806213855743399</v>
      </c>
      <c r="H304" s="13">
        <v>0.117768764495849</v>
      </c>
      <c r="I304" s="13">
        <v>9.7978458404540998</v>
      </c>
      <c r="J304" s="13">
        <v>0.116391897201538</v>
      </c>
      <c r="K304" s="3">
        <v>5</v>
      </c>
      <c r="L304" s="3">
        <v>5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2</v>
      </c>
      <c r="S304" s="3" t="b">
        <v>1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AA304" s="7">
        <v>2306.02925</v>
      </c>
      <c r="AB304" s="3" t="b">
        <v>0</v>
      </c>
      <c r="AC304" s="3" t="b">
        <v>0</v>
      </c>
      <c r="AD304" s="3" t="b">
        <v>1</v>
      </c>
      <c r="AE304" s="24" t="b">
        <v>0</v>
      </c>
      <c r="AG304" t="b">
        <f t="shared" si="28"/>
        <v>0</v>
      </c>
      <c r="AH304" t="str" cm="1">
        <f t="array" ref="AH304">IF($AG304,#REF!,"")</f>
        <v/>
      </c>
      <c r="AI304" s="3">
        <v>1</v>
      </c>
    </row>
    <row r="305" spans="1:35" x14ac:dyDescent="0.2">
      <c r="A305" s="7">
        <v>2306.0065500000001</v>
      </c>
      <c r="B305" s="3" t="s">
        <v>60</v>
      </c>
      <c r="C305" s="3">
        <v>0</v>
      </c>
      <c r="D305" s="3">
        <v>0</v>
      </c>
      <c r="E305" s="3" t="b">
        <v>1</v>
      </c>
      <c r="F305" s="3" t="b">
        <v>1</v>
      </c>
      <c r="G305" s="13">
        <v>11.1828958988189</v>
      </c>
      <c r="H305" s="13">
        <v>0.169925928115844</v>
      </c>
      <c r="I305" s="13">
        <v>7.8600594997405997</v>
      </c>
      <c r="J305" s="13">
        <v>0.169739484786987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 t="b">
        <v>1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AA305" s="7">
        <v>2306.0065500000001</v>
      </c>
      <c r="AB305" s="3" t="b">
        <v>1</v>
      </c>
      <c r="AC305" s="3" t="b">
        <v>1</v>
      </c>
      <c r="AD305" s="3" t="b">
        <v>1</v>
      </c>
      <c r="AE305" s="24" t="b">
        <v>1</v>
      </c>
      <c r="AG305" t="b">
        <f t="shared" si="28"/>
        <v>1</v>
      </c>
      <c r="AH305" t="e" cm="1">
        <f t="array" ref="AH305">IF($AG305,#REF!,"")</f>
        <v>#REF!</v>
      </c>
    </row>
    <row r="306" spans="1:35" x14ac:dyDescent="0.2">
      <c r="A306" s="7">
        <v>2306.0034000000001</v>
      </c>
      <c r="B306" s="3" t="s">
        <v>18</v>
      </c>
      <c r="C306" s="3">
        <v>12</v>
      </c>
      <c r="D306" s="3">
        <v>12</v>
      </c>
      <c r="E306" s="3" t="b">
        <v>0</v>
      </c>
      <c r="F306" s="3" t="b">
        <v>0</v>
      </c>
      <c r="G306" s="13">
        <v>11.398550748825</v>
      </c>
      <c r="H306" s="13">
        <v>0.21662044525146401</v>
      </c>
      <c r="I306" s="13">
        <v>9.90374302864074</v>
      </c>
      <c r="J306" s="13">
        <v>0.16909956932067799</v>
      </c>
      <c r="K306" s="3">
        <v>17</v>
      </c>
      <c r="L306" s="3">
        <v>17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2</v>
      </c>
      <c r="S306" s="3" t="b">
        <v>1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AA306" s="7">
        <v>2306.0034000000001</v>
      </c>
      <c r="AB306" s="3" t="b">
        <v>0</v>
      </c>
      <c r="AC306" s="3" t="b">
        <v>0</v>
      </c>
      <c r="AD306" s="3" t="b">
        <v>1</v>
      </c>
      <c r="AE306" s="24" t="b">
        <v>0</v>
      </c>
      <c r="AG306" t="b">
        <f t="shared" si="28"/>
        <v>0</v>
      </c>
      <c r="AH306" t="str" cm="1">
        <f t="array" ref="AH306">IF($AG306,#REF!,"")</f>
        <v/>
      </c>
      <c r="AI306" s="3">
        <v>1</v>
      </c>
    </row>
    <row r="307" spans="1:35" x14ac:dyDescent="0.2">
      <c r="A307" s="7">
        <v>2306.0003900000002</v>
      </c>
      <c r="B307" s="3" t="s">
        <v>61</v>
      </c>
      <c r="C307" s="3">
        <v>0</v>
      </c>
      <c r="D307" s="3">
        <v>0</v>
      </c>
      <c r="E307" s="3" t="b">
        <v>1</v>
      </c>
      <c r="F307" s="3" t="b">
        <v>1</v>
      </c>
      <c r="G307" s="13">
        <v>8.0381510257720894</v>
      </c>
      <c r="H307" s="13">
        <v>0.11588931083679101</v>
      </c>
      <c r="I307" s="13">
        <v>5.8179121017456001</v>
      </c>
      <c r="J307" s="13">
        <v>0.16782212257385201</v>
      </c>
      <c r="K307" s="3">
        <v>24</v>
      </c>
      <c r="L307" s="3">
        <v>24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2</v>
      </c>
      <c r="S307" s="3" t="b">
        <v>1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AA307" s="7">
        <v>2306.0003900000002</v>
      </c>
      <c r="AB307" s="3" t="b">
        <v>1</v>
      </c>
      <c r="AC307" s="3" t="b">
        <v>1</v>
      </c>
      <c r="AD307" s="3" t="b">
        <v>1</v>
      </c>
      <c r="AE307" s="24" t="b">
        <v>1</v>
      </c>
      <c r="AG307" t="b">
        <f t="shared" si="28"/>
        <v>1</v>
      </c>
      <c r="AH307" t="e" cm="1">
        <f t="array" ref="AH307">IF($AG307,#REF!,"")</f>
        <v>#REF!</v>
      </c>
    </row>
    <row r="308" spans="1:35" x14ac:dyDescent="0.2">
      <c r="A308" s="7">
        <v>2306.0166300000001</v>
      </c>
      <c r="B308" s="3" t="s">
        <v>13</v>
      </c>
      <c r="C308" s="3">
        <v>0</v>
      </c>
      <c r="D308" s="3">
        <v>0</v>
      </c>
      <c r="E308" s="3" t="b">
        <v>1</v>
      </c>
      <c r="F308" s="3" t="b">
        <v>1</v>
      </c>
      <c r="G308" s="13">
        <v>9.2172310352325404</v>
      </c>
      <c r="H308" s="13">
        <v>0.16838192939758301</v>
      </c>
      <c r="I308" s="13">
        <v>6.3088657855987504</v>
      </c>
      <c r="J308" s="13">
        <v>0.168016672134399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 t="b">
        <v>1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AA308" s="7">
        <v>2306.0166300000001</v>
      </c>
      <c r="AB308" s="3" t="b">
        <v>1</v>
      </c>
      <c r="AC308" s="3" t="b">
        <v>1</v>
      </c>
      <c r="AD308" s="3" t="b">
        <v>1</v>
      </c>
      <c r="AE308" s="24" t="b">
        <v>1</v>
      </c>
      <c r="AG308" t="b">
        <f t="shared" si="28"/>
        <v>1</v>
      </c>
      <c r="AH308" t="e" cm="1">
        <f t="array" ref="AH308">IF($AG308,#REF!,"")</f>
        <v>#REF!</v>
      </c>
    </row>
    <row r="309" spans="1:35" x14ac:dyDescent="0.2">
      <c r="A309" s="7">
        <v>2306.0033400000002</v>
      </c>
      <c r="B309" s="3" t="s">
        <v>13</v>
      </c>
      <c r="C309" s="3">
        <v>0</v>
      </c>
      <c r="D309" s="3">
        <v>0</v>
      </c>
      <c r="E309" s="3" t="b">
        <v>0</v>
      </c>
      <c r="F309" s="3" t="b">
        <v>1</v>
      </c>
      <c r="G309" s="13">
        <v>7.1103627681732098</v>
      </c>
      <c r="H309" s="13">
        <v>0.172974348068237</v>
      </c>
      <c r="I309" s="13">
        <v>5.1977260112762398</v>
      </c>
      <c r="J309" s="13">
        <v>0.170048713684082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 t="b">
        <v>1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AA309" s="7">
        <v>2306.0033400000002</v>
      </c>
      <c r="AB309" s="3" t="b">
        <v>1</v>
      </c>
      <c r="AC309" s="3" t="b">
        <v>1</v>
      </c>
      <c r="AD309" s="3" t="b">
        <v>1</v>
      </c>
      <c r="AE309" s="24" t="b">
        <v>1</v>
      </c>
      <c r="AG309" t="b">
        <f t="shared" si="28"/>
        <v>1</v>
      </c>
      <c r="AH309" t="e" cm="1">
        <f t="array" ref="AH309">IF($AG309,#REF!,"")</f>
        <v>#REF!</v>
      </c>
    </row>
    <row r="310" spans="1:35" x14ac:dyDescent="0.2">
      <c r="A310" s="7">
        <v>2306.0039700000002</v>
      </c>
      <c r="B310" s="3" t="s">
        <v>13</v>
      </c>
      <c r="C310" s="3">
        <v>12</v>
      </c>
      <c r="D310" s="3">
        <v>0</v>
      </c>
      <c r="E310" s="3" t="b">
        <v>0</v>
      </c>
      <c r="F310" s="3" t="b">
        <v>0</v>
      </c>
      <c r="G310" s="13">
        <v>4.4926517009735099</v>
      </c>
      <c r="H310" s="13">
        <v>0.21844363212585399</v>
      </c>
      <c r="I310" s="13">
        <v>11.442402362823399</v>
      </c>
      <c r="J310" s="13">
        <v>0.16957616806030201</v>
      </c>
      <c r="K310" s="3">
        <v>5862</v>
      </c>
      <c r="L310" s="3">
        <v>4852</v>
      </c>
      <c r="M310" s="3">
        <v>0</v>
      </c>
      <c r="N310" s="3">
        <v>0</v>
      </c>
      <c r="O310" s="3">
        <v>0</v>
      </c>
      <c r="P310" s="3">
        <v>4285</v>
      </c>
      <c r="Q310" s="3">
        <v>4196</v>
      </c>
      <c r="R310" s="3">
        <v>79</v>
      </c>
      <c r="S310" s="3" t="b">
        <v>1</v>
      </c>
      <c r="T310" s="3">
        <v>0</v>
      </c>
      <c r="U310" s="3">
        <v>0</v>
      </c>
      <c r="V310" s="3">
        <v>0</v>
      </c>
      <c r="W310" s="3">
        <v>2</v>
      </c>
      <c r="X310" s="3">
        <v>-1</v>
      </c>
      <c r="AA310" s="7">
        <v>2306.0039700000002</v>
      </c>
      <c r="AB310" s="3" t="b">
        <v>0</v>
      </c>
      <c r="AC310" s="3" t="b">
        <v>1</v>
      </c>
      <c r="AD310" s="3" t="b">
        <v>1</v>
      </c>
      <c r="AE310" s="24" t="b">
        <v>0</v>
      </c>
      <c r="AG310" t="b">
        <f t="shared" si="28"/>
        <v>1</v>
      </c>
      <c r="AH310" t="e" cm="1">
        <f t="array" ref="AH310">IF($AG310,#REF!,"")</f>
        <v>#REF!</v>
      </c>
    </row>
    <row r="311" spans="1:35" x14ac:dyDescent="0.2">
      <c r="A311" s="7">
        <v>2306.0067800000002</v>
      </c>
      <c r="B311" s="3" t="s">
        <v>18</v>
      </c>
      <c r="C311" s="3">
        <v>12</v>
      </c>
      <c r="D311" s="3">
        <v>0</v>
      </c>
      <c r="E311" s="3" t="b">
        <v>0</v>
      </c>
      <c r="F311" s="3" t="b">
        <v>0</v>
      </c>
      <c r="G311" s="13">
        <v>6.3162891864776602</v>
      </c>
      <c r="H311" s="13">
        <v>6.0477256774902299</v>
      </c>
      <c r="I311" s="13">
        <v>8.8940737247467005</v>
      </c>
      <c r="J311" s="13">
        <v>0.17029619216918901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 t="b">
        <v>1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AA311" s="7">
        <v>2306.0067800000002</v>
      </c>
      <c r="AB311" s="3" t="b">
        <v>0</v>
      </c>
      <c r="AC311" s="3" t="b">
        <v>1</v>
      </c>
      <c r="AD311" s="3" t="b">
        <v>1</v>
      </c>
      <c r="AE311" s="24" t="b">
        <v>0</v>
      </c>
      <c r="AG311" t="b">
        <f t="shared" si="28"/>
        <v>1</v>
      </c>
      <c r="AH311" t="e" cm="1">
        <f t="array" ref="AH311">IF($AG311,#REF!,"")</f>
        <v>#REF!</v>
      </c>
    </row>
    <row r="312" spans="1:35" x14ac:dyDescent="0.2">
      <c r="A312" s="7">
        <v>2306.0182500000001</v>
      </c>
      <c r="B312" s="3" t="s">
        <v>13</v>
      </c>
      <c r="C312" s="3">
        <v>0</v>
      </c>
      <c r="D312" s="3">
        <v>0</v>
      </c>
      <c r="E312" s="3" t="b">
        <v>0</v>
      </c>
      <c r="F312" s="3" t="b">
        <v>1</v>
      </c>
      <c r="G312" s="13">
        <v>8.0647311210632306</v>
      </c>
      <c r="H312" s="13">
        <v>0.117995977401733</v>
      </c>
      <c r="I312" s="13">
        <v>5.7504782676696697</v>
      </c>
      <c r="J312" s="13">
        <v>0.16843557357788</v>
      </c>
      <c r="K312" s="3">
        <v>58</v>
      </c>
      <c r="L312" s="3">
        <v>58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2</v>
      </c>
      <c r="S312" s="3" t="b">
        <v>1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AA312" s="7">
        <v>2306.0182500000001</v>
      </c>
      <c r="AB312" s="3" t="b">
        <v>1</v>
      </c>
      <c r="AC312" s="3" t="b">
        <v>1</v>
      </c>
      <c r="AD312" s="3" t="b">
        <v>1</v>
      </c>
      <c r="AE312" s="24" t="b">
        <v>1</v>
      </c>
      <c r="AG312" t="b">
        <f t="shared" si="28"/>
        <v>1</v>
      </c>
      <c r="AH312" t="e" cm="1">
        <f t="array" ref="AH312">IF($AG312,#REF!,"")</f>
        <v>#REF!</v>
      </c>
    </row>
    <row r="313" spans="1:35" x14ac:dyDescent="0.2">
      <c r="A313" s="7">
        <v>2306.0106300000002</v>
      </c>
      <c r="B313" s="3" t="s">
        <v>13</v>
      </c>
      <c r="C313" s="3">
        <v>0</v>
      </c>
      <c r="D313" s="3">
        <v>0</v>
      </c>
      <c r="E313" s="3" t="b">
        <v>1</v>
      </c>
      <c r="F313" s="3" t="b">
        <v>1</v>
      </c>
      <c r="G313" s="13">
        <v>25.549536943435601</v>
      </c>
      <c r="H313" s="13">
        <v>0.16873407363891599</v>
      </c>
      <c r="I313" s="13">
        <v>18.6132731437683</v>
      </c>
      <c r="J313" s="13">
        <v>0.16581654548645</v>
      </c>
      <c r="K313" s="3">
        <v>36</v>
      </c>
      <c r="L313" s="3">
        <v>36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4</v>
      </c>
      <c r="S313" s="3" t="b">
        <v>1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AA313" s="7">
        <v>2306.0106300000002</v>
      </c>
      <c r="AB313" s="3" t="b">
        <v>1</v>
      </c>
      <c r="AC313" s="3" t="b">
        <v>1</v>
      </c>
      <c r="AD313" s="3" t="b">
        <v>1</v>
      </c>
      <c r="AE313" s="24" t="b">
        <v>1</v>
      </c>
      <c r="AG313" t="b">
        <f t="shared" si="28"/>
        <v>1</v>
      </c>
      <c r="AH313" t="e" cm="1">
        <f t="array" ref="AH313">IF($AG313,#REF!,"")</f>
        <v>#REF!</v>
      </c>
    </row>
    <row r="314" spans="1:35" x14ac:dyDescent="0.2">
      <c r="A314" s="7">
        <v>2306.00702</v>
      </c>
      <c r="B314" s="3" t="s">
        <v>10</v>
      </c>
      <c r="C314" s="3">
        <v>0</v>
      </c>
      <c r="D314" s="3">
        <v>0</v>
      </c>
      <c r="E314" s="3" t="b">
        <v>0</v>
      </c>
      <c r="F314" s="3" t="b">
        <v>0</v>
      </c>
      <c r="G314" s="13">
        <v>9.9187710285186697</v>
      </c>
      <c r="H314" s="13">
        <v>0.17751669883728</v>
      </c>
      <c r="I314" s="13">
        <v>7.3623595237731898</v>
      </c>
      <c r="J314" s="13">
        <v>0.167519330978393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 t="b">
        <v>1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AA314" s="7">
        <v>2306.00702</v>
      </c>
      <c r="AB314" s="3" t="b">
        <v>0</v>
      </c>
      <c r="AC314" s="3" t="b">
        <v>1</v>
      </c>
      <c r="AD314" s="3" t="b">
        <v>1</v>
      </c>
      <c r="AE314" s="24" t="b">
        <v>0</v>
      </c>
      <c r="AG314" t="b">
        <f t="shared" si="28"/>
        <v>1</v>
      </c>
      <c r="AH314" t="e" cm="1">
        <f t="array" ref="AH314">IF($AG314,#REF!,"")</f>
        <v>#REF!</v>
      </c>
    </row>
    <row r="315" spans="1:35" x14ac:dyDescent="0.2">
      <c r="A315" s="7">
        <v>2306.0349000000001</v>
      </c>
      <c r="B315" s="3" t="s">
        <v>26</v>
      </c>
      <c r="C315" s="3">
        <v>0</v>
      </c>
      <c r="D315" s="3">
        <v>0</v>
      </c>
      <c r="E315" s="3" t="b">
        <v>1</v>
      </c>
      <c r="F315" s="3" t="b">
        <v>1</v>
      </c>
      <c r="G315" s="13">
        <v>17.811745405197101</v>
      </c>
      <c r="H315" s="13">
        <v>0.16959118843078599</v>
      </c>
      <c r="I315" s="13">
        <v>16.754024744033799</v>
      </c>
      <c r="J315" s="13">
        <v>0.167606592178344</v>
      </c>
      <c r="K315" s="3">
        <v>4</v>
      </c>
      <c r="L315" s="3">
        <v>4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2</v>
      </c>
      <c r="S315" s="3" t="b">
        <v>1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AA315" s="7">
        <v>2306.0349000000001</v>
      </c>
      <c r="AB315" s="3" t="b">
        <v>1</v>
      </c>
      <c r="AC315" s="3" t="b">
        <v>1</v>
      </c>
      <c r="AD315" s="3" t="b">
        <v>1</v>
      </c>
      <c r="AE315" s="24" t="b">
        <v>1</v>
      </c>
      <c r="AG315" t="b">
        <f t="shared" si="28"/>
        <v>1</v>
      </c>
      <c r="AH315" t="e" cm="1">
        <f t="array" ref="AH315">IF($AG315,#REF!,"")</f>
        <v>#REF!</v>
      </c>
    </row>
    <row r="316" spans="1:35" x14ac:dyDescent="0.2">
      <c r="A316" s="7">
        <v>2306.0798799999998</v>
      </c>
      <c r="B316" s="3" t="s">
        <v>12</v>
      </c>
      <c r="C316" s="3">
        <v>12</v>
      </c>
      <c r="D316" s="3">
        <v>0</v>
      </c>
      <c r="E316" s="3" t="b">
        <v>0</v>
      </c>
      <c r="F316" s="3" t="b">
        <v>0</v>
      </c>
      <c r="G316" s="13">
        <v>4.9439282417297301</v>
      </c>
      <c r="H316" s="13">
        <v>0.22345471382141099</v>
      </c>
      <c r="I316" s="13">
        <v>14.0754995346069</v>
      </c>
      <c r="J316" s="13">
        <v>0.17431449890136699</v>
      </c>
      <c r="K316" s="3">
        <v>19879</v>
      </c>
      <c r="L316" s="3">
        <v>15114</v>
      </c>
      <c r="M316" s="3">
        <v>2</v>
      </c>
      <c r="N316" s="3">
        <v>2</v>
      </c>
      <c r="O316" s="3">
        <v>958</v>
      </c>
      <c r="P316" s="3">
        <v>16101</v>
      </c>
      <c r="Q316" s="3">
        <v>14469</v>
      </c>
      <c r="R316" s="3">
        <v>87</v>
      </c>
      <c r="S316" s="3" t="b">
        <v>1</v>
      </c>
      <c r="T316" s="3">
        <v>0</v>
      </c>
      <c r="U316" s="3">
        <v>0</v>
      </c>
      <c r="V316" s="3">
        <v>0</v>
      </c>
      <c r="W316" s="3">
        <v>0</v>
      </c>
      <c r="X316" s="3">
        <v>-9</v>
      </c>
      <c r="AA316" s="7">
        <v>2306.0798799999998</v>
      </c>
      <c r="AB316" s="3" t="b">
        <v>0</v>
      </c>
      <c r="AC316" s="3" t="b">
        <v>1</v>
      </c>
      <c r="AD316" s="3" t="b">
        <v>1</v>
      </c>
      <c r="AE316" s="24" t="b">
        <v>0</v>
      </c>
      <c r="AG316" t="b">
        <f t="shared" si="28"/>
        <v>1</v>
      </c>
      <c r="AH316" t="e" cm="1">
        <f t="array" ref="AH316">IF($AG316,#REF!,"")</f>
        <v>#REF!</v>
      </c>
    </row>
    <row r="317" spans="1:35" x14ac:dyDescent="0.2">
      <c r="A317" s="7">
        <v>2306.0593899999999</v>
      </c>
      <c r="B317" s="3" t="s">
        <v>18</v>
      </c>
      <c r="C317" s="3">
        <v>12</v>
      </c>
      <c r="D317" s="3">
        <v>0</v>
      </c>
      <c r="E317" s="3" t="b">
        <v>1</v>
      </c>
      <c r="F317" s="3" t="b">
        <v>0</v>
      </c>
      <c r="G317" s="13">
        <v>4.29154300689697</v>
      </c>
      <c r="H317" s="13">
        <v>0.21736121177673301</v>
      </c>
      <c r="I317" s="13">
        <v>10.6326067447662</v>
      </c>
      <c r="J317" s="13">
        <v>0.17144823074340801</v>
      </c>
      <c r="K317" s="3">
        <v>400</v>
      </c>
      <c r="L317" s="3">
        <v>255</v>
      </c>
      <c r="M317" s="3">
        <v>0</v>
      </c>
      <c r="N317" s="3">
        <v>0</v>
      </c>
      <c r="O317" s="3">
        <v>6</v>
      </c>
      <c r="P317" s="3">
        <v>-181</v>
      </c>
      <c r="Q317" s="3">
        <v>21</v>
      </c>
      <c r="R317" s="3">
        <v>13</v>
      </c>
      <c r="S317" s="3" t="b">
        <v>1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AA317" s="7">
        <v>2306.0593899999999</v>
      </c>
      <c r="AB317" s="3" t="b">
        <v>0</v>
      </c>
      <c r="AC317" s="3" t="b">
        <v>1</v>
      </c>
      <c r="AD317" s="3" t="b">
        <v>1</v>
      </c>
      <c r="AE317" s="24" t="b">
        <v>0</v>
      </c>
      <c r="AG317" t="b">
        <f t="shared" si="28"/>
        <v>1</v>
      </c>
      <c r="AH317" t="e" cm="1">
        <f t="array" ref="AH317">IF($AG317,#REF!,"")</f>
        <v>#REF!</v>
      </c>
    </row>
    <row r="318" spans="1:35" x14ac:dyDescent="0.2">
      <c r="A318" s="7">
        <v>2306.0196500000002</v>
      </c>
      <c r="B318" s="3" t="s">
        <v>18</v>
      </c>
      <c r="C318" s="3">
        <v>12</v>
      </c>
      <c r="D318" s="3">
        <v>0</v>
      </c>
      <c r="E318" s="3" t="b">
        <v>0</v>
      </c>
      <c r="F318" s="3" t="b">
        <v>0</v>
      </c>
      <c r="G318" s="13">
        <v>7.03228688240051</v>
      </c>
      <c r="H318" s="13">
        <v>0.219408988952636</v>
      </c>
      <c r="I318" s="13">
        <v>22.894863128662099</v>
      </c>
      <c r="J318" s="13">
        <v>0.168864250183105</v>
      </c>
      <c r="K318" s="3">
        <v>12956</v>
      </c>
      <c r="L318" s="3">
        <v>10025</v>
      </c>
      <c r="M318" s="3">
        <v>2</v>
      </c>
      <c r="N318" s="3">
        <v>5</v>
      </c>
      <c r="O318" s="3">
        <v>592</v>
      </c>
      <c r="P318" s="3">
        <v>8638</v>
      </c>
      <c r="Q318" s="3">
        <v>7309</v>
      </c>
      <c r="R318" s="3">
        <v>87</v>
      </c>
      <c r="S318" s="3" t="b">
        <v>1</v>
      </c>
      <c r="T318" s="3">
        <v>0</v>
      </c>
      <c r="U318" s="3">
        <v>0</v>
      </c>
      <c r="V318" s="3">
        <v>1</v>
      </c>
      <c r="W318" s="3">
        <v>3</v>
      </c>
      <c r="X318" s="3">
        <v>-1</v>
      </c>
      <c r="AA318" s="7">
        <v>2306.0196500000002</v>
      </c>
      <c r="AB318" s="3" t="b">
        <v>0</v>
      </c>
      <c r="AC318" s="3" t="b">
        <v>1</v>
      </c>
      <c r="AD318" s="3" t="b">
        <v>1</v>
      </c>
      <c r="AE318" s="24" t="b">
        <v>0</v>
      </c>
      <c r="AG318" t="b">
        <f t="shared" si="28"/>
        <v>1</v>
      </c>
      <c r="AH318" t="e" cm="1">
        <f t="array" ref="AH318">IF($AG318,#REF!,"")</f>
        <v>#REF!</v>
      </c>
    </row>
    <row r="319" spans="1:35" x14ac:dyDescent="0.2">
      <c r="A319" s="7">
        <v>2306.0773100000001</v>
      </c>
      <c r="B319" s="3" t="s">
        <v>13</v>
      </c>
      <c r="C319" s="3">
        <v>0</v>
      </c>
      <c r="D319" s="3">
        <v>0</v>
      </c>
      <c r="E319" s="3" t="b">
        <v>0</v>
      </c>
      <c r="F319" s="3" t="b">
        <v>0</v>
      </c>
      <c r="G319" s="13">
        <v>21.7332537174224</v>
      </c>
      <c r="H319" s="13">
        <v>0.11687731742858801</v>
      </c>
      <c r="I319" s="13">
        <v>12.339139699935901</v>
      </c>
      <c r="J319" s="13">
        <v>0.16840314865112299</v>
      </c>
      <c r="K319" s="3">
        <v>146</v>
      </c>
      <c r="L319" s="3">
        <v>67</v>
      </c>
      <c r="M319" s="3">
        <v>0</v>
      </c>
      <c r="N319" s="3">
        <v>0</v>
      </c>
      <c r="O319" s="3">
        <v>31</v>
      </c>
      <c r="P319" s="3">
        <v>0</v>
      </c>
      <c r="Q319" s="3">
        <v>0</v>
      </c>
      <c r="R319" s="3">
        <v>2</v>
      </c>
      <c r="S319" s="3" t="b">
        <v>1</v>
      </c>
      <c r="T319" s="3">
        <v>0</v>
      </c>
      <c r="U319" s="3">
        <v>0</v>
      </c>
      <c r="V319" s="3">
        <v>0</v>
      </c>
      <c r="W319" s="3">
        <v>4</v>
      </c>
      <c r="X319" s="3">
        <v>0</v>
      </c>
      <c r="AA319" s="7">
        <v>2306.0773100000001</v>
      </c>
      <c r="AB319" s="3" t="b">
        <v>0</v>
      </c>
      <c r="AC319" s="3" t="b">
        <v>1</v>
      </c>
      <c r="AD319" s="3" t="b">
        <v>1</v>
      </c>
      <c r="AE319" s="24" t="b">
        <v>0</v>
      </c>
      <c r="AG319" t="b">
        <f t="shared" si="28"/>
        <v>1</v>
      </c>
      <c r="AH319" t="e" cm="1">
        <f t="array" ref="AH319">IF($AG319,#REF!,"")</f>
        <v>#REF!</v>
      </c>
    </row>
    <row r="320" spans="1:35" x14ac:dyDescent="0.2">
      <c r="A320" s="7">
        <v>2306.0000199999999</v>
      </c>
      <c r="B320" s="3" t="s">
        <v>12</v>
      </c>
      <c r="C320" s="3">
        <v>12</v>
      </c>
      <c r="D320" s="3">
        <v>0</v>
      </c>
      <c r="E320" s="3" t="b">
        <v>0</v>
      </c>
      <c r="F320" s="3" t="b">
        <v>0</v>
      </c>
      <c r="G320" s="13">
        <v>4.6402111053466797</v>
      </c>
      <c r="H320" s="13">
        <v>0.21731376647949199</v>
      </c>
      <c r="I320" s="13">
        <v>11.6543016433715</v>
      </c>
      <c r="J320" s="13">
        <v>0.16772723197937001</v>
      </c>
      <c r="K320" s="3">
        <v>6515</v>
      </c>
      <c r="L320" s="3">
        <v>5514</v>
      </c>
      <c r="M320" s="3">
        <v>0</v>
      </c>
      <c r="N320" s="3">
        <v>0</v>
      </c>
      <c r="O320" s="3">
        <v>6</v>
      </c>
      <c r="P320" s="3">
        <v>6290</v>
      </c>
      <c r="Q320" s="3">
        <v>5324</v>
      </c>
      <c r="R320" s="3">
        <v>77</v>
      </c>
      <c r="S320" s="3" t="b">
        <v>1</v>
      </c>
      <c r="T320" s="3">
        <v>0</v>
      </c>
      <c r="U320" s="3">
        <v>0</v>
      </c>
      <c r="V320" s="3">
        <v>4</v>
      </c>
      <c r="W320" s="3">
        <v>6</v>
      </c>
      <c r="X320" s="3">
        <v>-2</v>
      </c>
      <c r="AA320" s="7">
        <v>2306.0000199999999</v>
      </c>
      <c r="AB320" s="3" t="b">
        <v>0</v>
      </c>
      <c r="AC320" s="3" t="b">
        <v>1</v>
      </c>
      <c r="AD320" s="3" t="b">
        <v>1</v>
      </c>
      <c r="AE320" s="24" t="b">
        <v>0</v>
      </c>
      <c r="AG320" t="b">
        <f t="shared" si="28"/>
        <v>1</v>
      </c>
      <c r="AH320" t="e" cm="1">
        <f t="array" ref="AH320">IF($AG320,#REF!,"")</f>
        <v>#REF!</v>
      </c>
    </row>
    <row r="321" spans="1:38" x14ac:dyDescent="0.2">
      <c r="A321" s="7">
        <v>2306.0000700000001</v>
      </c>
      <c r="B321" s="3" t="s">
        <v>10</v>
      </c>
      <c r="C321" s="3">
        <v>12</v>
      </c>
      <c r="D321" s="3">
        <v>0</v>
      </c>
      <c r="E321" s="3" t="b">
        <v>0</v>
      </c>
      <c r="F321" s="3" t="b">
        <v>0</v>
      </c>
      <c r="G321" s="13">
        <v>4.3590564727783203</v>
      </c>
      <c r="H321" s="13">
        <v>0.218247175216674</v>
      </c>
      <c r="I321" s="13">
        <v>9.6250855922698904</v>
      </c>
      <c r="J321" s="13">
        <v>0.16787266731262199</v>
      </c>
      <c r="K321" s="3">
        <v>4139</v>
      </c>
      <c r="L321" s="3">
        <v>3430</v>
      </c>
      <c r="M321" s="3">
        <v>2</v>
      </c>
      <c r="N321" s="3">
        <v>2</v>
      </c>
      <c r="O321" s="3">
        <v>95</v>
      </c>
      <c r="P321" s="3">
        <v>3475</v>
      </c>
      <c r="Q321" s="3">
        <v>3052</v>
      </c>
      <c r="R321" s="3">
        <v>76</v>
      </c>
      <c r="S321" s="3" t="b">
        <v>1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AA321" s="7">
        <v>2306.0000700000001</v>
      </c>
      <c r="AB321" s="3" t="b">
        <v>0</v>
      </c>
      <c r="AC321" s="3" t="b">
        <v>1</v>
      </c>
      <c r="AD321" s="3" t="b">
        <v>1</v>
      </c>
      <c r="AE321" s="24" t="b">
        <v>0</v>
      </c>
      <c r="AG321" t="b">
        <f t="shared" si="28"/>
        <v>1</v>
      </c>
      <c r="AH321" t="e" cm="1">
        <f t="array" ref="AH321">IF($AG321,#REF!,"")</f>
        <v>#REF!</v>
      </c>
    </row>
    <row r="322" spans="1:38" x14ac:dyDescent="0.2">
      <c r="A322" s="7">
        <v>2306.00308</v>
      </c>
      <c r="B322" s="3" t="s">
        <v>10</v>
      </c>
      <c r="C322" s="3">
        <v>12</v>
      </c>
      <c r="D322" s="3">
        <v>0</v>
      </c>
      <c r="E322" s="3" t="b">
        <v>0</v>
      </c>
      <c r="F322" s="3" t="b">
        <v>0</v>
      </c>
      <c r="G322" s="13">
        <v>7.4571266174316397</v>
      </c>
      <c r="H322" s="13">
        <v>0.270738124847412</v>
      </c>
      <c r="I322" s="13">
        <v>16.686524391174299</v>
      </c>
      <c r="J322" s="13">
        <v>0.168110847473144</v>
      </c>
      <c r="K322" s="3">
        <v>9512</v>
      </c>
      <c r="L322" s="3">
        <v>7362</v>
      </c>
      <c r="M322" s="3">
        <v>0</v>
      </c>
      <c r="N322" s="3">
        <v>1</v>
      </c>
      <c r="O322" s="3">
        <v>296</v>
      </c>
      <c r="P322" s="3">
        <v>7593</v>
      </c>
      <c r="Q322" s="3">
        <v>6695</v>
      </c>
      <c r="R322" s="3">
        <v>84</v>
      </c>
      <c r="S322" s="3" t="b">
        <v>1</v>
      </c>
      <c r="T322" s="3">
        <v>0</v>
      </c>
      <c r="U322" s="3">
        <v>0</v>
      </c>
      <c r="V322" s="3">
        <v>0</v>
      </c>
      <c r="W322" s="3">
        <v>0</v>
      </c>
      <c r="X322" s="3">
        <v>-3</v>
      </c>
      <c r="AA322" s="7">
        <v>2306.00308</v>
      </c>
      <c r="AB322" s="3" t="b">
        <v>0</v>
      </c>
      <c r="AC322" s="3" t="b">
        <v>1</v>
      </c>
      <c r="AD322" s="3" t="b">
        <v>1</v>
      </c>
      <c r="AE322" s="24" t="b">
        <v>0</v>
      </c>
      <c r="AG322" t="b">
        <f t="shared" si="28"/>
        <v>1</v>
      </c>
      <c r="AH322" t="e" cm="1">
        <f t="array" ref="AH322">IF($AG322,#REF!,"")</f>
        <v>#REF!</v>
      </c>
    </row>
    <row r="323" spans="1:38" x14ac:dyDescent="0.2">
      <c r="A323" s="7">
        <v>2306.0119199999999</v>
      </c>
      <c r="B323" s="3" t="s">
        <v>12</v>
      </c>
      <c r="C323" s="3">
        <v>12</v>
      </c>
      <c r="D323" s="3">
        <v>0</v>
      </c>
      <c r="E323" s="3" t="b">
        <v>0</v>
      </c>
      <c r="F323" s="3" t="b">
        <v>0</v>
      </c>
      <c r="G323" s="13">
        <v>6.3633275032043404</v>
      </c>
      <c r="H323" s="13">
        <v>0.22014021873474099</v>
      </c>
      <c r="I323" s="13">
        <v>14.0556187629699</v>
      </c>
      <c r="J323" s="13">
        <v>0.168697834014892</v>
      </c>
      <c r="K323" s="3">
        <v>23548</v>
      </c>
      <c r="L323" s="3">
        <v>16460</v>
      </c>
      <c r="M323" s="3">
        <v>13</v>
      </c>
      <c r="N323" s="3">
        <v>11</v>
      </c>
      <c r="O323" s="3">
        <v>2535</v>
      </c>
      <c r="P323" s="3">
        <v>7545</v>
      </c>
      <c r="Q323" s="3">
        <v>6505</v>
      </c>
      <c r="R323" s="3">
        <v>86</v>
      </c>
      <c r="S323" s="3" t="b">
        <v>1</v>
      </c>
      <c r="T323" s="3">
        <v>0</v>
      </c>
      <c r="U323" s="3">
        <v>0</v>
      </c>
      <c r="V323" s="3">
        <v>1</v>
      </c>
      <c r="W323" s="3">
        <v>3</v>
      </c>
      <c r="X323" s="3">
        <v>-1</v>
      </c>
      <c r="AA323" s="7">
        <v>2306.0119199999999</v>
      </c>
      <c r="AB323" s="3" t="b">
        <v>0</v>
      </c>
      <c r="AC323" s="3" t="b">
        <v>1</v>
      </c>
      <c r="AD323" s="3" t="b">
        <v>1</v>
      </c>
      <c r="AE323" s="24" t="b">
        <v>0</v>
      </c>
      <c r="AG323" t="b">
        <f t="shared" ref="AG323:AG386" si="29">AND(AC323,AD323)</f>
        <v>1</v>
      </c>
      <c r="AH323" t="e" cm="1">
        <f t="array" ref="AH323">IF($AG323,#REF!,"")</f>
        <v>#REF!</v>
      </c>
    </row>
    <row r="324" spans="1:38" x14ac:dyDescent="0.2">
      <c r="A324" s="7">
        <v>2306.00981</v>
      </c>
      <c r="B324" s="3" t="s">
        <v>18</v>
      </c>
      <c r="C324" s="3">
        <v>0</v>
      </c>
      <c r="D324" s="3">
        <v>0</v>
      </c>
      <c r="E324" s="3" t="b">
        <v>0</v>
      </c>
      <c r="F324" s="3" t="b">
        <v>1</v>
      </c>
      <c r="G324" s="13">
        <v>8.7237012386322004</v>
      </c>
      <c r="H324" s="13">
        <v>0.17039442062377899</v>
      </c>
      <c r="I324" s="13">
        <v>6.4114933013915998</v>
      </c>
      <c r="J324" s="13">
        <v>0.170322895050048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 t="b">
        <v>1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AA324" s="7">
        <v>2306.00981</v>
      </c>
      <c r="AB324" s="3" t="b">
        <v>1</v>
      </c>
      <c r="AC324" s="3" t="b">
        <v>1</v>
      </c>
      <c r="AD324" s="3" t="b">
        <v>1</v>
      </c>
      <c r="AE324" s="24" t="b">
        <v>1</v>
      </c>
      <c r="AG324" t="b">
        <f t="shared" si="29"/>
        <v>1</v>
      </c>
      <c r="AH324" t="e" cm="1">
        <f t="array" ref="AH324">IF($AG324,#REF!,"")</f>
        <v>#REF!</v>
      </c>
    </row>
    <row r="325" spans="1:38" x14ac:dyDescent="0.2">
      <c r="A325" s="7">
        <v>2306.00209</v>
      </c>
      <c r="B325" s="3" t="s">
        <v>13</v>
      </c>
      <c r="C325" s="3">
        <v>12</v>
      </c>
      <c r="D325" s="3">
        <v>0</v>
      </c>
      <c r="E325" s="3" t="b">
        <v>0</v>
      </c>
      <c r="F325" s="3" t="b">
        <v>0</v>
      </c>
      <c r="G325" s="13">
        <v>3.7894475460052401</v>
      </c>
      <c r="H325" s="13">
        <v>0.21882319450378401</v>
      </c>
      <c r="I325" s="13">
        <v>8.5559606552124006</v>
      </c>
      <c r="J325" s="13">
        <v>0.17107343673705999</v>
      </c>
      <c r="K325" s="3">
        <v>7114</v>
      </c>
      <c r="L325" s="3">
        <v>5006</v>
      </c>
      <c r="M325" s="3">
        <v>0</v>
      </c>
      <c r="N325" s="3">
        <v>0</v>
      </c>
      <c r="O325" s="3">
        <v>487</v>
      </c>
      <c r="P325" s="3">
        <v>5410</v>
      </c>
      <c r="Q325" s="3">
        <v>4610</v>
      </c>
      <c r="R325" s="3">
        <v>84</v>
      </c>
      <c r="S325" s="3" t="b">
        <v>1</v>
      </c>
      <c r="T325" s="3">
        <v>0</v>
      </c>
      <c r="U325" s="3">
        <v>0</v>
      </c>
      <c r="V325" s="3">
        <v>6</v>
      </c>
      <c r="W325" s="3">
        <v>8</v>
      </c>
      <c r="X325" s="3">
        <v>-1</v>
      </c>
      <c r="AA325" s="7">
        <v>2306.00209</v>
      </c>
      <c r="AB325" s="3" t="b">
        <v>0</v>
      </c>
      <c r="AC325" s="3" t="b">
        <v>1</v>
      </c>
      <c r="AD325" s="3" t="b">
        <v>1</v>
      </c>
      <c r="AE325" s="24" t="b">
        <v>0</v>
      </c>
      <c r="AG325" t="b">
        <f t="shared" si="29"/>
        <v>1</v>
      </c>
      <c r="AH325" t="e" cm="1">
        <f t="array" ref="AH325">IF($AG325,#REF!,"")</f>
        <v>#REF!</v>
      </c>
    </row>
    <row r="326" spans="1:38" x14ac:dyDescent="0.2">
      <c r="A326" s="7">
        <v>2306.0010699999998</v>
      </c>
      <c r="B326" s="3" t="s">
        <v>10</v>
      </c>
      <c r="C326" s="3">
        <v>0</v>
      </c>
      <c r="D326" s="3">
        <v>0</v>
      </c>
      <c r="E326" s="3" t="b">
        <v>0</v>
      </c>
      <c r="F326" s="3" t="b">
        <v>0</v>
      </c>
      <c r="G326" s="13">
        <v>14.168592929840001</v>
      </c>
      <c r="H326" s="13">
        <v>0.16850042343139601</v>
      </c>
      <c r="I326" s="13">
        <v>10.3318359851837</v>
      </c>
      <c r="J326" s="13">
        <v>0.16704177856445299</v>
      </c>
      <c r="K326" s="3">
        <v>155</v>
      </c>
      <c r="L326" s="3">
        <v>91</v>
      </c>
      <c r="M326" s="3">
        <v>0</v>
      </c>
      <c r="N326" s="3">
        <v>1</v>
      </c>
      <c r="O326" s="3">
        <v>24</v>
      </c>
      <c r="P326" s="3">
        <v>0</v>
      </c>
      <c r="Q326" s="3">
        <v>0</v>
      </c>
      <c r="R326" s="3">
        <v>0</v>
      </c>
      <c r="S326" s="3" t="b">
        <v>1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AA326" s="7">
        <v>2306.0010699999998</v>
      </c>
      <c r="AB326" s="3" t="b">
        <v>0</v>
      </c>
      <c r="AC326" s="3" t="b">
        <v>1</v>
      </c>
      <c r="AD326" s="3" t="b">
        <v>1</v>
      </c>
      <c r="AE326" s="24" t="b">
        <v>0</v>
      </c>
      <c r="AG326" t="b">
        <f t="shared" si="29"/>
        <v>1</v>
      </c>
      <c r="AH326" t="e" cm="1">
        <f t="array" ref="AH326">IF($AG326,#REF!,"")</f>
        <v>#REF!</v>
      </c>
    </row>
    <row r="327" spans="1:38" x14ac:dyDescent="0.2">
      <c r="A327" s="7">
        <v>2306.0162500000001</v>
      </c>
      <c r="B327" s="3" t="s">
        <v>13</v>
      </c>
      <c r="C327" s="3">
        <v>0</v>
      </c>
      <c r="D327" s="3">
        <v>0</v>
      </c>
      <c r="E327" s="3" t="b">
        <v>0</v>
      </c>
      <c r="F327" s="3" t="b">
        <v>0</v>
      </c>
      <c r="G327" s="13">
        <v>33.178127765655503</v>
      </c>
      <c r="H327" s="13">
        <v>0.17596697807312001</v>
      </c>
      <c r="I327" s="13">
        <v>35.679829120635901</v>
      </c>
      <c r="J327" s="13">
        <v>0.17081952095031699</v>
      </c>
      <c r="K327" s="3">
        <v>22</v>
      </c>
      <c r="L327" s="3">
        <v>22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2</v>
      </c>
      <c r="S327" s="3" t="b">
        <v>1</v>
      </c>
      <c r="T327" s="3">
        <v>0</v>
      </c>
      <c r="U327" s="3">
        <v>0</v>
      </c>
      <c r="V327" s="3">
        <v>0</v>
      </c>
      <c r="W327" s="3">
        <v>16</v>
      </c>
      <c r="X327" s="3">
        <v>0</v>
      </c>
      <c r="AA327" s="7">
        <v>2306.0162500000001</v>
      </c>
      <c r="AB327" s="3" t="b">
        <v>0</v>
      </c>
      <c r="AC327" s="3" t="b">
        <v>0</v>
      </c>
      <c r="AD327" s="3" t="b">
        <v>1</v>
      </c>
      <c r="AE327" s="24" t="b">
        <v>0</v>
      </c>
      <c r="AG327" t="b">
        <f t="shared" si="29"/>
        <v>0</v>
      </c>
      <c r="AH327" t="str" cm="1">
        <f t="array" ref="AH327">IF($AG327,#REF!,"")</f>
        <v/>
      </c>
      <c r="AI327" s="3">
        <v>1</v>
      </c>
    </row>
    <row r="328" spans="1:38" x14ac:dyDescent="0.2">
      <c r="A328" s="7">
        <v>2306.0008899999998</v>
      </c>
      <c r="B328" s="3" t="s">
        <v>12</v>
      </c>
      <c r="C328" s="3">
        <v>12</v>
      </c>
      <c r="D328" s="3">
        <v>0</v>
      </c>
      <c r="E328" s="3" t="b">
        <v>1</v>
      </c>
      <c r="F328" s="3" t="b">
        <v>0</v>
      </c>
      <c r="G328" s="13">
        <v>10.124809026718101</v>
      </c>
      <c r="H328" s="13">
        <v>0.21741175651550201</v>
      </c>
      <c r="I328" s="13">
        <v>35.967851400375302</v>
      </c>
      <c r="J328" s="13">
        <v>0.171846628189086</v>
      </c>
      <c r="K328" s="3">
        <v>13791</v>
      </c>
      <c r="L328" s="3">
        <v>11466</v>
      </c>
      <c r="M328" s="3">
        <v>0</v>
      </c>
      <c r="N328" s="3">
        <v>0</v>
      </c>
      <c r="O328" s="3">
        <v>85</v>
      </c>
      <c r="P328" s="3">
        <v>12908</v>
      </c>
      <c r="Q328" s="3">
        <v>11182</v>
      </c>
      <c r="R328" s="3">
        <v>85</v>
      </c>
      <c r="S328" s="3" t="b">
        <v>1</v>
      </c>
      <c r="T328" s="3">
        <v>0</v>
      </c>
      <c r="U328" s="3">
        <v>0</v>
      </c>
      <c r="V328" s="3">
        <v>0</v>
      </c>
      <c r="W328" s="3">
        <v>2</v>
      </c>
      <c r="X328" s="3">
        <v>-4</v>
      </c>
      <c r="AA328" s="7">
        <v>2306.0008899999998</v>
      </c>
      <c r="AB328" s="3" t="b">
        <v>0</v>
      </c>
      <c r="AC328" s="3" t="b">
        <v>1</v>
      </c>
      <c r="AD328" s="3" t="b">
        <v>1</v>
      </c>
      <c r="AE328" s="24" t="b">
        <v>0</v>
      </c>
      <c r="AG328" t="b">
        <f t="shared" si="29"/>
        <v>1</v>
      </c>
      <c r="AH328" t="e" cm="1">
        <f t="array" ref="AH328">IF($AG328,#REF!,"")</f>
        <v>#REF!</v>
      </c>
    </row>
    <row r="329" spans="1:38" x14ac:dyDescent="0.2">
      <c r="A329" s="7">
        <v>2306.0077299999998</v>
      </c>
      <c r="B329" s="3" t="s">
        <v>42</v>
      </c>
      <c r="C329" s="3">
        <v>12</v>
      </c>
      <c r="D329" s="3">
        <v>12</v>
      </c>
      <c r="E329" s="3" t="b">
        <v>0</v>
      </c>
      <c r="F329" s="3" t="b">
        <v>1</v>
      </c>
      <c r="G329" s="13">
        <v>4.8683617115020699</v>
      </c>
      <c r="H329" s="13">
        <v>0.22104001045227001</v>
      </c>
      <c r="I329" s="13">
        <v>4.36543440818786</v>
      </c>
      <c r="J329" s="13">
        <v>0.17258477210998499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 t="b">
        <v>1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AA329" s="7">
        <v>2306.0077299999998</v>
      </c>
      <c r="AB329" s="3" t="b">
        <v>0</v>
      </c>
      <c r="AC329" s="3" t="b">
        <v>0</v>
      </c>
      <c r="AD329" s="3" t="b">
        <v>1</v>
      </c>
      <c r="AE329" s="24" t="b">
        <v>1</v>
      </c>
      <c r="AG329" t="b">
        <f t="shared" si="29"/>
        <v>0</v>
      </c>
      <c r="AH329" t="str" cm="1">
        <f t="array" ref="AH329">IF($AG329,#REF!,"")</f>
        <v/>
      </c>
    </row>
    <row r="330" spans="1:38" x14ac:dyDescent="0.2">
      <c r="A330" s="7">
        <v>2306.0038800000002</v>
      </c>
      <c r="B330" s="3" t="s">
        <v>11</v>
      </c>
      <c r="C330" s="3">
        <v>12</v>
      </c>
      <c r="D330" s="3">
        <v>0</v>
      </c>
      <c r="E330" s="3" t="b">
        <v>0</v>
      </c>
      <c r="F330" s="3" t="b">
        <v>0</v>
      </c>
      <c r="G330" s="13">
        <v>12.612222433090199</v>
      </c>
      <c r="H330" s="13">
        <v>0.21955776214599601</v>
      </c>
      <c r="I330" s="13">
        <v>43.923059463500898</v>
      </c>
      <c r="J330" s="13">
        <v>0.16689562797546301</v>
      </c>
      <c r="K330" s="3">
        <v>25378</v>
      </c>
      <c r="L330" s="3">
        <v>15622</v>
      </c>
      <c r="M330" s="3">
        <v>11</v>
      </c>
      <c r="N330" s="3">
        <v>8</v>
      </c>
      <c r="O330" s="3">
        <v>3331</v>
      </c>
      <c r="P330" s="3">
        <v>8439</v>
      </c>
      <c r="Q330" s="3">
        <v>6860</v>
      </c>
      <c r="R330" s="3">
        <v>75</v>
      </c>
      <c r="S330" s="3" t="b">
        <v>1</v>
      </c>
      <c r="T330" s="3">
        <v>0</v>
      </c>
      <c r="U330" s="3">
        <v>0</v>
      </c>
      <c r="V330" s="3">
        <v>5</v>
      </c>
      <c r="W330" s="3">
        <v>13</v>
      </c>
      <c r="X330" s="3">
        <v>-2</v>
      </c>
      <c r="AA330" s="7">
        <v>2306.0038800000002</v>
      </c>
      <c r="AB330" s="3" t="b">
        <v>0</v>
      </c>
      <c r="AC330" s="3" t="b">
        <v>1</v>
      </c>
      <c r="AD330" s="3" t="b">
        <v>0</v>
      </c>
      <c r="AE330" s="24" t="b">
        <v>0</v>
      </c>
      <c r="AG330" t="b">
        <f t="shared" si="29"/>
        <v>0</v>
      </c>
      <c r="AH330" t="str" cm="1">
        <f t="array" ref="AH330">IF($AG330,#REF!,"")</f>
        <v/>
      </c>
      <c r="AI330" s="3">
        <v>1</v>
      </c>
      <c r="AJ330" s="3">
        <v>1</v>
      </c>
      <c r="AK330" s="3">
        <v>1</v>
      </c>
      <c r="AL330" s="3">
        <v>1</v>
      </c>
    </row>
    <row r="331" spans="1:38" x14ac:dyDescent="0.2">
      <c r="A331" s="7">
        <v>2306.0007300000002</v>
      </c>
      <c r="B331" s="3" t="s">
        <v>18</v>
      </c>
      <c r="C331" s="3">
        <v>0</v>
      </c>
      <c r="D331" s="3">
        <v>0</v>
      </c>
      <c r="E331" s="3" t="b">
        <v>0</v>
      </c>
      <c r="F331" s="3" t="b">
        <v>1</v>
      </c>
      <c r="G331" s="13">
        <v>8.2658407688140798</v>
      </c>
      <c r="H331" s="13">
        <v>0.172761440277099</v>
      </c>
      <c r="I331" s="13">
        <v>5.6568825244903502</v>
      </c>
      <c r="J331" s="13">
        <v>0.167309761047363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 t="b">
        <v>1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AA331" s="7">
        <v>2306.0007300000002</v>
      </c>
      <c r="AB331" s="3" t="b">
        <v>1</v>
      </c>
      <c r="AC331" s="3" t="b">
        <v>1</v>
      </c>
      <c r="AD331" s="3" t="b">
        <v>1</v>
      </c>
      <c r="AE331" s="24" t="b">
        <v>1</v>
      </c>
      <c r="AG331" t="b">
        <f t="shared" si="29"/>
        <v>1</v>
      </c>
      <c r="AH331" t="e" cm="1">
        <f t="array" ref="AH331">IF($AG331,#REF!,"")</f>
        <v>#REF!</v>
      </c>
    </row>
    <row r="332" spans="1:38" x14ac:dyDescent="0.2">
      <c r="A332" s="7">
        <v>2306.0071699999999</v>
      </c>
      <c r="B332" s="3" t="s">
        <v>23</v>
      </c>
      <c r="C332" s="3">
        <v>12</v>
      </c>
      <c r="D332" s="3">
        <v>0</v>
      </c>
      <c r="E332" s="3" t="b">
        <v>1</v>
      </c>
      <c r="F332" s="3" t="b">
        <v>0</v>
      </c>
      <c r="G332" s="13">
        <v>4.5527894496917698</v>
      </c>
      <c r="H332" s="13">
        <v>0.219447135925292</v>
      </c>
      <c r="I332" s="13">
        <v>12.5625190734863</v>
      </c>
      <c r="J332" s="13">
        <v>0.16672706604003901</v>
      </c>
      <c r="K332" s="3">
        <v>5912</v>
      </c>
      <c r="L332" s="3">
        <v>4152</v>
      </c>
      <c r="M332" s="3">
        <v>1</v>
      </c>
      <c r="N332" s="3">
        <v>6</v>
      </c>
      <c r="O332" s="3">
        <v>364</v>
      </c>
      <c r="P332" s="3">
        <v>4097</v>
      </c>
      <c r="Q332" s="3">
        <v>3555</v>
      </c>
      <c r="R332" s="3">
        <v>78</v>
      </c>
      <c r="S332" s="3" t="b">
        <v>1</v>
      </c>
      <c r="T332" s="3">
        <v>0</v>
      </c>
      <c r="U332" s="3">
        <v>0</v>
      </c>
      <c r="V332" s="3">
        <v>0</v>
      </c>
      <c r="W332" s="3">
        <v>2</v>
      </c>
      <c r="X332" s="3">
        <v>-2</v>
      </c>
      <c r="AA332" s="7">
        <v>2306.0071699999999</v>
      </c>
      <c r="AB332" s="3" t="b">
        <v>0</v>
      </c>
      <c r="AC332" s="3" t="b">
        <v>1</v>
      </c>
      <c r="AD332" s="3" t="b">
        <v>1</v>
      </c>
      <c r="AE332" s="24" t="b">
        <v>0</v>
      </c>
      <c r="AG332" t="b">
        <f t="shared" si="29"/>
        <v>1</v>
      </c>
      <c r="AH332" t="e" cm="1">
        <f t="array" ref="AH332">IF($AG332,#REF!,"")</f>
        <v>#REF!</v>
      </c>
    </row>
    <row r="333" spans="1:38" x14ac:dyDescent="0.2">
      <c r="A333" s="7">
        <v>2306.0026899999998</v>
      </c>
      <c r="B333" s="3" t="s">
        <v>10</v>
      </c>
      <c r="C333" s="3">
        <v>0</v>
      </c>
      <c r="D333" s="3">
        <v>0</v>
      </c>
      <c r="E333" s="3" t="b">
        <v>0</v>
      </c>
      <c r="F333" s="3" t="b">
        <v>0</v>
      </c>
      <c r="G333" s="13">
        <v>3.5016922950744598</v>
      </c>
      <c r="H333" s="13">
        <v>0.117599248886108</v>
      </c>
      <c r="I333" s="13">
        <v>2.9896686077117902</v>
      </c>
      <c r="J333" s="13">
        <v>0.17680335044860801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 t="b">
        <v>1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AA333" s="7">
        <v>2306.0026899999998</v>
      </c>
      <c r="AB333" s="3" t="b">
        <v>1</v>
      </c>
      <c r="AC333" s="3" t="b">
        <v>1</v>
      </c>
      <c r="AD333" s="3" t="b">
        <v>0</v>
      </c>
      <c r="AE333" s="24" t="b">
        <v>0</v>
      </c>
      <c r="AG333" t="b">
        <f t="shared" si="29"/>
        <v>0</v>
      </c>
      <c r="AH333" t="str" cm="1">
        <f t="array" ref="AH333">IF($AG333,#REF!,"")</f>
        <v/>
      </c>
      <c r="AI333" s="3">
        <v>1</v>
      </c>
    </row>
    <row r="334" spans="1:38" x14ac:dyDescent="0.2">
      <c r="A334" s="7">
        <v>2306.00216</v>
      </c>
      <c r="B334" s="3" t="s">
        <v>13</v>
      </c>
      <c r="C334" s="3">
        <v>0</v>
      </c>
      <c r="D334" s="3">
        <v>0</v>
      </c>
      <c r="E334" s="3" t="b">
        <v>0</v>
      </c>
      <c r="F334" s="3" t="b">
        <v>0</v>
      </c>
      <c r="G334" s="13">
        <v>9.4147436618804896</v>
      </c>
      <c r="H334" s="13">
        <v>0.118141412734985</v>
      </c>
      <c r="I334" s="13">
        <v>5.9515228271484304</v>
      </c>
      <c r="J334" s="13">
        <v>0.17058610916137601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 t="b">
        <v>1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AA334" s="7">
        <v>2306.00216</v>
      </c>
      <c r="AB334" s="3" t="b">
        <v>0</v>
      </c>
      <c r="AC334" s="3" t="b">
        <v>1</v>
      </c>
      <c r="AD334" s="3" t="b">
        <v>1</v>
      </c>
      <c r="AE334" s="24" t="b">
        <v>0</v>
      </c>
      <c r="AG334" t="b">
        <f t="shared" si="29"/>
        <v>1</v>
      </c>
      <c r="AH334" t="e" cm="1">
        <f t="array" ref="AH334">IF($AG334,#REF!,"")</f>
        <v>#REF!</v>
      </c>
    </row>
    <row r="335" spans="1:38" x14ac:dyDescent="0.2">
      <c r="A335" s="7">
        <v>2306.0029599999998</v>
      </c>
      <c r="B335" s="3" t="s">
        <v>10</v>
      </c>
      <c r="C335" s="3">
        <v>0</v>
      </c>
      <c r="D335" s="3">
        <v>0</v>
      </c>
      <c r="E335" s="3" t="b">
        <v>0</v>
      </c>
      <c r="F335" s="3" t="b">
        <v>0</v>
      </c>
      <c r="G335" s="13">
        <v>10.926901578903101</v>
      </c>
      <c r="H335" s="13">
        <v>0.118824958801269</v>
      </c>
      <c r="I335" s="13">
        <v>7.5120153427123997</v>
      </c>
      <c r="J335" s="13">
        <v>0.16797137260437001</v>
      </c>
      <c r="K335" s="3">
        <v>82</v>
      </c>
      <c r="L335" s="3">
        <v>82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2</v>
      </c>
      <c r="S335" s="3" t="b">
        <v>1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AA335" s="7">
        <v>2306.0029599999998</v>
      </c>
      <c r="AB335" s="3" t="b">
        <v>0</v>
      </c>
      <c r="AC335" s="3" t="b">
        <v>1</v>
      </c>
      <c r="AD335" s="3" t="b">
        <v>1</v>
      </c>
      <c r="AE335" s="24" t="b">
        <v>0</v>
      </c>
      <c r="AG335" t="b">
        <f t="shared" si="29"/>
        <v>1</v>
      </c>
      <c r="AH335" t="e" cm="1">
        <f t="array" ref="AH335">IF($AG335,#REF!,"")</f>
        <v>#REF!</v>
      </c>
    </row>
    <row r="336" spans="1:38" x14ac:dyDescent="0.2">
      <c r="A336" s="7">
        <v>2306.0068099999999</v>
      </c>
      <c r="B336" s="3" t="s">
        <v>23</v>
      </c>
      <c r="C336" s="3">
        <v>12</v>
      </c>
      <c r="D336" s="3">
        <v>0</v>
      </c>
      <c r="E336" s="3" t="b">
        <v>0</v>
      </c>
      <c r="F336" s="3" t="b">
        <v>0</v>
      </c>
      <c r="G336" s="13">
        <v>5.2455563545226997</v>
      </c>
      <c r="H336" s="13">
        <v>0.21944665908813399</v>
      </c>
      <c r="I336" s="13">
        <v>11.264680862426699</v>
      </c>
      <c r="J336" s="13">
        <v>0.16977930068969699</v>
      </c>
      <c r="K336" s="3">
        <v>17714</v>
      </c>
      <c r="L336" s="3">
        <v>10183</v>
      </c>
      <c r="M336" s="3">
        <v>10</v>
      </c>
      <c r="N336" s="3">
        <v>9</v>
      </c>
      <c r="O336" s="3">
        <v>2768</v>
      </c>
      <c r="P336" s="3">
        <v>4345</v>
      </c>
      <c r="Q336" s="3">
        <v>3975</v>
      </c>
      <c r="R336" s="3">
        <v>77</v>
      </c>
      <c r="S336" s="3" t="b">
        <v>1</v>
      </c>
      <c r="T336" s="3">
        <v>0</v>
      </c>
      <c r="U336" s="3">
        <v>0</v>
      </c>
      <c r="V336" s="3">
        <v>0</v>
      </c>
      <c r="W336" s="3">
        <v>2</v>
      </c>
      <c r="X336" s="3">
        <v>0</v>
      </c>
      <c r="AA336" s="7">
        <v>2306.0068099999999</v>
      </c>
      <c r="AB336" s="3" t="b">
        <v>0</v>
      </c>
      <c r="AC336" s="3" t="b">
        <v>1</v>
      </c>
      <c r="AD336" s="3" t="b">
        <v>1</v>
      </c>
      <c r="AE336" s="24" t="b">
        <v>0</v>
      </c>
      <c r="AG336" t="b">
        <f t="shared" si="29"/>
        <v>1</v>
      </c>
      <c r="AH336" t="e" cm="1">
        <f t="array" ref="AH336">IF($AG336,#REF!,"")</f>
        <v>#REF!</v>
      </c>
    </row>
    <row r="337" spans="1:43" x14ac:dyDescent="0.2">
      <c r="A337" s="7">
        <v>2306.0174499999998</v>
      </c>
      <c r="B337" s="3" t="s">
        <v>10</v>
      </c>
      <c r="C337" s="3">
        <v>12</v>
      </c>
      <c r="D337" s="3">
        <v>0</v>
      </c>
      <c r="E337" s="3" t="b">
        <v>0</v>
      </c>
      <c r="F337" s="3" t="b">
        <v>0</v>
      </c>
      <c r="G337" s="13">
        <v>9.8395802974700892</v>
      </c>
      <c r="H337" s="13">
        <v>0.27486944198608398</v>
      </c>
      <c r="I337" s="13">
        <v>32.226274728775003</v>
      </c>
      <c r="J337" s="13">
        <v>0.169584035873413</v>
      </c>
      <c r="K337" s="3">
        <v>16456</v>
      </c>
      <c r="L337" s="3">
        <v>13664</v>
      </c>
      <c r="M337" s="3">
        <v>0</v>
      </c>
      <c r="N337" s="3">
        <v>0</v>
      </c>
      <c r="O337" s="3">
        <v>54</v>
      </c>
      <c r="P337" s="3">
        <v>16061</v>
      </c>
      <c r="Q337" s="3">
        <v>13452</v>
      </c>
      <c r="R337" s="3">
        <v>85</v>
      </c>
      <c r="S337" s="3" t="b">
        <v>1</v>
      </c>
      <c r="T337" s="3">
        <v>0</v>
      </c>
      <c r="U337" s="3">
        <v>0</v>
      </c>
      <c r="V337" s="3">
        <v>4</v>
      </c>
      <c r="W337" s="3">
        <v>4</v>
      </c>
      <c r="X337" s="3">
        <v>-3</v>
      </c>
      <c r="AA337" s="7">
        <v>2306.0174499999998</v>
      </c>
      <c r="AB337" s="3" t="b">
        <v>0</v>
      </c>
      <c r="AC337" s="3" t="b">
        <v>0</v>
      </c>
      <c r="AD337" s="3" t="b">
        <v>1</v>
      </c>
      <c r="AE337" s="24" t="b">
        <v>0</v>
      </c>
      <c r="AG337" t="b">
        <f t="shared" si="29"/>
        <v>0</v>
      </c>
      <c r="AH337" t="str" cm="1">
        <f t="array" ref="AH337">IF($AG337,#REF!,"")</f>
        <v/>
      </c>
      <c r="AI337" s="3">
        <v>1</v>
      </c>
      <c r="AJ337" s="3">
        <v>1</v>
      </c>
      <c r="AK337" s="3">
        <v>1</v>
      </c>
      <c r="AL337" s="3">
        <v>1</v>
      </c>
    </row>
    <row r="338" spans="1:43" x14ac:dyDescent="0.2">
      <c r="A338" s="7">
        <v>2306.0382199999999</v>
      </c>
      <c r="B338" s="3" t="s">
        <v>10</v>
      </c>
      <c r="C338" s="3">
        <v>12</v>
      </c>
      <c r="D338" s="3">
        <v>0</v>
      </c>
      <c r="E338" s="3" t="b">
        <v>0</v>
      </c>
      <c r="F338" s="3" t="b">
        <v>0</v>
      </c>
      <c r="G338" s="13">
        <v>4.0895667076110804</v>
      </c>
      <c r="H338" s="13">
        <v>4.0425770282745299</v>
      </c>
      <c r="I338" s="13">
        <v>56.080363512039099</v>
      </c>
      <c r="J338" s="13">
        <v>0.17186093330383301</v>
      </c>
      <c r="AA338" s="7">
        <v>2306.0382199999999</v>
      </c>
      <c r="AB338" s="3" t="b">
        <v>0</v>
      </c>
      <c r="AC338" s="3" t="b">
        <v>1</v>
      </c>
      <c r="AD338" s="3" t="b">
        <v>1</v>
      </c>
      <c r="AE338" s="24" t="b">
        <v>0</v>
      </c>
      <c r="AG338" t="b">
        <f t="shared" si="29"/>
        <v>1</v>
      </c>
      <c r="AH338" t="e" cm="1">
        <f t="array" ref="AH338">IF($AG338,#REF!,"")</f>
        <v>#REF!</v>
      </c>
    </row>
    <row r="339" spans="1:43" x14ac:dyDescent="0.2">
      <c r="A339" s="7">
        <v>2306.1365500000002</v>
      </c>
      <c r="B339" s="3" t="s">
        <v>10</v>
      </c>
      <c r="C339" s="3">
        <v>0</v>
      </c>
      <c r="D339" s="3">
        <v>0</v>
      </c>
      <c r="E339" s="3" t="b">
        <v>1</v>
      </c>
      <c r="F339" s="3" t="b">
        <v>1</v>
      </c>
      <c r="G339" s="13">
        <v>9.0628690719604492</v>
      </c>
      <c r="H339" s="13">
        <v>0.116702318191528</v>
      </c>
      <c r="I339" s="13">
        <v>4.4951012134552002</v>
      </c>
      <c r="J339" s="13">
        <v>0.16837286949157701</v>
      </c>
      <c r="K339" s="3">
        <v>14</v>
      </c>
      <c r="L339" s="3">
        <v>14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2</v>
      </c>
      <c r="S339" s="3" t="b">
        <v>1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AA339" s="7">
        <v>2306.1365500000002</v>
      </c>
      <c r="AB339" s="3" t="b">
        <v>1</v>
      </c>
      <c r="AC339" s="3" t="b">
        <v>1</v>
      </c>
      <c r="AD339" s="3" t="b">
        <v>1</v>
      </c>
      <c r="AE339" s="24" t="b">
        <v>1</v>
      </c>
      <c r="AG339" t="b">
        <f t="shared" si="29"/>
        <v>1</v>
      </c>
      <c r="AH339" t="e" cm="1">
        <f t="array" ref="AH339">IF($AG339,#REF!,"")</f>
        <v>#REF!</v>
      </c>
    </row>
    <row r="340" spans="1:43" x14ac:dyDescent="0.2">
      <c r="A340" s="7">
        <v>2306.0537899999999</v>
      </c>
      <c r="B340" s="3" t="s">
        <v>62</v>
      </c>
      <c r="C340" s="3">
        <v>12</v>
      </c>
      <c r="D340" s="3">
        <v>0</v>
      </c>
      <c r="E340" s="3" t="b">
        <v>1</v>
      </c>
      <c r="F340" s="3" t="b">
        <v>0</v>
      </c>
      <c r="G340" s="13">
        <v>2.7832055091857901</v>
      </c>
      <c r="H340" s="13">
        <v>0.217527151107788</v>
      </c>
      <c r="I340" s="13">
        <v>7.2715034484863201</v>
      </c>
      <c r="J340" s="13">
        <v>0.178215742111206</v>
      </c>
      <c r="K340" s="3">
        <v>4103</v>
      </c>
      <c r="L340" s="3">
        <v>3140</v>
      </c>
      <c r="M340" s="3">
        <v>1</v>
      </c>
      <c r="N340" s="3">
        <v>1</v>
      </c>
      <c r="O340" s="3">
        <v>160</v>
      </c>
      <c r="P340" s="3">
        <v>3234</v>
      </c>
      <c r="Q340" s="3">
        <v>2799</v>
      </c>
      <c r="R340" s="3">
        <v>76</v>
      </c>
      <c r="S340" s="3" t="b">
        <v>1</v>
      </c>
      <c r="T340" s="3">
        <v>0</v>
      </c>
      <c r="U340" s="3">
        <v>0</v>
      </c>
      <c r="V340" s="3">
        <v>0</v>
      </c>
      <c r="W340" s="3">
        <v>2</v>
      </c>
      <c r="X340" s="3">
        <v>-2</v>
      </c>
      <c r="AA340" s="7">
        <v>2306.0537899999999</v>
      </c>
      <c r="AB340" s="3" t="b">
        <v>0</v>
      </c>
      <c r="AC340" s="3" t="b">
        <v>1</v>
      </c>
      <c r="AD340" s="3" t="b">
        <v>1</v>
      </c>
      <c r="AE340" s="24" t="b">
        <v>0</v>
      </c>
      <c r="AG340" t="b">
        <f t="shared" si="29"/>
        <v>1</v>
      </c>
      <c r="AH340" t="e" cm="1">
        <f t="array" ref="AH340">IF($AG340,#REF!,"")</f>
        <v>#REF!</v>
      </c>
    </row>
    <row r="341" spans="1:43" x14ac:dyDescent="0.2">
      <c r="A341" s="7">
        <v>2306.0003099999999</v>
      </c>
      <c r="C341" s="3">
        <v>12</v>
      </c>
      <c r="D341" s="3">
        <v>12</v>
      </c>
      <c r="E341" s="3" t="b">
        <v>0</v>
      </c>
      <c r="F341" s="3" t="b">
        <v>1</v>
      </c>
      <c r="G341" s="13">
        <v>0.98249292373657204</v>
      </c>
      <c r="H341" s="13">
        <v>0.489886283874511</v>
      </c>
      <c r="I341" s="13">
        <v>0.87501168251037598</v>
      </c>
      <c r="J341" s="13">
        <v>0.17934775352478</v>
      </c>
      <c r="AA341" s="7">
        <v>2306.0003099999999</v>
      </c>
      <c r="AB341" s="3" t="b">
        <v>0</v>
      </c>
      <c r="AC341" s="3" t="b">
        <v>1</v>
      </c>
      <c r="AD341" s="3" t="b">
        <v>1</v>
      </c>
      <c r="AE341" s="24" t="b">
        <v>1</v>
      </c>
      <c r="AG341" t="b">
        <f t="shared" si="29"/>
        <v>1</v>
      </c>
      <c r="AH341" t="e" cm="1">
        <f t="array" ref="AH341">IF($AG341,#REF!,"")</f>
        <v>#REF!</v>
      </c>
    </row>
    <row r="342" spans="1:43" x14ac:dyDescent="0.2">
      <c r="A342" s="7">
        <v>2306.0047399999999</v>
      </c>
      <c r="B342" s="3" t="s">
        <v>13</v>
      </c>
      <c r="C342" s="3">
        <v>0</v>
      </c>
      <c r="D342" s="3">
        <v>0</v>
      </c>
      <c r="E342" s="3" t="b">
        <v>1</v>
      </c>
      <c r="F342" s="3" t="b">
        <v>1</v>
      </c>
      <c r="G342" s="13">
        <v>10.072095632553101</v>
      </c>
      <c r="H342" s="13">
        <v>0.174763679504394</v>
      </c>
      <c r="I342" s="13">
        <v>6.7620971202850297</v>
      </c>
      <c r="J342" s="13">
        <v>0.17215418815612701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 t="b">
        <v>1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AA342" s="7">
        <v>2306.0047399999999</v>
      </c>
      <c r="AB342" s="3" t="b">
        <v>1</v>
      </c>
      <c r="AC342" s="3" t="b">
        <v>1</v>
      </c>
      <c r="AD342" s="3" t="b">
        <v>1</v>
      </c>
      <c r="AE342" s="24" t="b">
        <v>1</v>
      </c>
      <c r="AG342" t="b">
        <f t="shared" si="29"/>
        <v>1</v>
      </c>
      <c r="AH342" t="e" cm="1">
        <f t="array" ref="AH342">IF($AG342,#REF!,"")</f>
        <v>#REF!</v>
      </c>
    </row>
    <row r="343" spans="1:43" x14ac:dyDescent="0.2">
      <c r="A343" s="7">
        <v>2306.06</v>
      </c>
      <c r="B343" s="3" t="s">
        <v>10</v>
      </c>
      <c r="C343" s="3">
        <v>12</v>
      </c>
      <c r="D343" s="3">
        <v>0</v>
      </c>
      <c r="E343" s="3" t="b">
        <v>1</v>
      </c>
      <c r="F343" s="3" t="b">
        <v>0</v>
      </c>
      <c r="G343" s="13">
        <v>4.3471755981445304</v>
      </c>
      <c r="H343" s="13">
        <v>0.22135210037231401</v>
      </c>
      <c r="I343" s="13">
        <v>8.2350981235504097</v>
      </c>
      <c r="J343" s="13">
        <v>0.17124271392822199</v>
      </c>
      <c r="K343" s="3">
        <v>12844</v>
      </c>
      <c r="L343" s="3">
        <v>10857</v>
      </c>
      <c r="M343" s="3">
        <v>0</v>
      </c>
      <c r="N343" s="3">
        <v>0</v>
      </c>
      <c r="O343" s="3">
        <v>12</v>
      </c>
      <c r="P343" s="3">
        <v>12363</v>
      </c>
      <c r="Q343" s="3">
        <v>10697</v>
      </c>
      <c r="R343" s="3">
        <v>81</v>
      </c>
      <c r="S343" s="3" t="b">
        <v>1</v>
      </c>
      <c r="T343" s="3">
        <v>0</v>
      </c>
      <c r="U343" s="3">
        <v>0</v>
      </c>
      <c r="V343" s="3">
        <v>0</v>
      </c>
      <c r="W343" s="3">
        <v>2</v>
      </c>
      <c r="X343" s="3">
        <v>-3</v>
      </c>
      <c r="AA343" s="7">
        <v>2306.06</v>
      </c>
      <c r="AB343" s="3" t="b">
        <v>0</v>
      </c>
      <c r="AC343" s="3" t="b">
        <v>1</v>
      </c>
      <c r="AD343" s="3" t="b">
        <v>1</v>
      </c>
      <c r="AE343" s="24" t="b">
        <v>0</v>
      </c>
      <c r="AG343" t="b">
        <f t="shared" si="29"/>
        <v>1</v>
      </c>
      <c r="AH343" t="e" cm="1">
        <f t="array" ref="AH343">IF($AG343,#REF!,"")</f>
        <v>#REF!</v>
      </c>
    </row>
    <row r="344" spans="1:43" x14ac:dyDescent="0.2">
      <c r="A344" s="7">
        <v>2306.0023500000002</v>
      </c>
      <c r="B344" s="3" t="s">
        <v>10</v>
      </c>
      <c r="C344" s="3">
        <v>0</v>
      </c>
      <c r="D344" s="3">
        <v>0</v>
      </c>
      <c r="E344" s="3" t="b">
        <v>1</v>
      </c>
      <c r="F344" s="3" t="b">
        <v>1</v>
      </c>
      <c r="G344" s="13">
        <v>18.332594156265198</v>
      </c>
      <c r="H344" s="13">
        <v>0.115585088729858</v>
      </c>
      <c r="I344" s="13">
        <v>12.0378763675689</v>
      </c>
      <c r="J344" s="13">
        <v>0.16972613334655701</v>
      </c>
      <c r="K344" s="3">
        <v>7</v>
      </c>
      <c r="L344" s="3">
        <v>7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2</v>
      </c>
      <c r="S344" s="3" t="b">
        <v>1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AA344" s="7">
        <v>2306.0023500000002</v>
      </c>
      <c r="AB344" s="3" t="b">
        <v>1</v>
      </c>
      <c r="AC344" s="3" t="b">
        <v>1</v>
      </c>
      <c r="AD344" s="3" t="b">
        <v>1</v>
      </c>
      <c r="AE344" s="24" t="b">
        <v>1</v>
      </c>
      <c r="AG344" t="b">
        <f t="shared" si="29"/>
        <v>1</v>
      </c>
      <c r="AH344" t="e" cm="1">
        <f t="array" ref="AH344">IF($AG344,#REF!,"")</f>
        <v>#REF!</v>
      </c>
    </row>
    <row r="345" spans="1:43" x14ac:dyDescent="0.2">
      <c r="A345" s="7">
        <v>2306.00045</v>
      </c>
      <c r="B345" s="3" t="s">
        <v>10</v>
      </c>
      <c r="C345" s="3">
        <v>12</v>
      </c>
      <c r="D345" s="3">
        <v>0</v>
      </c>
      <c r="E345" s="3" t="b">
        <v>0</v>
      </c>
      <c r="F345" s="3" t="b">
        <v>0</v>
      </c>
      <c r="G345" s="13">
        <v>19.728672027587798</v>
      </c>
      <c r="H345" s="13">
        <v>0.27334785461425698</v>
      </c>
      <c r="I345" s="13">
        <v>50.791022777557302</v>
      </c>
      <c r="J345" s="13">
        <v>0.223881006240844</v>
      </c>
      <c r="K345" s="3">
        <v>14361</v>
      </c>
      <c r="L345" s="3">
        <v>8741</v>
      </c>
      <c r="M345" s="3">
        <v>3</v>
      </c>
      <c r="N345" s="3">
        <v>2</v>
      </c>
      <c r="O345" s="3">
        <v>1790</v>
      </c>
      <c r="P345" s="3">
        <v>8791</v>
      </c>
      <c r="Q345" s="3">
        <v>7592</v>
      </c>
      <c r="R345" s="3">
        <v>75</v>
      </c>
      <c r="S345" s="3" t="b">
        <v>1</v>
      </c>
      <c r="T345" s="3">
        <v>0</v>
      </c>
      <c r="U345" s="3">
        <v>0</v>
      </c>
      <c r="V345" s="3">
        <v>1</v>
      </c>
      <c r="W345" s="3">
        <v>1</v>
      </c>
      <c r="X345" s="3">
        <v>-2</v>
      </c>
      <c r="AA345" s="7">
        <v>2306.00045</v>
      </c>
      <c r="AB345" s="3" t="b">
        <v>0</v>
      </c>
      <c r="AC345" s="3" t="b">
        <v>1</v>
      </c>
      <c r="AD345" s="3" t="b">
        <v>1</v>
      </c>
      <c r="AE345" s="24" t="b">
        <v>0</v>
      </c>
      <c r="AG345" t="b">
        <f t="shared" si="29"/>
        <v>1</v>
      </c>
      <c r="AH345" t="e" cm="1">
        <f t="array" ref="AH345">IF($AG345,#REF!,"")</f>
        <v>#REF!</v>
      </c>
    </row>
    <row r="346" spans="1:43" x14ac:dyDescent="0.2">
      <c r="A346" s="7">
        <v>2306.00225</v>
      </c>
      <c r="B346" s="3" t="s">
        <v>13</v>
      </c>
      <c r="C346" s="3">
        <v>0</v>
      </c>
      <c r="D346" s="3">
        <v>0</v>
      </c>
      <c r="E346" s="3" t="b">
        <v>1</v>
      </c>
      <c r="F346" s="3" t="b">
        <v>1</v>
      </c>
      <c r="G346" s="13">
        <v>5.8511717319488499</v>
      </c>
      <c r="H346" s="13">
        <v>0.16676211357116699</v>
      </c>
      <c r="I346" s="13">
        <v>3.0912389755249001</v>
      </c>
      <c r="J346" s="13">
        <v>0.116580247879028</v>
      </c>
      <c r="K346" s="3">
        <v>18</v>
      </c>
      <c r="L346" s="3">
        <v>18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2</v>
      </c>
      <c r="S346" s="3" t="b">
        <v>1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AA346" s="7">
        <v>2306.00225</v>
      </c>
      <c r="AB346" s="3" t="b">
        <v>1</v>
      </c>
      <c r="AC346" s="3" t="b">
        <v>1</v>
      </c>
      <c r="AD346" s="3" t="b">
        <v>1</v>
      </c>
      <c r="AE346" s="24" t="b">
        <v>1</v>
      </c>
      <c r="AG346" t="b">
        <f t="shared" si="29"/>
        <v>1</v>
      </c>
      <c r="AH346" t="e" cm="1">
        <f t="array" ref="AH346">IF($AG346,#REF!,"")</f>
        <v>#REF!</v>
      </c>
    </row>
    <row r="347" spans="1:43" x14ac:dyDescent="0.2">
      <c r="A347" s="7">
        <v>2306.0184199999999</v>
      </c>
      <c r="B347" s="3" t="s">
        <v>16</v>
      </c>
      <c r="C347" s="3">
        <v>12</v>
      </c>
      <c r="D347" s="3">
        <v>0</v>
      </c>
      <c r="E347" s="3" t="b">
        <v>0</v>
      </c>
      <c r="F347" s="3" t="b">
        <v>0</v>
      </c>
      <c r="G347" s="13">
        <v>3.95709800720214</v>
      </c>
      <c r="H347" s="13">
        <v>0.217855930328369</v>
      </c>
      <c r="I347" s="13">
        <v>5.1489505767822203</v>
      </c>
      <c r="J347" s="13">
        <v>0.17043066024780201</v>
      </c>
      <c r="K347" s="3">
        <v>3115</v>
      </c>
      <c r="L347" s="3">
        <v>1117</v>
      </c>
      <c r="M347" s="3">
        <v>0</v>
      </c>
      <c r="N347" s="3">
        <v>1</v>
      </c>
      <c r="O347" s="3">
        <v>780</v>
      </c>
      <c r="P347" s="3">
        <v>166</v>
      </c>
      <c r="Q347" s="3">
        <v>168</v>
      </c>
      <c r="R347" s="3">
        <v>17</v>
      </c>
      <c r="S347" s="3" t="b">
        <v>1</v>
      </c>
      <c r="T347" s="3">
        <v>0</v>
      </c>
      <c r="U347" s="3">
        <v>0</v>
      </c>
      <c r="V347" s="3">
        <v>0</v>
      </c>
      <c r="W347" s="3">
        <v>2</v>
      </c>
      <c r="X347" s="3">
        <v>0</v>
      </c>
      <c r="AA347" s="7">
        <v>2306.0184199999999</v>
      </c>
      <c r="AB347" s="3" t="b">
        <v>0</v>
      </c>
      <c r="AC347" s="3" t="b">
        <v>1</v>
      </c>
      <c r="AD347" s="3" t="b">
        <v>1</v>
      </c>
      <c r="AE347" s="24" t="b">
        <v>0</v>
      </c>
      <c r="AG347" t="b">
        <f t="shared" si="29"/>
        <v>1</v>
      </c>
      <c r="AH347" t="e" cm="1">
        <f t="array" ref="AH347">IF($AG347,#REF!,"")</f>
        <v>#REF!</v>
      </c>
    </row>
    <row r="348" spans="1:43" x14ac:dyDescent="0.2">
      <c r="A348" s="7">
        <v>2306.0305899999998</v>
      </c>
      <c r="B348" s="3" t="s">
        <v>18</v>
      </c>
      <c r="C348" s="3">
        <v>12</v>
      </c>
      <c r="D348" s="3">
        <v>0</v>
      </c>
      <c r="E348" s="3" t="b">
        <v>1</v>
      </c>
      <c r="F348" s="3" t="b">
        <v>0</v>
      </c>
      <c r="G348" s="13">
        <v>22.2529602050781</v>
      </c>
      <c r="H348" s="13">
        <v>0.217672109603881</v>
      </c>
      <c r="I348" s="13">
        <v>27.805624485015802</v>
      </c>
      <c r="J348" s="13">
        <v>0.17064404487609799</v>
      </c>
      <c r="K348" s="3">
        <v>4101</v>
      </c>
      <c r="L348" s="3">
        <v>3486</v>
      </c>
      <c r="M348" s="3">
        <v>0</v>
      </c>
      <c r="N348" s="3">
        <v>0</v>
      </c>
      <c r="O348" s="3">
        <v>0</v>
      </c>
      <c r="P348" s="3">
        <v>3939</v>
      </c>
      <c r="Q348" s="3">
        <v>3431</v>
      </c>
      <c r="R348" s="3">
        <v>71</v>
      </c>
      <c r="S348" s="3" t="b">
        <v>1</v>
      </c>
      <c r="T348" s="3">
        <v>0</v>
      </c>
      <c r="U348" s="3">
        <v>0</v>
      </c>
      <c r="V348" s="3">
        <v>2</v>
      </c>
      <c r="W348" s="3">
        <v>4</v>
      </c>
      <c r="X348" s="3">
        <v>0</v>
      </c>
      <c r="AA348" s="7">
        <v>2306.0305899999998</v>
      </c>
      <c r="AB348" s="3" t="b">
        <v>0</v>
      </c>
      <c r="AC348" s="3" t="b">
        <v>1</v>
      </c>
      <c r="AD348" s="3" t="b">
        <v>1</v>
      </c>
      <c r="AE348" s="24" t="b">
        <v>0</v>
      </c>
      <c r="AG348" t="b">
        <f t="shared" si="29"/>
        <v>1</v>
      </c>
      <c r="AH348" t="e" cm="1">
        <f t="array" ref="AH348">IF($AG348,#REF!,"")</f>
        <v>#REF!</v>
      </c>
    </row>
    <row r="349" spans="1:43" x14ac:dyDescent="0.2">
      <c r="A349" s="7">
        <v>2306.0376299999998</v>
      </c>
      <c r="B349" s="3" t="s">
        <v>10</v>
      </c>
      <c r="C349" s="3">
        <v>12</v>
      </c>
      <c r="D349" s="3">
        <v>0</v>
      </c>
      <c r="E349" s="3" t="b">
        <v>0</v>
      </c>
      <c r="F349" s="3" t="b">
        <v>0</v>
      </c>
      <c r="G349" s="13">
        <v>5.9150309562683097</v>
      </c>
      <c r="H349" s="13">
        <v>0.27522444725036599</v>
      </c>
      <c r="I349" s="13">
        <v>11.241153717041</v>
      </c>
      <c r="J349" s="13">
        <v>0.17965579032897899</v>
      </c>
      <c r="K349" s="3">
        <v>6324</v>
      </c>
      <c r="L349" s="3">
        <v>4759</v>
      </c>
      <c r="M349" s="3">
        <v>0</v>
      </c>
      <c r="N349" s="3">
        <v>1</v>
      </c>
      <c r="O349" s="3">
        <v>309</v>
      </c>
      <c r="P349" s="3">
        <v>5408</v>
      </c>
      <c r="Q349" s="3">
        <v>4593</v>
      </c>
      <c r="R349" s="3">
        <v>74</v>
      </c>
      <c r="S349" s="3" t="b">
        <v>1</v>
      </c>
      <c r="T349" s="3">
        <v>0</v>
      </c>
      <c r="U349" s="3">
        <v>0</v>
      </c>
      <c r="V349" s="3">
        <v>1</v>
      </c>
      <c r="W349" s="3">
        <v>1</v>
      </c>
      <c r="X349" s="3">
        <v>-1</v>
      </c>
      <c r="AA349" s="7">
        <v>2306.0376299999998</v>
      </c>
      <c r="AB349" s="3" t="b">
        <v>0</v>
      </c>
      <c r="AC349" s="3" t="b">
        <v>0</v>
      </c>
      <c r="AD349" s="3" t="b">
        <v>1</v>
      </c>
      <c r="AE349" s="24" t="b">
        <v>0</v>
      </c>
      <c r="AG349" t="b">
        <f t="shared" si="29"/>
        <v>0</v>
      </c>
      <c r="AH349" t="str" cm="1">
        <f t="array" ref="AH349">IF($AG349,#REF!,"")</f>
        <v/>
      </c>
      <c r="AI349" s="3">
        <v>1</v>
      </c>
      <c r="AJ349" s="3">
        <v>1</v>
      </c>
      <c r="AK349" s="3">
        <v>1</v>
      </c>
      <c r="AL349" s="3">
        <v>1</v>
      </c>
    </row>
    <row r="350" spans="1:43" x14ac:dyDescent="0.2">
      <c r="A350" s="7">
        <v>2306.00378</v>
      </c>
      <c r="B350" s="3" t="s">
        <v>17</v>
      </c>
      <c r="C350" s="3">
        <v>0</v>
      </c>
      <c r="D350" s="3">
        <v>12</v>
      </c>
      <c r="E350" s="3" t="b">
        <v>0</v>
      </c>
      <c r="F350" s="3" t="b">
        <v>0</v>
      </c>
      <c r="G350" s="13">
        <v>24.067286491394</v>
      </c>
      <c r="H350" s="13">
        <v>0.167711496353149</v>
      </c>
      <c r="I350" s="13">
        <v>7.2128720283508301</v>
      </c>
      <c r="J350" s="13">
        <v>0.17073369026183999</v>
      </c>
      <c r="K350" s="3">
        <v>237</v>
      </c>
      <c r="L350" s="3">
        <v>181</v>
      </c>
      <c r="M350" s="3">
        <v>0</v>
      </c>
      <c r="N350" s="3">
        <v>0</v>
      </c>
      <c r="O350" s="3">
        <v>7</v>
      </c>
      <c r="P350" s="3">
        <v>-22</v>
      </c>
      <c r="Q350" s="3">
        <v>-80</v>
      </c>
      <c r="R350" s="3">
        <v>27</v>
      </c>
      <c r="S350" s="3" t="b">
        <v>1</v>
      </c>
      <c r="T350" s="3">
        <v>0</v>
      </c>
      <c r="U350" s="3">
        <v>0</v>
      </c>
      <c r="V350" s="3">
        <v>0</v>
      </c>
      <c r="W350" s="3">
        <v>2</v>
      </c>
      <c r="X350" s="3">
        <v>0</v>
      </c>
      <c r="AA350" s="7">
        <v>2306.00378</v>
      </c>
      <c r="AB350" s="3" t="b">
        <v>0</v>
      </c>
      <c r="AC350" s="3" t="b">
        <v>1</v>
      </c>
      <c r="AD350" s="3" t="b">
        <v>0</v>
      </c>
      <c r="AE350" s="24" t="b">
        <v>0</v>
      </c>
      <c r="AG350" t="b">
        <f t="shared" si="29"/>
        <v>0</v>
      </c>
      <c r="AH350" t="str" cm="1">
        <f t="array" ref="AH350">IF($AG350,#REF!,"")</f>
        <v/>
      </c>
      <c r="AI350" s="3">
        <v>1</v>
      </c>
      <c r="AJ350" s="3">
        <v>1</v>
      </c>
      <c r="AK350" s="3">
        <v>1</v>
      </c>
    </row>
    <row r="351" spans="1:43" x14ac:dyDescent="0.2">
      <c r="A351" s="7">
        <v>2306.15076</v>
      </c>
      <c r="B351" s="3" t="s">
        <v>17</v>
      </c>
      <c r="C351" s="3">
        <v>12</v>
      </c>
      <c r="D351" s="3">
        <v>12</v>
      </c>
      <c r="E351" s="3" t="b">
        <v>0</v>
      </c>
      <c r="F351" s="3" t="b">
        <v>0</v>
      </c>
      <c r="G351" s="13">
        <v>8.5334539413452095</v>
      </c>
      <c r="H351" s="13">
        <v>0.27842593193054199</v>
      </c>
      <c r="I351" s="13">
        <v>4.91312479972839</v>
      </c>
      <c r="J351" s="13">
        <v>4.9478280544280997</v>
      </c>
      <c r="K351" s="3">
        <v>19208</v>
      </c>
      <c r="L351" s="3">
        <v>16344</v>
      </c>
      <c r="M351" s="3">
        <v>0</v>
      </c>
      <c r="N351" s="3">
        <v>0</v>
      </c>
      <c r="O351" s="3">
        <v>106</v>
      </c>
      <c r="P351" s="3">
        <v>18856</v>
      </c>
      <c r="Q351" s="3">
        <v>16314</v>
      </c>
      <c r="R351" s="3">
        <v>83</v>
      </c>
      <c r="S351" s="3" t="b">
        <v>1</v>
      </c>
      <c r="T351" s="3">
        <v>0</v>
      </c>
      <c r="U351" s="3">
        <v>0</v>
      </c>
      <c r="V351" s="3">
        <v>4</v>
      </c>
      <c r="W351" s="3">
        <v>4</v>
      </c>
      <c r="X351" s="3">
        <v>-3</v>
      </c>
      <c r="AA351" s="7">
        <v>2306.15076</v>
      </c>
      <c r="AB351" s="3" t="b">
        <v>0</v>
      </c>
      <c r="AC351" s="3" t="b">
        <v>1</v>
      </c>
      <c r="AD351" s="3" t="b">
        <v>0</v>
      </c>
      <c r="AE351" s="24" t="b">
        <v>0</v>
      </c>
      <c r="AG351" t="b">
        <f t="shared" si="29"/>
        <v>0</v>
      </c>
      <c r="AH351" t="str" cm="1">
        <f t="array" ref="AH351">IF($AG351,#REF!,"")</f>
        <v/>
      </c>
      <c r="AI351" s="3">
        <v>1</v>
      </c>
      <c r="AJ351" s="3">
        <v>1</v>
      </c>
      <c r="AK351" s="3">
        <v>1</v>
      </c>
      <c r="AL351" s="3">
        <v>1</v>
      </c>
      <c r="AN351" s="3">
        <v>1</v>
      </c>
      <c r="AQ351" t="s">
        <v>223</v>
      </c>
    </row>
    <row r="352" spans="1:43" x14ac:dyDescent="0.2">
      <c r="A352" s="7">
        <v>2306.0005099999998</v>
      </c>
      <c r="B352" s="3" t="s">
        <v>18</v>
      </c>
      <c r="C352" s="3">
        <v>12</v>
      </c>
      <c r="D352" s="3">
        <v>0</v>
      </c>
      <c r="E352" s="3" t="b">
        <v>0</v>
      </c>
      <c r="F352" s="3" t="b">
        <v>0</v>
      </c>
      <c r="G352" s="13">
        <v>4.7569839954376203</v>
      </c>
      <c r="H352" s="13">
        <v>0.27843165397643999</v>
      </c>
      <c r="I352" s="13">
        <v>8.8730010986328107</v>
      </c>
      <c r="J352" s="13">
        <v>0.16763114929199199</v>
      </c>
      <c r="K352" s="3">
        <v>7452</v>
      </c>
      <c r="L352" s="3">
        <v>6080</v>
      </c>
      <c r="M352" s="3">
        <v>2</v>
      </c>
      <c r="N352" s="3">
        <v>1</v>
      </c>
      <c r="O352" s="3">
        <v>51</v>
      </c>
      <c r="P352" s="3">
        <v>6961</v>
      </c>
      <c r="Q352" s="3">
        <v>5751</v>
      </c>
      <c r="R352" s="3">
        <v>78</v>
      </c>
      <c r="S352" s="3" t="b">
        <v>1</v>
      </c>
      <c r="T352" s="3">
        <v>0</v>
      </c>
      <c r="U352" s="3">
        <v>0</v>
      </c>
      <c r="V352" s="3">
        <v>4</v>
      </c>
      <c r="W352" s="3">
        <v>8</v>
      </c>
      <c r="X352" s="3">
        <v>-1</v>
      </c>
      <c r="AA352" s="7">
        <v>2306.0005099999998</v>
      </c>
      <c r="AB352" s="3" t="b">
        <v>0</v>
      </c>
      <c r="AC352" s="3" t="b">
        <v>1</v>
      </c>
      <c r="AD352" s="3" t="b">
        <v>1</v>
      </c>
      <c r="AE352" s="24" t="b">
        <v>0</v>
      </c>
      <c r="AG352" t="b">
        <f t="shared" si="29"/>
        <v>1</v>
      </c>
      <c r="AH352" t="e" cm="1">
        <f t="array" ref="AH352">IF($AG352,#REF!,"")</f>
        <v>#REF!</v>
      </c>
    </row>
    <row r="353" spans="1:43" x14ac:dyDescent="0.2">
      <c r="A353" s="7">
        <v>2306.0036300000002</v>
      </c>
      <c r="B353" s="3" t="s">
        <v>18</v>
      </c>
      <c r="C353" s="3">
        <v>12</v>
      </c>
      <c r="D353" s="3">
        <v>0</v>
      </c>
      <c r="E353" s="3" t="b">
        <v>0</v>
      </c>
      <c r="F353" s="3" t="b">
        <v>0</v>
      </c>
      <c r="G353" s="13">
        <v>7.7191734313964799</v>
      </c>
      <c r="H353" s="13">
        <v>0.272441625595092</v>
      </c>
      <c r="I353" s="13">
        <v>16.145072698593101</v>
      </c>
      <c r="J353" s="13">
        <v>0.16865515708923301</v>
      </c>
      <c r="K353" s="3">
        <v>13018</v>
      </c>
      <c r="L353" s="3">
        <v>9416</v>
      </c>
      <c r="M353" s="3">
        <v>6</v>
      </c>
      <c r="N353" s="3">
        <v>3</v>
      </c>
      <c r="O353" s="3">
        <v>919</v>
      </c>
      <c r="P353" s="3">
        <v>9265</v>
      </c>
      <c r="Q353" s="3">
        <v>7888</v>
      </c>
      <c r="R353" s="3">
        <v>86</v>
      </c>
      <c r="S353" s="3" t="b">
        <v>1</v>
      </c>
      <c r="T353" s="3">
        <v>0</v>
      </c>
      <c r="U353" s="3">
        <v>0</v>
      </c>
      <c r="V353" s="3">
        <v>0</v>
      </c>
      <c r="W353" s="3">
        <v>6</v>
      </c>
      <c r="X353" s="3">
        <v>-2</v>
      </c>
      <c r="AA353" s="7">
        <v>2306.0036300000002</v>
      </c>
      <c r="AB353" s="3" t="b">
        <v>0</v>
      </c>
      <c r="AC353" s="3" t="b">
        <v>1</v>
      </c>
      <c r="AD353" s="3" t="b">
        <v>1</v>
      </c>
      <c r="AE353" s="24" t="b">
        <v>0</v>
      </c>
      <c r="AG353" t="b">
        <f t="shared" si="29"/>
        <v>1</v>
      </c>
      <c r="AH353" t="e" cm="1">
        <f t="array" ref="AH353">IF($AG353,#REF!,"")</f>
        <v>#REF!</v>
      </c>
    </row>
    <row r="354" spans="1:43" x14ac:dyDescent="0.2">
      <c r="A354" s="7">
        <v>2306.0074100000002</v>
      </c>
      <c r="B354" s="3" t="s">
        <v>13</v>
      </c>
      <c r="C354" s="3">
        <v>0</v>
      </c>
      <c r="D354" s="3">
        <v>0</v>
      </c>
      <c r="E354" s="3" t="b">
        <v>1</v>
      </c>
      <c r="F354" s="3" t="b">
        <v>1</v>
      </c>
      <c r="G354" s="13">
        <v>2.2307178974151598</v>
      </c>
      <c r="H354" s="13">
        <v>0.118459939956665</v>
      </c>
      <c r="I354" s="13">
        <v>1.83107590675354</v>
      </c>
      <c r="J354" s="13">
        <v>0.17479968070983801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 t="b">
        <v>1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AA354" s="7">
        <v>2306.0074100000002</v>
      </c>
      <c r="AB354" s="3" t="b">
        <v>1</v>
      </c>
      <c r="AC354" s="3" t="b">
        <v>1</v>
      </c>
      <c r="AD354" s="3" t="b">
        <v>1</v>
      </c>
      <c r="AE354" s="24" t="b">
        <v>1</v>
      </c>
      <c r="AG354" t="b">
        <f t="shared" si="29"/>
        <v>1</v>
      </c>
      <c r="AH354" t="e" cm="1">
        <f t="array" ref="AH354">IF($AG354,#REF!,"")</f>
        <v>#REF!</v>
      </c>
    </row>
    <row r="355" spans="1:43" x14ac:dyDescent="0.2">
      <c r="A355" s="7">
        <v>2306.0047100000002</v>
      </c>
      <c r="B355" s="3" t="s">
        <v>13</v>
      </c>
      <c r="C355" s="3">
        <v>12</v>
      </c>
      <c r="D355" s="3">
        <v>0</v>
      </c>
      <c r="E355" s="3" t="b">
        <v>0</v>
      </c>
      <c r="F355" s="3" t="b">
        <v>0</v>
      </c>
      <c r="G355" s="13">
        <v>26.837339401245099</v>
      </c>
      <c r="H355" s="13">
        <v>0.26974987983703602</v>
      </c>
      <c r="I355" s="13">
        <v>99.4128835201263</v>
      </c>
      <c r="J355" s="13">
        <v>0.17655968666076599</v>
      </c>
      <c r="K355" s="3">
        <v>11267</v>
      </c>
      <c r="L355" s="3">
        <v>6803</v>
      </c>
      <c r="M355" s="3">
        <v>2</v>
      </c>
      <c r="N355" s="3">
        <v>5</v>
      </c>
      <c r="O355" s="3">
        <v>1432</v>
      </c>
      <c r="P355" s="3">
        <v>5484</v>
      </c>
      <c r="Q355" s="3">
        <v>4706</v>
      </c>
      <c r="R355" s="3">
        <v>90</v>
      </c>
      <c r="S355" s="3" t="b">
        <v>1</v>
      </c>
      <c r="T355" s="3">
        <v>0</v>
      </c>
      <c r="U355" s="3">
        <v>0</v>
      </c>
      <c r="V355" s="3">
        <v>10</v>
      </c>
      <c r="W355" s="3">
        <v>12</v>
      </c>
      <c r="X355" s="3">
        <v>-2</v>
      </c>
      <c r="AA355" s="7">
        <v>2306.0047100000002</v>
      </c>
      <c r="AB355" s="3" t="b">
        <v>0</v>
      </c>
      <c r="AC355" s="3" t="b">
        <v>1</v>
      </c>
      <c r="AD355" s="3" t="b">
        <v>1</v>
      </c>
      <c r="AE355" s="24" t="b">
        <v>0</v>
      </c>
      <c r="AG355" t="b">
        <f t="shared" si="29"/>
        <v>1</v>
      </c>
      <c r="AH355" t="e" cm="1">
        <f t="array" ref="AH355">IF($AG355,#REF!,"")</f>
        <v>#REF!</v>
      </c>
    </row>
    <row r="356" spans="1:43" x14ac:dyDescent="0.2">
      <c r="A356" s="7">
        <v>2306.00569</v>
      </c>
      <c r="B356" s="3" t="s">
        <v>18</v>
      </c>
      <c r="C356" s="3">
        <v>0</v>
      </c>
      <c r="D356" s="3">
        <v>0</v>
      </c>
      <c r="E356" s="3" t="b">
        <v>0</v>
      </c>
      <c r="F356" s="3" t="b">
        <v>0</v>
      </c>
      <c r="G356" s="13">
        <v>8.3157360553741402</v>
      </c>
      <c r="H356" s="13">
        <v>0.115924596786499</v>
      </c>
      <c r="I356" s="13">
        <v>4.9530370235443097</v>
      </c>
      <c r="J356" s="13">
        <v>0.176292419433593</v>
      </c>
      <c r="K356" s="3">
        <v>27</v>
      </c>
      <c r="L356" s="3">
        <v>27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2</v>
      </c>
      <c r="S356" s="3" t="b">
        <v>1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AA356" s="7">
        <v>2306.00569</v>
      </c>
      <c r="AB356" s="3" t="b">
        <v>0</v>
      </c>
      <c r="AC356" s="3" t="b">
        <v>1</v>
      </c>
      <c r="AD356" s="3" t="b">
        <v>0</v>
      </c>
      <c r="AE356" s="24" t="b">
        <v>0</v>
      </c>
      <c r="AG356" t="b">
        <f t="shared" si="29"/>
        <v>0</v>
      </c>
      <c r="AH356" t="str" cm="1">
        <f t="array" ref="AH356">IF($AG356,#REF!,"")</f>
        <v/>
      </c>
      <c r="AI356" s="3">
        <v>1</v>
      </c>
    </row>
    <row r="357" spans="1:43" x14ac:dyDescent="0.2">
      <c r="A357" s="7">
        <v>2306.0005900000001</v>
      </c>
      <c r="B357" s="3" t="s">
        <v>63</v>
      </c>
      <c r="C357" s="3">
        <v>0</v>
      </c>
      <c r="D357" s="3">
        <v>0</v>
      </c>
      <c r="E357" s="3" t="b">
        <v>1</v>
      </c>
      <c r="F357" s="3" t="b">
        <v>1</v>
      </c>
      <c r="G357" s="13">
        <v>10.2354576587677</v>
      </c>
      <c r="H357" s="13">
        <v>0.116556644439697</v>
      </c>
      <c r="I357" s="13">
        <v>6.9079167842864901</v>
      </c>
      <c r="J357" s="13">
        <v>0.1662437915802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 t="b">
        <v>1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AA357" s="7">
        <v>2306.0005900000001</v>
      </c>
      <c r="AB357" s="3" t="b">
        <v>1</v>
      </c>
      <c r="AC357" s="3" t="b">
        <v>1</v>
      </c>
      <c r="AD357" s="3" t="b">
        <v>1</v>
      </c>
      <c r="AE357" s="24" t="b">
        <v>1</v>
      </c>
      <c r="AG357" t="b">
        <f t="shared" si="29"/>
        <v>1</v>
      </c>
      <c r="AH357" t="e" cm="1">
        <f t="array" ref="AH357">IF($AG357,#REF!,"")</f>
        <v>#REF!</v>
      </c>
    </row>
    <row r="358" spans="1:43" x14ac:dyDescent="0.2">
      <c r="A358" s="7">
        <v>2306.0032200000001</v>
      </c>
      <c r="B358" s="3" t="s">
        <v>16</v>
      </c>
      <c r="C358" s="3">
        <v>12</v>
      </c>
      <c r="D358" s="3">
        <v>12</v>
      </c>
      <c r="E358" s="3" t="b">
        <v>0</v>
      </c>
      <c r="F358" s="3" t="b">
        <v>1</v>
      </c>
      <c r="G358" s="13">
        <v>2.9351878166198699</v>
      </c>
      <c r="H358" s="13">
        <v>0.217387914657592</v>
      </c>
      <c r="I358" s="13">
        <v>2.1496293544769198</v>
      </c>
      <c r="J358" s="13">
        <v>0.170277118682861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 t="b">
        <v>1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AA358" s="7">
        <v>2306.0032200000001</v>
      </c>
      <c r="AB358" s="3" t="b">
        <v>0</v>
      </c>
      <c r="AC358" s="3" t="b">
        <v>0</v>
      </c>
      <c r="AD358" s="3" t="b">
        <v>1</v>
      </c>
      <c r="AE358" s="24" t="b">
        <v>1</v>
      </c>
      <c r="AG358" t="b">
        <f t="shared" si="29"/>
        <v>0</v>
      </c>
      <c r="AH358" t="str" cm="1">
        <f t="array" ref="AH358">IF($AG358,#REF!,"")</f>
        <v/>
      </c>
    </row>
    <row r="359" spans="1:43" x14ac:dyDescent="0.2">
      <c r="A359" s="7">
        <v>2306.0010900000002</v>
      </c>
      <c r="B359" s="3" t="s">
        <v>13</v>
      </c>
      <c r="C359" s="3">
        <v>0</v>
      </c>
      <c r="D359" s="3">
        <v>0</v>
      </c>
      <c r="E359" s="3" t="b">
        <v>1</v>
      </c>
      <c r="F359" s="3" t="b">
        <v>1</v>
      </c>
      <c r="G359" s="13">
        <v>7.3118784427642796</v>
      </c>
      <c r="H359" s="13">
        <v>0.11610531806945799</v>
      </c>
      <c r="I359" s="13">
        <v>5.6559362411498997</v>
      </c>
      <c r="J359" s="13">
        <v>0.116124153137207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 t="b">
        <v>1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AA359" s="7">
        <v>2306.0010900000002</v>
      </c>
      <c r="AB359" s="3" t="b">
        <v>1</v>
      </c>
      <c r="AC359" s="3" t="b">
        <v>1</v>
      </c>
      <c r="AD359" s="3" t="b">
        <v>1</v>
      </c>
      <c r="AE359" s="24" t="b">
        <v>1</v>
      </c>
      <c r="AG359" t="b">
        <f t="shared" si="29"/>
        <v>1</v>
      </c>
      <c r="AH359" t="e" cm="1">
        <f t="array" ref="AH359">IF($AG359,#REF!,"")</f>
        <v>#REF!</v>
      </c>
    </row>
    <row r="360" spans="1:43" x14ac:dyDescent="0.2">
      <c r="A360" s="7">
        <v>2306.0043599999999</v>
      </c>
      <c r="B360" s="3" t="s">
        <v>18</v>
      </c>
      <c r="C360" s="3">
        <v>12</v>
      </c>
      <c r="D360" s="3">
        <v>0</v>
      </c>
      <c r="E360" s="3" t="b">
        <v>1</v>
      </c>
      <c r="F360" s="3" t="b">
        <v>0</v>
      </c>
      <c r="G360" s="13">
        <v>4.99649882316589</v>
      </c>
      <c r="H360" s="13">
        <v>0.26692986488342202</v>
      </c>
      <c r="I360" s="13">
        <v>15.3570404052734</v>
      </c>
      <c r="J360" s="13">
        <v>0.16905093193054199</v>
      </c>
      <c r="K360" s="3">
        <v>15496</v>
      </c>
      <c r="L360" s="3">
        <v>7950</v>
      </c>
      <c r="M360" s="3">
        <v>9</v>
      </c>
      <c r="N360" s="3">
        <v>5</v>
      </c>
      <c r="O360" s="3">
        <v>2699</v>
      </c>
      <c r="P360" s="3">
        <v>4416</v>
      </c>
      <c r="Q360" s="3">
        <v>3687</v>
      </c>
      <c r="R360" s="3">
        <v>74</v>
      </c>
      <c r="S360" s="3" t="b">
        <v>1</v>
      </c>
      <c r="T360" s="3">
        <v>0</v>
      </c>
      <c r="U360" s="3">
        <v>0</v>
      </c>
      <c r="V360" s="3">
        <v>2</v>
      </c>
      <c r="W360" s="3">
        <v>2</v>
      </c>
      <c r="X360" s="3">
        <v>-1</v>
      </c>
      <c r="AA360" s="7">
        <v>2306.0043599999999</v>
      </c>
      <c r="AB360" s="3" t="b">
        <v>0</v>
      </c>
      <c r="AC360" s="3" t="b">
        <v>1</v>
      </c>
      <c r="AD360" s="3" t="b">
        <v>1</v>
      </c>
      <c r="AE360" s="24" t="b">
        <v>0</v>
      </c>
      <c r="AG360" t="b">
        <f t="shared" si="29"/>
        <v>1</v>
      </c>
      <c r="AH360" t="e" cm="1">
        <f t="array" ref="AH360">IF($AG360,#REF!,"")</f>
        <v>#REF!</v>
      </c>
    </row>
    <row r="361" spans="1:43" x14ac:dyDescent="0.2">
      <c r="A361" s="7">
        <v>2306.0580300000001</v>
      </c>
      <c r="B361" s="3" t="s">
        <v>10</v>
      </c>
      <c r="C361" s="3">
        <v>12</v>
      </c>
      <c r="D361" s="3">
        <v>0</v>
      </c>
      <c r="E361" s="3" t="b">
        <v>0</v>
      </c>
      <c r="F361" s="3" t="b">
        <v>0</v>
      </c>
      <c r="G361" s="13">
        <v>6.6077964305877597</v>
      </c>
      <c r="H361" s="13">
        <v>0.23727679252624501</v>
      </c>
      <c r="I361" s="13">
        <v>12.340393304824801</v>
      </c>
      <c r="J361" s="13">
        <v>0.16904783248901301</v>
      </c>
      <c r="K361" s="3">
        <v>4747</v>
      </c>
      <c r="L361" s="3">
        <v>2735</v>
      </c>
      <c r="M361" s="3">
        <v>2</v>
      </c>
      <c r="N361" s="3">
        <v>4</v>
      </c>
      <c r="O361" s="3">
        <v>712</v>
      </c>
      <c r="P361" s="3">
        <v>2584</v>
      </c>
      <c r="Q361" s="3">
        <v>2205</v>
      </c>
      <c r="R361" s="3">
        <v>77</v>
      </c>
      <c r="S361" s="3" t="b">
        <v>1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AA361" s="7">
        <v>2306.0580300000001</v>
      </c>
      <c r="AB361" s="3" t="b">
        <v>0</v>
      </c>
      <c r="AC361" s="3" t="b">
        <v>0</v>
      </c>
      <c r="AD361" s="3" t="b">
        <v>1</v>
      </c>
      <c r="AE361" s="24" t="b">
        <v>0</v>
      </c>
      <c r="AG361" t="b">
        <f t="shared" si="29"/>
        <v>0</v>
      </c>
      <c r="AH361" t="str" cm="1">
        <f t="array" ref="AH361">IF($AG361,#REF!,"")</f>
        <v/>
      </c>
      <c r="AI361" s="3">
        <v>1</v>
      </c>
      <c r="AJ361" s="3">
        <v>1</v>
      </c>
      <c r="AK361" s="3">
        <v>1</v>
      </c>
      <c r="AL361" s="3">
        <v>1</v>
      </c>
    </row>
    <row r="362" spans="1:43" x14ac:dyDescent="0.2">
      <c r="A362" s="7">
        <v>2306.0129400000001</v>
      </c>
      <c r="B362" s="3" t="s">
        <v>13</v>
      </c>
      <c r="C362" s="3">
        <v>0</v>
      </c>
      <c r="D362" s="3">
        <v>0</v>
      </c>
      <c r="E362" s="3" t="b">
        <v>0</v>
      </c>
      <c r="F362" s="3" t="b">
        <v>1</v>
      </c>
      <c r="G362" s="13">
        <v>24.913807153701701</v>
      </c>
      <c r="H362" s="13">
        <v>0.11620450019836399</v>
      </c>
      <c r="I362" s="13">
        <v>20.942623376846299</v>
      </c>
      <c r="J362" s="13">
        <v>0.17030096054077101</v>
      </c>
      <c r="K362" s="3">
        <v>223</v>
      </c>
      <c r="L362" s="3">
        <v>223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2</v>
      </c>
      <c r="S362" s="3" t="b">
        <v>1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AA362" s="7">
        <v>2306.0129400000001</v>
      </c>
      <c r="AB362" s="3" t="b">
        <v>1</v>
      </c>
      <c r="AC362" s="3" t="b">
        <v>1</v>
      </c>
      <c r="AD362" s="3" t="b">
        <v>1</v>
      </c>
      <c r="AE362" s="24" t="b">
        <v>1</v>
      </c>
      <c r="AG362" t="b">
        <f t="shared" si="29"/>
        <v>1</v>
      </c>
      <c r="AH362" t="e" cm="1">
        <f t="array" ref="AH362">IF($AG362,#REF!,"")</f>
        <v>#REF!</v>
      </c>
    </row>
    <row r="363" spans="1:43" x14ac:dyDescent="0.2">
      <c r="A363" s="7">
        <v>2306.0151000000001</v>
      </c>
      <c r="B363" s="3" t="s">
        <v>13</v>
      </c>
      <c r="C363" s="3">
        <v>0</v>
      </c>
      <c r="D363" s="3">
        <v>0</v>
      </c>
      <c r="E363" s="3" t="b">
        <v>0</v>
      </c>
      <c r="F363" s="3" t="b">
        <v>0</v>
      </c>
      <c r="G363" s="13">
        <v>14.820214271545399</v>
      </c>
      <c r="H363" s="13">
        <v>0.16799783706665</v>
      </c>
      <c r="I363" s="13">
        <v>9.5327196121215803</v>
      </c>
      <c r="J363" s="13">
        <v>0.17081832885742099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 t="b">
        <v>1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AA363" s="7">
        <v>2306.0151000000001</v>
      </c>
      <c r="AB363" s="3" t="b">
        <v>0</v>
      </c>
      <c r="AC363" s="3" t="b">
        <v>1</v>
      </c>
      <c r="AD363" s="3" t="b">
        <v>1</v>
      </c>
      <c r="AE363" s="24" t="b">
        <v>0</v>
      </c>
      <c r="AG363" t="b">
        <f t="shared" si="29"/>
        <v>1</v>
      </c>
      <c r="AH363" t="e" cm="1">
        <f t="array" ref="AH363">IF($AG363,#REF!,"")</f>
        <v>#REF!</v>
      </c>
    </row>
    <row r="364" spans="1:43" x14ac:dyDescent="0.2">
      <c r="A364" s="7">
        <v>2306.0011599999998</v>
      </c>
      <c r="B364" s="3" t="s">
        <v>13</v>
      </c>
      <c r="C364" s="3">
        <v>0</v>
      </c>
      <c r="D364" s="3">
        <v>0</v>
      </c>
      <c r="E364" s="3" t="b">
        <v>0</v>
      </c>
      <c r="F364" s="3" t="b">
        <v>0</v>
      </c>
      <c r="G364" s="13">
        <v>11.3824715614318</v>
      </c>
      <c r="H364" s="13">
        <v>0.17195987701415999</v>
      </c>
      <c r="I364" s="13">
        <v>6.91882276535034</v>
      </c>
      <c r="J364" s="13">
        <v>0.17723250389099099</v>
      </c>
      <c r="K364" s="3">
        <v>2</v>
      </c>
      <c r="L364" s="3">
        <v>2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2</v>
      </c>
      <c r="S364" s="3" t="b">
        <v>1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AA364" s="7">
        <v>2306.0011599999998</v>
      </c>
      <c r="AB364" s="3" t="b">
        <v>0</v>
      </c>
      <c r="AC364" s="3" t="b">
        <v>1</v>
      </c>
      <c r="AD364" s="3" t="b">
        <v>1</v>
      </c>
      <c r="AE364" s="24" t="b">
        <v>0</v>
      </c>
      <c r="AG364" t="b">
        <f t="shared" si="29"/>
        <v>1</v>
      </c>
      <c r="AH364" t="e" cm="1">
        <f t="array" ref="AH364">IF($AG364,#REF!,"")</f>
        <v>#REF!</v>
      </c>
    </row>
    <row r="365" spans="1:43" x14ac:dyDescent="0.2">
      <c r="A365" s="7">
        <v>2306.0081799999998</v>
      </c>
      <c r="B365" s="3" t="s">
        <v>10</v>
      </c>
      <c r="C365" s="3">
        <v>12</v>
      </c>
      <c r="D365" s="3">
        <v>0</v>
      </c>
      <c r="E365" s="3" t="b">
        <v>0</v>
      </c>
      <c r="F365" s="3" t="b">
        <v>0</v>
      </c>
      <c r="G365" s="13">
        <v>14.4002478122711</v>
      </c>
      <c r="H365" s="13">
        <v>0.21799993515014601</v>
      </c>
      <c r="I365" s="13">
        <v>26.339740276336599</v>
      </c>
      <c r="J365" s="13">
        <v>0.166653156280517</v>
      </c>
      <c r="K365" s="3">
        <v>17715</v>
      </c>
      <c r="L365" s="3">
        <v>10532</v>
      </c>
      <c r="M365" s="3">
        <v>8</v>
      </c>
      <c r="N365" s="3">
        <v>8</v>
      </c>
      <c r="O365" s="3">
        <v>2675</v>
      </c>
      <c r="P365" s="3">
        <v>4772</v>
      </c>
      <c r="Q365" s="3">
        <v>4270</v>
      </c>
      <c r="R365" s="3">
        <v>78</v>
      </c>
      <c r="S365" s="3" t="b">
        <v>1</v>
      </c>
      <c r="T365" s="3">
        <v>0</v>
      </c>
      <c r="U365" s="3">
        <v>0</v>
      </c>
      <c r="V365" s="3">
        <v>1</v>
      </c>
      <c r="W365" s="3">
        <v>7</v>
      </c>
      <c r="X365" s="3">
        <v>-2</v>
      </c>
      <c r="AA365" s="7">
        <v>2306.0081799999998</v>
      </c>
      <c r="AB365" s="3" t="b">
        <v>0</v>
      </c>
      <c r="AC365" s="3" t="b">
        <v>1</v>
      </c>
      <c r="AD365" s="3" t="b">
        <v>0</v>
      </c>
      <c r="AE365" s="24" t="b">
        <v>0</v>
      </c>
      <c r="AG365" t="b">
        <f t="shared" si="29"/>
        <v>0</v>
      </c>
      <c r="AH365" t="str" cm="1">
        <f t="array" ref="AH365">IF($AG365,#REF!,"")</f>
        <v/>
      </c>
      <c r="AI365" s="3">
        <v>1</v>
      </c>
      <c r="AJ365" s="3">
        <v>1</v>
      </c>
      <c r="AK365" s="3">
        <v>1</v>
      </c>
      <c r="AL365" s="3">
        <v>1</v>
      </c>
      <c r="AM365" s="3">
        <v>1</v>
      </c>
      <c r="AQ365" t="s">
        <v>224</v>
      </c>
    </row>
    <row r="366" spans="1:43" x14ac:dyDescent="0.2">
      <c r="A366" s="7">
        <v>2306.0007500000002</v>
      </c>
      <c r="B366" s="3" t="s">
        <v>64</v>
      </c>
      <c r="C366" s="3">
        <v>12</v>
      </c>
      <c r="D366" s="3">
        <v>12</v>
      </c>
      <c r="E366" s="3" t="b">
        <v>0</v>
      </c>
      <c r="F366" s="3" t="b">
        <v>1</v>
      </c>
      <c r="G366" s="13">
        <v>5.9559507369995099</v>
      </c>
      <c r="H366" s="13">
        <v>0.21767544746398901</v>
      </c>
      <c r="I366" s="13">
        <v>4.7216603755950901</v>
      </c>
      <c r="J366" s="13">
        <v>0.167423486709594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 t="b">
        <v>1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AA366" s="7">
        <v>2306.0007500000002</v>
      </c>
      <c r="AB366" s="3" t="b">
        <v>0</v>
      </c>
      <c r="AC366" s="3" t="b">
        <v>0</v>
      </c>
      <c r="AD366" s="3" t="b">
        <v>1</v>
      </c>
      <c r="AE366" s="24" t="b">
        <v>1</v>
      </c>
      <c r="AG366" t="b">
        <f t="shared" si="29"/>
        <v>0</v>
      </c>
      <c r="AH366" t="str" cm="1">
        <f t="array" ref="AH366">IF($AG366,#REF!,"")</f>
        <v/>
      </c>
    </row>
    <row r="367" spans="1:43" x14ac:dyDescent="0.2">
      <c r="A367" s="7">
        <v>2306.01235</v>
      </c>
      <c r="B367" s="3" t="s">
        <v>13</v>
      </c>
      <c r="C367" s="3">
        <v>0</v>
      </c>
      <c r="D367" s="3">
        <v>0</v>
      </c>
      <c r="E367" s="3" t="b">
        <v>1</v>
      </c>
      <c r="F367" s="3" t="b">
        <v>1</v>
      </c>
      <c r="G367" s="13">
        <v>3.1844193935394198</v>
      </c>
      <c r="H367" s="13">
        <v>0.118095159530639</v>
      </c>
      <c r="I367" s="13">
        <v>2.4312043190002401</v>
      </c>
      <c r="J367" s="13">
        <v>0.166612863540649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 t="b">
        <v>1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AA367" s="7">
        <v>2306.01235</v>
      </c>
      <c r="AB367" s="3" t="b">
        <v>1</v>
      </c>
      <c r="AC367" s="3" t="b">
        <v>0</v>
      </c>
      <c r="AD367" s="3" t="b">
        <v>0</v>
      </c>
      <c r="AE367" s="24" t="b">
        <v>1</v>
      </c>
      <c r="AG367" t="b">
        <f t="shared" si="29"/>
        <v>0</v>
      </c>
      <c r="AH367" t="str" cm="1">
        <f t="array" ref="AH367">IF($AG367,#REF!,"")</f>
        <v/>
      </c>
    </row>
    <row r="368" spans="1:43" x14ac:dyDescent="0.2">
      <c r="A368" s="7">
        <v>2306.02394</v>
      </c>
      <c r="B368" s="3" t="s">
        <v>49</v>
      </c>
      <c r="C368" s="3">
        <v>0</v>
      </c>
      <c r="D368" s="3">
        <v>0</v>
      </c>
      <c r="E368" s="3" t="b">
        <v>0</v>
      </c>
      <c r="F368" s="3" t="b">
        <v>1</v>
      </c>
      <c r="G368" s="13">
        <v>4.69746613502502</v>
      </c>
      <c r="H368" s="13">
        <v>0.117366075515747</v>
      </c>
      <c r="I368" s="13">
        <v>3.5373511314392001</v>
      </c>
      <c r="J368" s="13">
        <v>0.11638212203979401</v>
      </c>
      <c r="K368" s="3">
        <v>174</v>
      </c>
      <c r="L368" s="3">
        <v>174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2</v>
      </c>
      <c r="S368" s="3" t="b">
        <v>1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AA368" s="7">
        <v>2306.02394</v>
      </c>
      <c r="AB368" s="3" t="b">
        <v>1</v>
      </c>
      <c r="AC368" s="3" t="b">
        <v>1</v>
      </c>
      <c r="AD368" s="3" t="b">
        <v>1</v>
      </c>
      <c r="AE368" s="24" t="b">
        <v>1</v>
      </c>
      <c r="AG368" t="b">
        <f t="shared" si="29"/>
        <v>1</v>
      </c>
      <c r="AH368" t="e" cm="1">
        <f t="array" ref="AH368">IF($AG368,#REF!,"")</f>
        <v>#REF!</v>
      </c>
    </row>
    <row r="369" spans="1:38" x14ac:dyDescent="0.2">
      <c r="A369" s="7">
        <v>2306.0024899999999</v>
      </c>
      <c r="B369" s="3" t="s">
        <v>10</v>
      </c>
      <c r="C369" s="3">
        <v>12</v>
      </c>
      <c r="D369" s="3">
        <v>0</v>
      </c>
      <c r="E369" s="3" t="b">
        <v>0</v>
      </c>
      <c r="F369" s="3" t="b">
        <v>0</v>
      </c>
      <c r="G369" s="13">
        <v>66.895572900772095</v>
      </c>
      <c r="H369" s="13">
        <v>0.27301836013793901</v>
      </c>
      <c r="I369" s="13">
        <v>180.13709759712199</v>
      </c>
      <c r="J369" s="13">
        <v>0.223445653915405</v>
      </c>
      <c r="K369" s="3">
        <v>12885</v>
      </c>
      <c r="L369" s="3">
        <v>10628</v>
      </c>
      <c r="M369" s="3">
        <v>0</v>
      </c>
      <c r="N369" s="3">
        <v>0</v>
      </c>
      <c r="O369" s="3">
        <v>87</v>
      </c>
      <c r="P369" s="3">
        <v>12147</v>
      </c>
      <c r="Q369" s="3">
        <v>10351</v>
      </c>
      <c r="R369" s="3">
        <v>85</v>
      </c>
      <c r="S369" s="3" t="b">
        <v>1</v>
      </c>
      <c r="T369" s="3">
        <v>0</v>
      </c>
      <c r="U369" s="3">
        <v>0</v>
      </c>
      <c r="V369" s="3">
        <v>1</v>
      </c>
      <c r="W369" s="3">
        <v>9</v>
      </c>
      <c r="X369" s="3">
        <v>-2</v>
      </c>
      <c r="AA369" s="7">
        <v>2306.0024899999999</v>
      </c>
      <c r="AB369" s="3" t="b">
        <v>0</v>
      </c>
      <c r="AC369" s="3" t="b">
        <v>1</v>
      </c>
      <c r="AD369" s="3" t="b">
        <v>1</v>
      </c>
      <c r="AE369" s="24" t="b">
        <v>0</v>
      </c>
      <c r="AG369" t="b">
        <f t="shared" si="29"/>
        <v>1</v>
      </c>
      <c r="AH369" t="e" cm="1">
        <f t="array" ref="AH369">IF($AG369,#REF!,"")</f>
        <v>#REF!</v>
      </c>
    </row>
    <row r="370" spans="1:38" x14ac:dyDescent="0.2">
      <c r="A370" s="7">
        <v>2306.0190299999999</v>
      </c>
      <c r="B370" s="3" t="s">
        <v>12</v>
      </c>
      <c r="C370" s="3">
        <v>12</v>
      </c>
      <c r="D370" s="3">
        <v>0</v>
      </c>
      <c r="E370" s="3" t="b">
        <v>0</v>
      </c>
      <c r="F370" s="3" t="b">
        <v>0</v>
      </c>
      <c r="G370" s="13">
        <v>10.190797805786101</v>
      </c>
      <c r="H370" s="13">
        <v>0.27121591567993097</v>
      </c>
      <c r="I370" s="13">
        <v>29.854025840759199</v>
      </c>
      <c r="J370" s="13">
        <v>0.17017531394958399</v>
      </c>
      <c r="K370" s="3">
        <v>31123</v>
      </c>
      <c r="L370" s="3">
        <v>24361</v>
      </c>
      <c r="M370" s="3">
        <v>4</v>
      </c>
      <c r="N370" s="3">
        <v>7</v>
      </c>
      <c r="O370" s="3">
        <v>1164</v>
      </c>
      <c r="P370" s="3">
        <v>23297</v>
      </c>
      <c r="Q370" s="3">
        <v>20357</v>
      </c>
      <c r="R370" s="3">
        <v>96</v>
      </c>
      <c r="S370" s="3" t="b">
        <v>1</v>
      </c>
      <c r="T370" s="3">
        <v>0</v>
      </c>
      <c r="U370" s="3">
        <v>0</v>
      </c>
      <c r="V370" s="3">
        <v>3</v>
      </c>
      <c r="W370" s="3">
        <v>3</v>
      </c>
      <c r="X370" s="3">
        <v>-11</v>
      </c>
      <c r="AA370" s="7">
        <v>2306.0190299999999</v>
      </c>
      <c r="AB370" s="3" t="b">
        <v>0</v>
      </c>
      <c r="AC370" s="3" t="b">
        <v>1</v>
      </c>
      <c r="AD370" s="3" t="b">
        <v>1</v>
      </c>
      <c r="AE370" s="24" t="b">
        <v>0</v>
      </c>
      <c r="AG370" t="b">
        <f t="shared" si="29"/>
        <v>1</v>
      </c>
      <c r="AH370" t="e" cm="1">
        <f t="array" ref="AH370">IF($AG370,#REF!,"")</f>
        <v>#REF!</v>
      </c>
    </row>
    <row r="371" spans="1:38" x14ac:dyDescent="0.2">
      <c r="A371" s="7">
        <v>2306.08248</v>
      </c>
      <c r="B371" s="3" t="s">
        <v>18</v>
      </c>
      <c r="C371" s="3">
        <v>12</v>
      </c>
      <c r="D371" s="3">
        <v>0</v>
      </c>
      <c r="E371" s="3" t="b">
        <v>0</v>
      </c>
      <c r="F371" s="3" t="b">
        <v>0</v>
      </c>
      <c r="G371" s="13">
        <v>6.8676352500915501</v>
      </c>
      <c r="H371" s="13">
        <v>0.21702742576599099</v>
      </c>
      <c r="I371" s="13">
        <v>18.334969997405999</v>
      </c>
      <c r="J371" s="13">
        <v>0.176814794540405</v>
      </c>
      <c r="K371" s="3">
        <v>6736</v>
      </c>
      <c r="L371" s="3">
        <v>5702</v>
      </c>
      <c r="M371" s="3">
        <v>8</v>
      </c>
      <c r="N371" s="3">
        <v>2</v>
      </c>
      <c r="O371" s="3">
        <v>79</v>
      </c>
      <c r="P371" s="3">
        <v>4369</v>
      </c>
      <c r="Q371" s="3">
        <v>3708</v>
      </c>
      <c r="R371" s="3">
        <v>82</v>
      </c>
      <c r="S371" s="3" t="b">
        <v>1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AA371" s="7">
        <v>2306.08248</v>
      </c>
      <c r="AB371" s="3" t="b">
        <v>0</v>
      </c>
      <c r="AC371" s="3" t="b">
        <v>1</v>
      </c>
      <c r="AD371" s="3" t="b">
        <v>1</v>
      </c>
      <c r="AE371" s="24" t="b">
        <v>0</v>
      </c>
      <c r="AG371" t="b">
        <f t="shared" si="29"/>
        <v>1</v>
      </c>
      <c r="AH371" t="e" cm="1">
        <f t="array" ref="AH371">IF($AG371,#REF!,"")</f>
        <v>#REF!</v>
      </c>
    </row>
    <row r="372" spans="1:38" x14ac:dyDescent="0.2">
      <c r="A372" s="7">
        <v>2306.00009</v>
      </c>
      <c r="B372" s="3" t="s">
        <v>17</v>
      </c>
      <c r="C372" s="3">
        <v>12</v>
      </c>
      <c r="D372" s="3">
        <v>12</v>
      </c>
      <c r="E372" s="3" t="b">
        <v>0</v>
      </c>
      <c r="F372" s="3" t="b">
        <v>0</v>
      </c>
      <c r="G372" s="13">
        <v>7.11382985115051</v>
      </c>
      <c r="H372" s="13">
        <v>0.27694964408874501</v>
      </c>
      <c r="I372" s="13">
        <v>4.3468766212463299</v>
      </c>
      <c r="J372" s="13">
        <v>4.6503145694732604</v>
      </c>
      <c r="K372" s="3">
        <v>15908</v>
      </c>
      <c r="L372" s="3">
        <v>13671</v>
      </c>
      <c r="M372" s="3">
        <v>0</v>
      </c>
      <c r="N372" s="3">
        <v>0</v>
      </c>
      <c r="O372" s="3">
        <v>1</v>
      </c>
      <c r="P372" s="3">
        <v>15866</v>
      </c>
      <c r="Q372" s="3">
        <v>13646</v>
      </c>
      <c r="R372" s="3">
        <v>83</v>
      </c>
      <c r="S372" s="3" t="b">
        <v>1</v>
      </c>
      <c r="T372" s="3">
        <v>0</v>
      </c>
      <c r="U372" s="3">
        <v>0</v>
      </c>
      <c r="V372" s="3">
        <v>0</v>
      </c>
      <c r="W372" s="3">
        <v>0</v>
      </c>
      <c r="X372" s="3">
        <v>-2</v>
      </c>
      <c r="AA372" s="7">
        <v>2306.00009</v>
      </c>
      <c r="AB372" s="3" t="b">
        <v>0</v>
      </c>
      <c r="AC372" s="3" t="b">
        <v>1</v>
      </c>
      <c r="AD372" s="3" t="b">
        <v>0</v>
      </c>
      <c r="AE372" s="24" t="b">
        <v>0</v>
      </c>
      <c r="AG372" t="b">
        <f t="shared" si="29"/>
        <v>0</v>
      </c>
      <c r="AH372" t="str" cm="1">
        <f t="array" ref="AH372">IF($AG372,#REF!,"")</f>
        <v/>
      </c>
      <c r="AI372" s="3">
        <v>0</v>
      </c>
      <c r="AJ372" s="3">
        <v>0</v>
      </c>
      <c r="AK372" s="3">
        <v>1</v>
      </c>
      <c r="AL372" s="3">
        <v>1</v>
      </c>
    </row>
    <row r="373" spans="1:38" x14ac:dyDescent="0.2">
      <c r="A373" s="7">
        <v>2306.0041999999999</v>
      </c>
      <c r="B373" s="3" t="s">
        <v>26</v>
      </c>
      <c r="C373" s="3">
        <v>0</v>
      </c>
      <c r="D373" s="3">
        <v>0</v>
      </c>
      <c r="E373" s="3" t="b">
        <v>0</v>
      </c>
      <c r="F373" s="3" t="b">
        <v>0</v>
      </c>
      <c r="G373" s="13">
        <v>10.5381872653961</v>
      </c>
      <c r="H373" s="13">
        <v>0.172714948654174</v>
      </c>
      <c r="I373" s="13">
        <v>7.1588485240936199</v>
      </c>
      <c r="J373" s="13">
        <v>0.16711258888244601</v>
      </c>
      <c r="K373" s="3">
        <v>294</v>
      </c>
      <c r="L373" s="3">
        <v>218</v>
      </c>
      <c r="M373" s="3">
        <v>0</v>
      </c>
      <c r="N373" s="3">
        <v>0</v>
      </c>
      <c r="O373" s="3">
        <v>21</v>
      </c>
      <c r="P373" s="3">
        <v>0</v>
      </c>
      <c r="Q373" s="3">
        <v>0</v>
      </c>
      <c r="R373" s="3">
        <v>2</v>
      </c>
      <c r="S373" s="3" t="b">
        <v>1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AA373" s="7">
        <v>2306.0041999999999</v>
      </c>
      <c r="AB373" s="3" t="b">
        <v>0</v>
      </c>
      <c r="AC373" s="3" t="b">
        <v>1</v>
      </c>
      <c r="AD373" s="3" t="b">
        <v>1</v>
      </c>
      <c r="AE373" s="24" t="b">
        <v>0</v>
      </c>
      <c r="AG373" t="b">
        <f t="shared" si="29"/>
        <v>1</v>
      </c>
      <c r="AH373" t="e" cm="1">
        <f t="array" ref="AH373">IF($AG373,#REF!,"")</f>
        <v>#REF!</v>
      </c>
    </row>
    <row r="374" spans="1:38" x14ac:dyDescent="0.2">
      <c r="A374" s="7">
        <v>2306.0016599999999</v>
      </c>
      <c r="B374" s="3" t="s">
        <v>36</v>
      </c>
      <c r="C374" s="3">
        <v>0</v>
      </c>
      <c r="D374" s="3">
        <v>0</v>
      </c>
      <c r="E374" s="3" t="b">
        <v>1</v>
      </c>
      <c r="F374" s="3" t="b">
        <v>1</v>
      </c>
      <c r="G374" s="13">
        <v>16.816379785537698</v>
      </c>
      <c r="H374" s="13">
        <v>0.16910457611083901</v>
      </c>
      <c r="I374" s="13">
        <v>12.258444786071699</v>
      </c>
      <c r="J374" s="13">
        <v>0.17354393005370999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 t="b">
        <v>1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AA374" s="7">
        <v>2306.0016599999999</v>
      </c>
      <c r="AB374" s="3" t="b">
        <v>1</v>
      </c>
      <c r="AC374" s="3" t="b">
        <v>1</v>
      </c>
      <c r="AD374" s="3" t="b">
        <v>1</v>
      </c>
      <c r="AE374" s="24" t="b">
        <v>1</v>
      </c>
      <c r="AG374" t="b">
        <f t="shared" si="29"/>
        <v>1</v>
      </c>
      <c r="AH374" t="e" cm="1">
        <f t="array" ref="AH374">IF($AG374,#REF!,"")</f>
        <v>#REF!</v>
      </c>
    </row>
    <row r="375" spans="1:38" x14ac:dyDescent="0.2">
      <c r="A375" s="7">
        <v>2306.0015899999999</v>
      </c>
      <c r="B375" s="3" t="s">
        <v>10</v>
      </c>
      <c r="C375" s="3">
        <v>0</v>
      </c>
      <c r="D375" s="3">
        <v>0</v>
      </c>
      <c r="E375" s="3" t="b">
        <v>1</v>
      </c>
      <c r="F375" s="3" t="b">
        <v>1</v>
      </c>
      <c r="G375" s="13">
        <v>6.9577054977416903</v>
      </c>
      <c r="H375" s="13">
        <v>0.17011642456054599</v>
      </c>
      <c r="I375" s="13">
        <v>5.1465039253234801</v>
      </c>
      <c r="J375" s="13">
        <v>0.16883325576782199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 t="b">
        <v>1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AA375" s="7">
        <v>2306.0015899999999</v>
      </c>
      <c r="AB375" s="3" t="b">
        <v>1</v>
      </c>
      <c r="AC375" s="3" t="b">
        <v>1</v>
      </c>
      <c r="AD375" s="3" t="b">
        <v>1</v>
      </c>
      <c r="AE375" s="24" t="b">
        <v>1</v>
      </c>
      <c r="AG375" t="b">
        <f t="shared" si="29"/>
        <v>1</v>
      </c>
      <c r="AH375" t="e" cm="1">
        <f t="array" ref="AH375">IF($AG375,#REF!,"")</f>
        <v>#REF!</v>
      </c>
    </row>
    <row r="376" spans="1:38" x14ac:dyDescent="0.2">
      <c r="A376" s="7">
        <v>2306.0952900000002</v>
      </c>
      <c r="B376" s="3" t="s">
        <v>10</v>
      </c>
      <c r="C376" s="3">
        <v>0</v>
      </c>
      <c r="D376" s="3">
        <v>0</v>
      </c>
      <c r="E376" s="3" t="b">
        <v>1</v>
      </c>
      <c r="F376" s="3" t="b">
        <v>1</v>
      </c>
      <c r="G376" s="13">
        <v>13.865975141525199</v>
      </c>
      <c r="H376" s="13">
        <v>0.11619067192077601</v>
      </c>
      <c r="I376" s="13">
        <v>9.1764154434204102</v>
      </c>
      <c r="J376" s="13">
        <v>0.16834497451782199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 t="b">
        <v>1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AA376" s="7">
        <v>2306.0952900000002</v>
      </c>
      <c r="AB376" s="3" t="b">
        <v>1</v>
      </c>
      <c r="AC376" s="3" t="b">
        <v>1</v>
      </c>
      <c r="AD376" s="3" t="b">
        <v>1</v>
      </c>
      <c r="AE376" s="24" t="b">
        <v>1</v>
      </c>
      <c r="AG376" t="b">
        <f t="shared" si="29"/>
        <v>1</v>
      </c>
      <c r="AH376" t="e" cm="1">
        <f t="array" ref="AH376">IF($AG376,#REF!,"")</f>
        <v>#REF!</v>
      </c>
    </row>
    <row r="377" spans="1:38" x14ac:dyDescent="0.2">
      <c r="A377" s="7">
        <v>2306.1673099999998</v>
      </c>
      <c r="B377" s="3" t="s">
        <v>10</v>
      </c>
      <c r="C377" s="3">
        <v>12</v>
      </c>
      <c r="D377" s="3">
        <v>0</v>
      </c>
      <c r="E377" s="3" t="b">
        <v>1</v>
      </c>
      <c r="F377" s="3" t="b">
        <v>0</v>
      </c>
      <c r="G377" s="13">
        <v>5.96038317680358</v>
      </c>
      <c r="H377" s="13">
        <v>0.21813297271728499</v>
      </c>
      <c r="I377" s="13">
        <v>14.7730205059051</v>
      </c>
      <c r="J377" s="13">
        <v>0.16983914375305101</v>
      </c>
      <c r="K377" s="3">
        <v>6448</v>
      </c>
      <c r="L377" s="3">
        <v>4608</v>
      </c>
      <c r="M377" s="3">
        <v>4</v>
      </c>
      <c r="N377" s="3">
        <v>6</v>
      </c>
      <c r="O377" s="3">
        <v>661</v>
      </c>
      <c r="P377" s="3">
        <v>2085</v>
      </c>
      <c r="Q377" s="3">
        <v>1759</v>
      </c>
      <c r="R377" s="3">
        <v>69</v>
      </c>
      <c r="S377" s="3" t="b">
        <v>1</v>
      </c>
      <c r="T377" s="3">
        <v>0</v>
      </c>
      <c r="U377" s="3">
        <v>0</v>
      </c>
      <c r="V377" s="3">
        <v>1</v>
      </c>
      <c r="W377" s="3">
        <v>1</v>
      </c>
      <c r="X377" s="3">
        <v>-2</v>
      </c>
      <c r="AA377" s="7">
        <v>2306.1673099999998</v>
      </c>
      <c r="AB377" s="3" t="b">
        <v>0</v>
      </c>
      <c r="AC377" s="3" t="b">
        <v>1</v>
      </c>
      <c r="AD377" s="3" t="b">
        <v>1</v>
      </c>
      <c r="AE377" s="24" t="b">
        <v>0</v>
      </c>
      <c r="AG377" t="b">
        <f t="shared" si="29"/>
        <v>1</v>
      </c>
      <c r="AH377" t="e" cm="1">
        <f t="array" ref="AH377">IF($AG377,#REF!,"")</f>
        <v>#REF!</v>
      </c>
    </row>
    <row r="378" spans="1:38" x14ac:dyDescent="0.2">
      <c r="A378" s="7">
        <v>2306.0015800000001</v>
      </c>
      <c r="B378" s="3" t="s">
        <v>66</v>
      </c>
      <c r="C378" s="3">
        <v>0</v>
      </c>
      <c r="D378" s="3">
        <v>0</v>
      </c>
      <c r="E378" s="3" t="b">
        <v>0</v>
      </c>
      <c r="F378" s="3" t="b">
        <v>0</v>
      </c>
      <c r="G378" s="13">
        <v>14.919669389724699</v>
      </c>
      <c r="H378" s="13">
        <v>0.117163181304931</v>
      </c>
      <c r="I378" s="13">
        <v>10.9856431484222</v>
      </c>
      <c r="J378" s="13">
        <v>0.17231416702270499</v>
      </c>
      <c r="K378" s="3">
        <v>50</v>
      </c>
      <c r="L378" s="3">
        <v>50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8</v>
      </c>
      <c r="S378" s="3" t="b">
        <v>1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AA378" s="7">
        <v>2306.0015800000001</v>
      </c>
      <c r="AB378" s="3" t="b">
        <v>0</v>
      </c>
      <c r="AC378" s="3" t="b">
        <v>1</v>
      </c>
      <c r="AD378" s="3" t="b">
        <v>1</v>
      </c>
      <c r="AE378" s="24" t="b">
        <v>0</v>
      </c>
      <c r="AG378" t="b">
        <f t="shared" si="29"/>
        <v>1</v>
      </c>
      <c r="AH378" t="e" cm="1">
        <f t="array" ref="AH378">IF($AG378,#REF!,"")</f>
        <v>#REF!</v>
      </c>
    </row>
    <row r="379" spans="1:38" x14ac:dyDescent="0.2">
      <c r="A379" s="7">
        <v>2306.0002599999998</v>
      </c>
      <c r="B379" s="3" t="s">
        <v>45</v>
      </c>
      <c r="C379" s="3">
        <v>0</v>
      </c>
      <c r="D379" s="3">
        <v>0</v>
      </c>
      <c r="E379" s="3" t="b">
        <v>0</v>
      </c>
      <c r="F379" s="3" t="b">
        <v>0</v>
      </c>
      <c r="G379" s="13">
        <v>13.298083066940301</v>
      </c>
      <c r="H379" s="13">
        <v>0.166540622711181</v>
      </c>
      <c r="I379" s="13">
        <v>8.1695957183837802</v>
      </c>
      <c r="J379" s="13">
        <v>0.16886830329895</v>
      </c>
      <c r="K379" s="3">
        <v>102</v>
      </c>
      <c r="L379" s="3">
        <v>102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2</v>
      </c>
      <c r="S379" s="3" t="b">
        <v>1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AA379" s="7">
        <v>2306.0002599999998</v>
      </c>
      <c r="AB379" s="3" t="b">
        <v>0</v>
      </c>
      <c r="AC379" s="3" t="b">
        <v>1</v>
      </c>
      <c r="AD379" s="3" t="b">
        <v>1</v>
      </c>
      <c r="AE379" s="24" t="b">
        <v>0</v>
      </c>
      <c r="AG379" t="b">
        <f t="shared" si="29"/>
        <v>1</v>
      </c>
      <c r="AH379" t="e" cm="1">
        <f t="array" ref="AH379">IF($AG379,#REF!,"")</f>
        <v>#REF!</v>
      </c>
    </row>
    <row r="380" spans="1:38" x14ac:dyDescent="0.2">
      <c r="A380" s="7">
        <v>2306.0099100000002</v>
      </c>
      <c r="B380" s="3" t="s">
        <v>13</v>
      </c>
      <c r="C380" s="3">
        <v>0</v>
      </c>
      <c r="D380" s="3">
        <v>0</v>
      </c>
      <c r="E380" s="3" t="b">
        <v>1</v>
      </c>
      <c r="F380" s="3" t="b">
        <v>1</v>
      </c>
      <c r="G380" s="13">
        <v>9.8213353157043404</v>
      </c>
      <c r="H380" s="13">
        <v>0.117233753204345</v>
      </c>
      <c r="I380" s="13">
        <v>6.7430396080017001</v>
      </c>
      <c r="J380" s="13">
        <v>0.17124295234680101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 t="b">
        <v>1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AA380" s="7">
        <v>2306.0099100000002</v>
      </c>
      <c r="AB380" s="3" t="b">
        <v>1</v>
      </c>
      <c r="AC380" s="3" t="b">
        <v>1</v>
      </c>
      <c r="AD380" s="3" t="b">
        <v>1</v>
      </c>
      <c r="AE380" s="24" t="b">
        <v>1</v>
      </c>
      <c r="AG380" t="b">
        <f t="shared" si="29"/>
        <v>1</v>
      </c>
      <c r="AH380" t="e" cm="1">
        <f t="array" ref="AH380">IF($AG380,#REF!,"")</f>
        <v>#REF!</v>
      </c>
    </row>
    <row r="381" spans="1:38" x14ac:dyDescent="0.2">
      <c r="A381" s="7">
        <v>2306.0521699999999</v>
      </c>
      <c r="B381" s="3" t="s">
        <v>18</v>
      </c>
      <c r="C381" s="3">
        <v>12</v>
      </c>
      <c r="D381" s="3">
        <v>0</v>
      </c>
      <c r="E381" s="3" t="b">
        <v>0</v>
      </c>
      <c r="F381" s="3" t="b">
        <v>0</v>
      </c>
      <c r="G381" s="13">
        <v>7.3262493610382</v>
      </c>
      <c r="H381" s="13">
        <v>0.268037319183349</v>
      </c>
      <c r="I381" s="13">
        <v>9.3771858215331996</v>
      </c>
      <c r="J381" s="13">
        <v>0.17272853851318301</v>
      </c>
      <c r="K381" s="3">
        <v>1131</v>
      </c>
      <c r="L381" s="3">
        <v>410</v>
      </c>
      <c r="M381" s="3">
        <v>0</v>
      </c>
      <c r="N381" s="3">
        <v>0</v>
      </c>
      <c r="O381" s="3">
        <v>218</v>
      </c>
      <c r="P381" s="3">
        <v>-134</v>
      </c>
      <c r="Q381" s="3">
        <v>-10</v>
      </c>
      <c r="R381" s="3">
        <v>17</v>
      </c>
      <c r="S381" s="3" t="b">
        <v>1</v>
      </c>
      <c r="T381" s="3">
        <v>0</v>
      </c>
      <c r="U381" s="3">
        <v>0</v>
      </c>
      <c r="V381" s="3">
        <v>1</v>
      </c>
      <c r="W381" s="3">
        <v>3</v>
      </c>
      <c r="X381" s="3">
        <v>0</v>
      </c>
      <c r="AA381" s="7">
        <v>2306.0521699999999</v>
      </c>
      <c r="AB381" s="3" t="b">
        <v>0</v>
      </c>
      <c r="AC381" s="3" t="b">
        <v>0</v>
      </c>
      <c r="AD381" s="3" t="b">
        <v>1</v>
      </c>
      <c r="AE381" s="24" t="b">
        <v>0</v>
      </c>
      <c r="AG381" t="b">
        <f t="shared" si="29"/>
        <v>0</v>
      </c>
      <c r="AH381" t="str" cm="1">
        <f t="array" ref="AH381">IF($AG381,#REF!,"")</f>
        <v/>
      </c>
      <c r="AI381" s="3">
        <v>1</v>
      </c>
      <c r="AJ381" s="3">
        <v>1</v>
      </c>
      <c r="AK381" s="3">
        <v>1</v>
      </c>
    </row>
    <row r="382" spans="1:38" x14ac:dyDescent="0.2">
      <c r="A382" s="7">
        <v>2306.0042199999998</v>
      </c>
      <c r="B382" s="3" t="s">
        <v>16</v>
      </c>
      <c r="C382" s="3">
        <v>0</v>
      </c>
      <c r="D382" s="3">
        <v>0</v>
      </c>
      <c r="E382" s="3" t="b">
        <v>0</v>
      </c>
      <c r="F382" s="3" t="b">
        <v>0</v>
      </c>
      <c r="G382" s="13">
        <v>9.3270621299743599</v>
      </c>
      <c r="H382" s="13">
        <v>0.12007093429565401</v>
      </c>
      <c r="I382" s="13">
        <v>7.46083307266235</v>
      </c>
      <c r="J382" s="13">
        <v>0.11691617965698201</v>
      </c>
      <c r="K382" s="3">
        <v>193</v>
      </c>
      <c r="L382" s="3">
        <v>29</v>
      </c>
      <c r="M382" s="3">
        <v>0</v>
      </c>
      <c r="N382" s="3">
        <v>0</v>
      </c>
      <c r="O382" s="3">
        <v>43</v>
      </c>
      <c r="P382" s="3">
        <v>2</v>
      </c>
      <c r="Q382" s="3">
        <v>0</v>
      </c>
      <c r="R382" s="3">
        <v>0</v>
      </c>
      <c r="S382" s="3" t="b">
        <v>1</v>
      </c>
      <c r="T382" s="3">
        <v>0</v>
      </c>
      <c r="U382" s="3">
        <v>0</v>
      </c>
      <c r="V382" s="3">
        <v>0</v>
      </c>
      <c r="W382" s="3">
        <v>2</v>
      </c>
      <c r="X382" s="3">
        <v>0</v>
      </c>
      <c r="AA382" s="7">
        <v>2306.0042199999998</v>
      </c>
      <c r="AB382" s="3" t="b">
        <v>0</v>
      </c>
      <c r="AC382" s="3" t="b">
        <v>0</v>
      </c>
      <c r="AD382" s="3" t="b">
        <v>0</v>
      </c>
      <c r="AE382" s="24" t="b">
        <v>0</v>
      </c>
      <c r="AG382" t="b">
        <f t="shared" si="29"/>
        <v>0</v>
      </c>
      <c r="AH382" t="str" cm="1">
        <f t="array" ref="AH382">IF($AG382,#REF!,"")</f>
        <v/>
      </c>
      <c r="AI382" s="3">
        <v>1</v>
      </c>
    </row>
    <row r="383" spans="1:38" x14ac:dyDescent="0.2">
      <c r="A383" s="7">
        <v>2306.0144100000002</v>
      </c>
      <c r="B383" s="3" t="s">
        <v>13</v>
      </c>
      <c r="C383" s="3">
        <v>0</v>
      </c>
      <c r="D383" s="3">
        <v>0</v>
      </c>
      <c r="E383" s="3" t="b">
        <v>0</v>
      </c>
      <c r="F383" s="3" t="b">
        <v>0</v>
      </c>
      <c r="G383" s="13">
        <v>6.6112933158874503</v>
      </c>
      <c r="H383" s="13">
        <v>0.16912412643432601</v>
      </c>
      <c r="I383" s="13">
        <v>4.0908966064453098</v>
      </c>
      <c r="J383" s="13">
        <v>0.116139888763427</v>
      </c>
      <c r="K383" s="3">
        <v>29</v>
      </c>
      <c r="L383" s="3">
        <v>29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2</v>
      </c>
      <c r="S383" s="3" t="b">
        <v>1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AA383" s="7">
        <v>2306.0144100000002</v>
      </c>
      <c r="AB383" s="3" t="b">
        <v>0</v>
      </c>
      <c r="AC383" s="3" t="b">
        <v>1</v>
      </c>
      <c r="AD383" s="3" t="b">
        <v>1</v>
      </c>
      <c r="AE383" s="24" t="b">
        <v>0</v>
      </c>
      <c r="AG383" t="b">
        <f t="shared" si="29"/>
        <v>1</v>
      </c>
      <c r="AH383" t="e" cm="1">
        <f t="array" ref="AH383">IF($AG383,#REF!,"")</f>
        <v>#REF!</v>
      </c>
    </row>
    <row r="384" spans="1:38" x14ac:dyDescent="0.2">
      <c r="A384" s="7">
        <v>2306.00027</v>
      </c>
      <c r="B384" s="3" t="s">
        <v>23</v>
      </c>
      <c r="C384" s="3">
        <v>0</v>
      </c>
      <c r="D384" s="3">
        <v>0</v>
      </c>
      <c r="E384" s="3" t="b">
        <v>0</v>
      </c>
      <c r="F384" s="3" t="b">
        <v>0</v>
      </c>
      <c r="G384" s="13">
        <v>23.198318481445298</v>
      </c>
      <c r="H384" s="13">
        <v>0.17225480079650801</v>
      </c>
      <c r="I384" s="13">
        <v>17.525102615356399</v>
      </c>
      <c r="J384" s="13">
        <v>0.16909146308898901</v>
      </c>
      <c r="K384" s="3">
        <v>940</v>
      </c>
      <c r="L384" s="3">
        <v>152</v>
      </c>
      <c r="M384" s="3">
        <v>1</v>
      </c>
      <c r="N384" s="3">
        <v>2</v>
      </c>
      <c r="O384" s="3">
        <v>316</v>
      </c>
      <c r="P384" s="3">
        <v>-4</v>
      </c>
      <c r="Q384" s="3">
        <v>7</v>
      </c>
      <c r="R384" s="3">
        <v>11</v>
      </c>
      <c r="S384" s="3" t="b">
        <v>1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AA384" s="7">
        <v>2306.00027</v>
      </c>
      <c r="AB384" s="3" t="b">
        <v>0</v>
      </c>
      <c r="AC384" s="3" t="b">
        <v>1</v>
      </c>
      <c r="AD384" s="3" t="b">
        <v>1</v>
      </c>
      <c r="AE384" s="24" t="b">
        <v>0</v>
      </c>
      <c r="AG384" t="b">
        <f t="shared" si="29"/>
        <v>1</v>
      </c>
      <c r="AH384" t="e" cm="1">
        <f t="array" ref="AH384">IF($AG384,#REF!,"")</f>
        <v>#REF!</v>
      </c>
    </row>
    <row r="385" spans="1:38" x14ac:dyDescent="0.2">
      <c r="A385" s="7">
        <v>2306.0006400000002</v>
      </c>
      <c r="B385" s="3" t="s">
        <v>18</v>
      </c>
      <c r="C385" s="3">
        <v>12</v>
      </c>
      <c r="D385" s="3">
        <v>0</v>
      </c>
      <c r="E385" s="3" t="b">
        <v>1</v>
      </c>
      <c r="F385" s="3" t="b">
        <v>0</v>
      </c>
      <c r="G385" s="13">
        <v>3.2902867794036799</v>
      </c>
      <c r="H385" s="13">
        <v>0.21814346313476499</v>
      </c>
      <c r="I385" s="13">
        <v>8.5247042179107595</v>
      </c>
      <c r="J385" s="13">
        <v>0.178213596343994</v>
      </c>
      <c r="K385" s="3">
        <v>7029</v>
      </c>
      <c r="L385" s="3">
        <v>5601</v>
      </c>
      <c r="M385" s="3">
        <v>0</v>
      </c>
      <c r="N385" s="3">
        <v>0</v>
      </c>
      <c r="O385" s="3">
        <v>103</v>
      </c>
      <c r="P385" s="3">
        <v>6433</v>
      </c>
      <c r="Q385" s="3">
        <v>5460</v>
      </c>
      <c r="R385" s="3">
        <v>77</v>
      </c>
      <c r="S385" s="3" t="b">
        <v>1</v>
      </c>
      <c r="T385" s="3">
        <v>0</v>
      </c>
      <c r="U385" s="3">
        <v>0</v>
      </c>
      <c r="V385" s="3">
        <v>1</v>
      </c>
      <c r="W385" s="3">
        <v>1</v>
      </c>
      <c r="X385" s="3">
        <v>-1</v>
      </c>
      <c r="AA385" s="7">
        <v>2306.0006400000002</v>
      </c>
      <c r="AB385" s="3" t="b">
        <v>0</v>
      </c>
      <c r="AC385" s="3" t="b">
        <v>1</v>
      </c>
      <c r="AD385" s="3" t="b">
        <v>0</v>
      </c>
      <c r="AE385" s="24" t="b">
        <v>0</v>
      </c>
      <c r="AG385" t="b">
        <f t="shared" si="29"/>
        <v>0</v>
      </c>
      <c r="AH385" t="str" cm="1">
        <f t="array" ref="AH385">IF($AG385,#REF!,"")</f>
        <v/>
      </c>
      <c r="AI385" s="3">
        <v>1</v>
      </c>
      <c r="AJ385" s="3">
        <v>1</v>
      </c>
      <c r="AK385" s="3">
        <v>1</v>
      </c>
      <c r="AL385" s="3">
        <v>1</v>
      </c>
    </row>
    <row r="386" spans="1:38" x14ac:dyDescent="0.2">
      <c r="A386" s="7">
        <v>2306.0243399999999</v>
      </c>
      <c r="B386" s="3" t="s">
        <v>67</v>
      </c>
      <c r="C386" s="3">
        <v>12</v>
      </c>
      <c r="D386" s="3">
        <v>12</v>
      </c>
      <c r="E386" s="3" t="b">
        <v>0</v>
      </c>
      <c r="F386" s="3" t="b">
        <v>1</v>
      </c>
      <c r="G386" s="13">
        <v>2.3297963142395002</v>
      </c>
      <c r="H386" s="13">
        <v>0.220649003982543</v>
      </c>
      <c r="I386" s="13">
        <v>2.3824703693389799</v>
      </c>
      <c r="J386" s="13">
        <v>0.17102146148681599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 t="b">
        <v>1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AA386" s="7">
        <v>2306.0243399999999</v>
      </c>
      <c r="AB386" s="3" t="b">
        <v>0</v>
      </c>
      <c r="AC386" s="3" t="b">
        <v>0</v>
      </c>
      <c r="AD386" s="3" t="b">
        <v>1</v>
      </c>
      <c r="AE386" s="24" t="b">
        <v>1</v>
      </c>
      <c r="AG386" t="b">
        <f t="shared" si="29"/>
        <v>0</v>
      </c>
      <c r="AH386" t="str" cm="1">
        <f t="array" ref="AH386">IF($AG386,#REF!,"")</f>
        <v/>
      </c>
    </row>
    <row r="387" spans="1:38" x14ac:dyDescent="0.2">
      <c r="A387" s="7">
        <v>2306.0777800000001</v>
      </c>
      <c r="B387" s="3" t="s">
        <v>12</v>
      </c>
      <c r="C387" s="3">
        <v>12</v>
      </c>
      <c r="D387" s="3">
        <v>0</v>
      </c>
      <c r="E387" s="3" t="b">
        <v>1</v>
      </c>
      <c r="F387" s="3" t="b">
        <v>0</v>
      </c>
      <c r="G387" s="13">
        <v>4.9070422649383501</v>
      </c>
      <c r="H387" s="13">
        <v>0.27038002014160101</v>
      </c>
      <c r="I387" s="13">
        <v>15.8467526435852</v>
      </c>
      <c r="J387" s="13">
        <v>0.17163205146789501</v>
      </c>
      <c r="K387" s="3">
        <v>31682</v>
      </c>
      <c r="L387" s="3">
        <v>17880</v>
      </c>
      <c r="M387" s="3">
        <v>12</v>
      </c>
      <c r="N387" s="3">
        <v>14</v>
      </c>
      <c r="O387" s="3">
        <v>5246</v>
      </c>
      <c r="P387" s="3">
        <v>9546</v>
      </c>
      <c r="Q387" s="3">
        <v>8387</v>
      </c>
      <c r="R387" s="3">
        <v>81</v>
      </c>
      <c r="S387" s="3" t="b">
        <v>1</v>
      </c>
      <c r="T387" s="3">
        <v>0</v>
      </c>
      <c r="U387" s="3">
        <v>0</v>
      </c>
      <c r="V387" s="3">
        <v>0</v>
      </c>
      <c r="W387" s="3">
        <v>2</v>
      </c>
      <c r="X387" s="3">
        <v>-1</v>
      </c>
      <c r="AA387" s="7">
        <v>2306.0777800000001</v>
      </c>
      <c r="AB387" s="3" t="b">
        <v>0</v>
      </c>
      <c r="AC387" s="3" t="b">
        <v>1</v>
      </c>
      <c r="AD387" s="3" t="b">
        <v>1</v>
      </c>
      <c r="AE387" s="24" t="b">
        <v>0</v>
      </c>
      <c r="AG387" t="b">
        <f t="shared" ref="AG387:AG433" si="30">AND(AC387,AD387)</f>
        <v>1</v>
      </c>
      <c r="AH387" t="e" cm="1">
        <f t="array" ref="AH387">IF($AG387,#REF!,"")</f>
        <v>#REF!</v>
      </c>
    </row>
    <row r="388" spans="1:38" x14ac:dyDescent="0.2">
      <c r="A388" s="7">
        <v>2306.00819</v>
      </c>
      <c r="B388" s="3" t="s">
        <v>68</v>
      </c>
      <c r="C388" s="3">
        <v>12</v>
      </c>
      <c r="D388" s="3">
        <v>0</v>
      </c>
      <c r="E388" s="3" t="b">
        <v>0</v>
      </c>
      <c r="F388" s="3" t="b">
        <v>0</v>
      </c>
      <c r="G388" s="13">
        <v>6.1269493103027299</v>
      </c>
      <c r="H388" s="13">
        <v>0.21985125541687001</v>
      </c>
      <c r="I388" s="13">
        <v>12.348643302917401</v>
      </c>
      <c r="J388" s="13">
        <v>0.17113184928894001</v>
      </c>
      <c r="K388" s="3">
        <v>3794</v>
      </c>
      <c r="L388" s="3">
        <v>3119</v>
      </c>
      <c r="M388" s="3">
        <v>0</v>
      </c>
      <c r="N388" s="3">
        <v>0</v>
      </c>
      <c r="O388" s="3">
        <v>9</v>
      </c>
      <c r="P388" s="3">
        <v>3622</v>
      </c>
      <c r="Q388" s="3">
        <v>3068</v>
      </c>
      <c r="R388" s="3">
        <v>72</v>
      </c>
      <c r="S388" s="3" t="b">
        <v>1</v>
      </c>
      <c r="T388" s="3">
        <v>0</v>
      </c>
      <c r="U388" s="3">
        <v>0</v>
      </c>
      <c r="V388" s="3">
        <v>5</v>
      </c>
      <c r="W388" s="3">
        <v>7</v>
      </c>
      <c r="X388" s="3">
        <v>-1</v>
      </c>
      <c r="AA388" s="7">
        <v>2306.00819</v>
      </c>
      <c r="AB388" s="3" t="b">
        <v>0</v>
      </c>
      <c r="AC388" s="3" t="b">
        <v>1</v>
      </c>
      <c r="AD388" s="3" t="b">
        <v>0</v>
      </c>
      <c r="AE388" s="24" t="b">
        <v>0</v>
      </c>
      <c r="AG388" t="b">
        <f t="shared" si="30"/>
        <v>0</v>
      </c>
      <c r="AH388" t="str" cm="1">
        <f t="array" ref="AH388">IF($AG388,#REF!,"")</f>
        <v/>
      </c>
      <c r="AI388" s="3">
        <v>1</v>
      </c>
      <c r="AJ388" s="3">
        <v>1</v>
      </c>
      <c r="AK388" s="3">
        <v>1</v>
      </c>
      <c r="AL388" s="3">
        <v>1</v>
      </c>
    </row>
    <row r="389" spans="1:38" x14ac:dyDescent="0.2">
      <c r="A389" s="7">
        <v>2306.0376799999999</v>
      </c>
      <c r="B389" s="3" t="s">
        <v>69</v>
      </c>
      <c r="C389" s="3">
        <v>0</v>
      </c>
      <c r="D389" s="3">
        <v>0</v>
      </c>
      <c r="E389" s="3" t="b">
        <v>1</v>
      </c>
      <c r="F389" s="3" t="b">
        <v>1</v>
      </c>
      <c r="G389" s="13">
        <v>9.5816390514373708</v>
      </c>
      <c r="H389" s="13">
        <v>0.17083787918090801</v>
      </c>
      <c r="I389" s="13">
        <v>6.4747426509857098</v>
      </c>
      <c r="J389" s="13">
        <v>0.17065548896789501</v>
      </c>
      <c r="K389" s="3">
        <v>22</v>
      </c>
      <c r="L389" s="3">
        <v>22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2</v>
      </c>
      <c r="S389" s="3" t="b">
        <v>1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AA389" s="7">
        <v>2306.0376799999999</v>
      </c>
      <c r="AB389" s="3" t="b">
        <v>1</v>
      </c>
      <c r="AC389" s="3" t="b">
        <v>1</v>
      </c>
      <c r="AD389" s="3" t="b">
        <v>1</v>
      </c>
      <c r="AE389" s="24" t="b">
        <v>1</v>
      </c>
      <c r="AG389" t="b">
        <f t="shared" si="30"/>
        <v>1</v>
      </c>
      <c r="AH389" t="e" cm="1">
        <f t="array" ref="AH389">IF($AG389,#REF!,"")</f>
        <v>#REF!</v>
      </c>
    </row>
    <row r="390" spans="1:38" x14ac:dyDescent="0.2">
      <c r="A390" s="7">
        <v>2306.0014099999999</v>
      </c>
      <c r="B390" s="3" t="s">
        <v>13</v>
      </c>
      <c r="C390" s="3">
        <v>0</v>
      </c>
      <c r="D390" s="3">
        <v>0</v>
      </c>
      <c r="E390" s="3" t="b">
        <v>0</v>
      </c>
      <c r="F390" s="3" t="b">
        <v>0</v>
      </c>
      <c r="G390" s="13">
        <v>22.5257873535156</v>
      </c>
      <c r="H390" s="13">
        <v>0.167234182357788</v>
      </c>
      <c r="I390" s="13">
        <v>15.770223855972199</v>
      </c>
      <c r="J390" s="13">
        <v>0.1707284450531</v>
      </c>
      <c r="K390" s="3">
        <v>42</v>
      </c>
      <c r="L390" s="3">
        <v>42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2</v>
      </c>
      <c r="S390" s="3" t="b">
        <v>1</v>
      </c>
      <c r="T390" s="3">
        <v>0</v>
      </c>
      <c r="U390" s="3">
        <v>0</v>
      </c>
      <c r="V390" s="3">
        <v>0</v>
      </c>
      <c r="W390" s="3">
        <v>14</v>
      </c>
      <c r="X390" s="3">
        <v>0</v>
      </c>
      <c r="AA390" s="7">
        <v>2306.0014099999999</v>
      </c>
      <c r="AB390" s="3" t="b">
        <v>0</v>
      </c>
      <c r="AC390" s="3" t="b">
        <v>1</v>
      </c>
      <c r="AD390" s="3" t="b">
        <v>0</v>
      </c>
      <c r="AE390" s="24" t="b">
        <v>0</v>
      </c>
      <c r="AG390" t="b">
        <f t="shared" si="30"/>
        <v>0</v>
      </c>
      <c r="AH390" t="str" cm="1">
        <f t="array" ref="AH390">IF($AG390,#REF!,"")</f>
        <v/>
      </c>
      <c r="AI390" s="3">
        <v>1</v>
      </c>
    </row>
    <row r="391" spans="1:38" x14ac:dyDescent="0.2">
      <c r="A391" s="7">
        <v>2306.0194900000001</v>
      </c>
      <c r="B391" s="3" t="s">
        <v>49</v>
      </c>
      <c r="C391" s="3">
        <v>12</v>
      </c>
      <c r="D391" s="3">
        <v>0</v>
      </c>
      <c r="E391" s="3" t="b">
        <v>1</v>
      </c>
      <c r="F391" s="3" t="b">
        <v>0</v>
      </c>
      <c r="G391" s="13">
        <v>5.2977521419525102</v>
      </c>
      <c r="H391" s="13">
        <v>0.217903852462768</v>
      </c>
      <c r="I391" s="13">
        <v>13.573029518127401</v>
      </c>
      <c r="J391" s="13">
        <v>0.173036813735961</v>
      </c>
      <c r="K391" s="3">
        <v>9120</v>
      </c>
      <c r="L391" s="3">
        <v>7456</v>
      </c>
      <c r="M391" s="3">
        <v>0</v>
      </c>
      <c r="N391" s="3">
        <v>0</v>
      </c>
      <c r="O391" s="3">
        <v>60</v>
      </c>
      <c r="P391" s="3">
        <v>8670</v>
      </c>
      <c r="Q391" s="3">
        <v>7239</v>
      </c>
      <c r="R391" s="3">
        <v>77</v>
      </c>
      <c r="S391" s="3" t="b">
        <v>1</v>
      </c>
      <c r="T391" s="3">
        <v>0</v>
      </c>
      <c r="U391" s="3">
        <v>0</v>
      </c>
      <c r="V391" s="3">
        <v>3</v>
      </c>
      <c r="W391" s="3">
        <v>3</v>
      </c>
      <c r="X391" s="3">
        <v>-1</v>
      </c>
      <c r="AA391" s="7">
        <v>2306.0194900000001</v>
      </c>
      <c r="AB391" s="3" t="b">
        <v>0</v>
      </c>
      <c r="AC391" s="3" t="b">
        <v>1</v>
      </c>
      <c r="AD391" s="3" t="b">
        <v>1</v>
      </c>
      <c r="AE391" s="24" t="b">
        <v>0</v>
      </c>
      <c r="AG391" t="b">
        <f t="shared" si="30"/>
        <v>1</v>
      </c>
      <c r="AH391" t="e" cm="1">
        <f t="array" ref="AH391">IF($AG391,#REF!,"")</f>
        <v>#REF!</v>
      </c>
    </row>
    <row r="392" spans="1:38" x14ac:dyDescent="0.2">
      <c r="A392" s="7">
        <v>2306.0015400000002</v>
      </c>
      <c r="B392" s="3" t="s">
        <v>10</v>
      </c>
      <c r="C392" s="3">
        <v>0</v>
      </c>
      <c r="D392" s="3">
        <v>0</v>
      </c>
      <c r="E392" s="3" t="b">
        <v>0</v>
      </c>
      <c r="F392" s="3" t="b">
        <v>0</v>
      </c>
      <c r="G392" s="13">
        <v>36.739830493927002</v>
      </c>
      <c r="H392" s="13">
        <v>0.16610693931579501</v>
      </c>
      <c r="I392" s="13">
        <v>28.154592514038001</v>
      </c>
      <c r="J392" s="13">
        <v>0.167660236358642</v>
      </c>
      <c r="K392" s="3">
        <v>1394</v>
      </c>
      <c r="L392" s="3">
        <v>1393</v>
      </c>
      <c r="M392" s="3">
        <v>0</v>
      </c>
      <c r="N392" s="3">
        <v>0</v>
      </c>
      <c r="O392" s="3">
        <v>0</v>
      </c>
      <c r="P392" s="3">
        <v>-1</v>
      </c>
      <c r="Q392" s="3">
        <v>0</v>
      </c>
      <c r="R392" s="3">
        <v>4</v>
      </c>
      <c r="S392" s="3" t="b">
        <v>1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AA392" s="7">
        <v>2306.0015400000002</v>
      </c>
      <c r="AB392" s="3" t="b">
        <v>0</v>
      </c>
      <c r="AC392" s="3" t="b">
        <v>1</v>
      </c>
      <c r="AD392" s="3" t="b">
        <v>1</v>
      </c>
      <c r="AE392" s="24" t="b">
        <v>0</v>
      </c>
      <c r="AG392" t="b">
        <f t="shared" si="30"/>
        <v>1</v>
      </c>
      <c r="AH392" t="e" cm="1">
        <f t="array" ref="AH392">IF($AG392,#REF!,"")</f>
        <v>#REF!</v>
      </c>
    </row>
    <row r="393" spans="1:38" x14ac:dyDescent="0.2">
      <c r="A393" s="7">
        <v>2306.0028699999998</v>
      </c>
      <c r="B393" s="3" t="s">
        <v>11</v>
      </c>
      <c r="C393" s="3">
        <v>12</v>
      </c>
      <c r="D393" s="3">
        <v>0</v>
      </c>
      <c r="E393" s="3" t="b">
        <v>0</v>
      </c>
      <c r="F393" s="3" t="b">
        <v>0</v>
      </c>
      <c r="G393" s="13">
        <v>5.0439779758453298</v>
      </c>
      <c r="H393" s="13">
        <v>0.26869320869445801</v>
      </c>
      <c r="I393" s="13">
        <v>13.246684312820401</v>
      </c>
      <c r="J393" s="13">
        <v>0.168785095214843</v>
      </c>
      <c r="K393" s="3">
        <v>24289</v>
      </c>
      <c r="L393" s="3">
        <v>15031</v>
      </c>
      <c r="M393" s="3">
        <v>9</v>
      </c>
      <c r="N393" s="3">
        <v>12</v>
      </c>
      <c r="O393" s="3">
        <v>3335</v>
      </c>
      <c r="P393" s="3">
        <v>5706</v>
      </c>
      <c r="Q393" s="3">
        <v>4509</v>
      </c>
      <c r="R393" s="3">
        <v>82</v>
      </c>
      <c r="S393" s="3" t="b">
        <v>1</v>
      </c>
      <c r="T393" s="3">
        <v>0</v>
      </c>
      <c r="U393" s="3">
        <v>0</v>
      </c>
      <c r="V393" s="3">
        <v>4</v>
      </c>
      <c r="W393" s="3">
        <v>6</v>
      </c>
      <c r="X393" s="3">
        <v>-1</v>
      </c>
      <c r="AA393" s="7">
        <v>2306.0028699999998</v>
      </c>
      <c r="AB393" s="3" t="b">
        <v>0</v>
      </c>
      <c r="AC393" s="3" t="b">
        <v>1</v>
      </c>
      <c r="AD393" s="3" t="b">
        <v>0</v>
      </c>
      <c r="AE393" s="24" t="b">
        <v>0</v>
      </c>
      <c r="AG393" t="b">
        <f t="shared" si="30"/>
        <v>0</v>
      </c>
      <c r="AH393" t="str" cm="1">
        <f t="array" ref="AH393">IF($AG393,#REF!,"")</f>
        <v/>
      </c>
      <c r="AI393" s="3">
        <v>1</v>
      </c>
      <c r="AJ393" s="3">
        <v>1</v>
      </c>
      <c r="AK393" s="3">
        <v>1</v>
      </c>
      <c r="AL393" s="3">
        <v>1</v>
      </c>
    </row>
    <row r="394" spans="1:38" x14ac:dyDescent="0.2">
      <c r="A394" s="7">
        <v>2306.0050999999999</v>
      </c>
      <c r="B394" s="3" t="s">
        <v>10</v>
      </c>
      <c r="C394" s="3">
        <v>0</v>
      </c>
      <c r="D394" s="3">
        <v>0</v>
      </c>
      <c r="E394" s="3" t="b">
        <v>0</v>
      </c>
      <c r="F394" s="3" t="b">
        <v>0</v>
      </c>
      <c r="G394" s="13">
        <v>3.8926806449890101</v>
      </c>
      <c r="H394" s="13">
        <v>0.17018151283264099</v>
      </c>
      <c r="I394" s="13">
        <v>3.0401759147643999</v>
      </c>
      <c r="J394" s="13">
        <v>0.116162776947021</v>
      </c>
      <c r="K394" s="3">
        <v>14</v>
      </c>
      <c r="L394" s="3">
        <v>14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2</v>
      </c>
      <c r="S394" s="3" t="b">
        <v>1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AA394" s="7">
        <v>2306.0050999999999</v>
      </c>
      <c r="AB394" s="3" t="b">
        <v>1</v>
      </c>
      <c r="AC394" s="3" t="b">
        <v>1</v>
      </c>
      <c r="AD394" s="3" t="b">
        <v>0</v>
      </c>
      <c r="AE394" s="24" t="b">
        <v>0</v>
      </c>
      <c r="AG394" t="b">
        <f t="shared" si="30"/>
        <v>0</v>
      </c>
      <c r="AH394" t="str" cm="1">
        <f t="array" ref="AH394">IF($AG394,#REF!,"")</f>
        <v/>
      </c>
      <c r="AI394" s="3">
        <v>1</v>
      </c>
    </row>
    <row r="395" spans="1:38" x14ac:dyDescent="0.2">
      <c r="A395" s="7">
        <v>2306.0072700000001</v>
      </c>
      <c r="B395" s="3" t="s">
        <v>13</v>
      </c>
      <c r="C395" s="3">
        <v>0</v>
      </c>
      <c r="D395" s="3">
        <v>0</v>
      </c>
      <c r="E395" s="3" t="b">
        <v>1</v>
      </c>
      <c r="F395" s="3" t="b">
        <v>1</v>
      </c>
      <c r="G395" s="13">
        <v>14.515735387802099</v>
      </c>
      <c r="H395" s="13">
        <v>0.11676549911499</v>
      </c>
      <c r="I395" s="13">
        <v>9.9751265048980695</v>
      </c>
      <c r="J395" s="13">
        <v>0.17558121681213301</v>
      </c>
      <c r="K395" s="3">
        <v>13</v>
      </c>
      <c r="L395" s="3">
        <v>13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2</v>
      </c>
      <c r="S395" s="3" t="b">
        <v>1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AA395" s="7">
        <v>2306.0072700000001</v>
      </c>
      <c r="AB395" s="3" t="b">
        <v>1</v>
      </c>
      <c r="AC395" s="3" t="b">
        <v>1</v>
      </c>
      <c r="AD395" s="3" t="b">
        <v>1</v>
      </c>
      <c r="AE395" s="24" t="b">
        <v>1</v>
      </c>
      <c r="AG395" t="b">
        <f t="shared" si="30"/>
        <v>1</v>
      </c>
      <c r="AH395" t="e" cm="1">
        <f t="array" ref="AH395">IF($AG395,#REF!,"")</f>
        <v>#REF!</v>
      </c>
    </row>
    <row r="396" spans="1:38" x14ac:dyDescent="0.2">
      <c r="A396" s="7">
        <v>2306.0049300000001</v>
      </c>
      <c r="B396" s="3" t="s">
        <v>10</v>
      </c>
      <c r="C396" s="3">
        <v>0</v>
      </c>
      <c r="D396" s="3">
        <v>0</v>
      </c>
      <c r="E396" s="3" t="b">
        <v>1</v>
      </c>
      <c r="F396" s="3" t="b">
        <v>1</v>
      </c>
      <c r="G396" s="13">
        <v>7.3058617115020699</v>
      </c>
      <c r="H396" s="13">
        <v>0.116170406341552</v>
      </c>
      <c r="I396" s="13">
        <v>5.4145324230194003</v>
      </c>
      <c r="J396" s="13">
        <v>0.16786837577819799</v>
      </c>
      <c r="K396" s="3">
        <v>16</v>
      </c>
      <c r="L396" s="3">
        <v>16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2</v>
      </c>
      <c r="S396" s="3" t="b">
        <v>1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AA396" s="7">
        <v>2306.0049300000001</v>
      </c>
      <c r="AB396" s="3" t="b">
        <v>1</v>
      </c>
      <c r="AC396" s="3" t="b">
        <v>1</v>
      </c>
      <c r="AD396" s="3" t="b">
        <v>1</v>
      </c>
      <c r="AE396" s="24" t="b">
        <v>1</v>
      </c>
      <c r="AG396" t="b">
        <f t="shared" si="30"/>
        <v>1</v>
      </c>
      <c r="AH396" t="e" cm="1">
        <f t="array" ref="AH396">IF($AG396,#REF!,"")</f>
        <v>#REF!</v>
      </c>
    </row>
    <row r="397" spans="1:38" x14ac:dyDescent="0.2">
      <c r="A397" s="7">
        <v>2306.0040800000002</v>
      </c>
      <c r="B397" s="3" t="s">
        <v>23</v>
      </c>
      <c r="C397" s="3">
        <v>0</v>
      </c>
      <c r="D397" s="3">
        <v>0</v>
      </c>
      <c r="E397" s="3" t="b">
        <v>1</v>
      </c>
      <c r="F397" s="3" t="b">
        <v>1</v>
      </c>
      <c r="G397" s="13">
        <v>6.8110823631286603</v>
      </c>
      <c r="H397" s="13">
        <v>0.17656683921813901</v>
      </c>
      <c r="I397" s="13">
        <v>5.2039906978607098</v>
      </c>
      <c r="J397" s="13">
        <v>0.171334743499755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 t="b">
        <v>1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AA397" s="7">
        <v>2306.0040800000002</v>
      </c>
      <c r="AB397" s="3" t="b">
        <v>1</v>
      </c>
      <c r="AC397" s="3" t="b">
        <v>1</v>
      </c>
      <c r="AD397" s="3" t="b">
        <v>1</v>
      </c>
      <c r="AE397" s="24" t="b">
        <v>1</v>
      </c>
      <c r="AG397" t="b">
        <f t="shared" si="30"/>
        <v>1</v>
      </c>
      <c r="AH397" t="e" cm="1">
        <f t="array" ref="AH397">IF($AG397,#REF!,"")</f>
        <v>#REF!</v>
      </c>
    </row>
    <row r="398" spans="1:38" x14ac:dyDescent="0.2">
      <c r="A398" s="7">
        <v>2306.00882</v>
      </c>
      <c r="B398" s="3" t="s">
        <v>13</v>
      </c>
      <c r="C398" s="3">
        <v>0</v>
      </c>
      <c r="D398" s="3">
        <v>0</v>
      </c>
      <c r="E398" s="3" t="b">
        <v>1</v>
      </c>
      <c r="F398" s="3" t="b">
        <v>1</v>
      </c>
      <c r="G398" s="13">
        <v>3.4411196708679199</v>
      </c>
      <c r="H398" s="13">
        <v>0.115793466567993</v>
      </c>
      <c r="I398" s="13">
        <v>3.2404825687408398</v>
      </c>
      <c r="J398" s="13">
        <v>0.17224025726318301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 t="b">
        <v>1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AA398" s="7">
        <v>2306.00882</v>
      </c>
      <c r="AB398" s="3" t="b">
        <v>1</v>
      </c>
      <c r="AC398" s="3" t="b">
        <v>1</v>
      </c>
      <c r="AD398" s="3" t="b">
        <v>1</v>
      </c>
      <c r="AE398" s="24" t="b">
        <v>1</v>
      </c>
      <c r="AG398" t="b">
        <f t="shared" si="30"/>
        <v>1</v>
      </c>
      <c r="AH398" t="e" cm="1">
        <f t="array" ref="AH398">IF($AG398,#REF!,"")</f>
        <v>#REF!</v>
      </c>
    </row>
    <row r="399" spans="1:38" x14ac:dyDescent="0.2">
      <c r="A399" s="7">
        <v>2306.0046400000001</v>
      </c>
      <c r="B399" s="3" t="s">
        <v>17</v>
      </c>
      <c r="C399" s="3">
        <v>12</v>
      </c>
      <c r="D399" s="3">
        <v>0</v>
      </c>
      <c r="E399" s="3" t="b">
        <v>0</v>
      </c>
      <c r="F399" s="3" t="b">
        <v>0</v>
      </c>
      <c r="G399" s="13">
        <v>10.0913412570953</v>
      </c>
      <c r="H399" s="13">
        <v>0.27258658409118602</v>
      </c>
      <c r="I399" s="13">
        <v>22.921556234359699</v>
      </c>
      <c r="J399" s="13">
        <v>0.167511701583862</v>
      </c>
      <c r="K399" s="3">
        <v>7884</v>
      </c>
      <c r="L399" s="3">
        <v>6871</v>
      </c>
      <c r="M399" s="3">
        <v>1</v>
      </c>
      <c r="N399" s="3">
        <v>0</v>
      </c>
      <c r="O399" s="3">
        <v>3</v>
      </c>
      <c r="P399" s="3">
        <v>7361</v>
      </c>
      <c r="Q399" s="3">
        <v>6410</v>
      </c>
      <c r="R399" s="3">
        <v>76</v>
      </c>
      <c r="S399" s="3" t="b">
        <v>1</v>
      </c>
      <c r="T399" s="3">
        <v>0</v>
      </c>
      <c r="U399" s="3">
        <v>0</v>
      </c>
      <c r="V399" s="3">
        <v>1</v>
      </c>
      <c r="W399" s="3">
        <v>1</v>
      </c>
      <c r="X399" s="3">
        <v>-1</v>
      </c>
      <c r="AA399" s="7">
        <v>2306.0046400000001</v>
      </c>
      <c r="AB399" s="3" t="b">
        <v>0</v>
      </c>
      <c r="AC399" s="3" t="b">
        <v>0</v>
      </c>
      <c r="AD399" s="3" t="b">
        <v>1</v>
      </c>
      <c r="AE399" s="24" t="b">
        <v>0</v>
      </c>
      <c r="AG399" t="b">
        <f t="shared" si="30"/>
        <v>0</v>
      </c>
      <c r="AH399" t="str" cm="1">
        <f t="array" ref="AH399">IF($AG399,#REF!,"")</f>
        <v/>
      </c>
      <c r="AI399" s="3">
        <v>1</v>
      </c>
      <c r="AJ399" s="3">
        <v>1</v>
      </c>
      <c r="AK399" s="3">
        <v>1</v>
      </c>
      <c r="AL399" s="3">
        <v>1</v>
      </c>
    </row>
    <row r="400" spans="1:38" x14ac:dyDescent="0.2">
      <c r="A400" s="7">
        <v>2306.0276399999998</v>
      </c>
      <c r="B400" s="3" t="s">
        <v>12</v>
      </c>
      <c r="C400" s="3">
        <v>12</v>
      </c>
      <c r="D400" s="3">
        <v>0</v>
      </c>
      <c r="E400" s="3" t="b">
        <v>0</v>
      </c>
      <c r="F400" s="3" t="b">
        <v>0</v>
      </c>
      <c r="G400" s="13">
        <v>6.3543977737426696</v>
      </c>
      <c r="H400" s="13">
        <v>0.27022433280944802</v>
      </c>
      <c r="I400" s="13">
        <v>12.792005538940399</v>
      </c>
      <c r="J400" s="13">
        <v>0.16799950599670399</v>
      </c>
      <c r="K400" s="3">
        <v>4079</v>
      </c>
      <c r="L400" s="3">
        <v>2775</v>
      </c>
      <c r="M400" s="3">
        <v>1</v>
      </c>
      <c r="N400" s="3">
        <v>0</v>
      </c>
      <c r="O400" s="3">
        <v>268</v>
      </c>
      <c r="P400" s="3">
        <v>2639</v>
      </c>
      <c r="Q400" s="3">
        <v>2428</v>
      </c>
      <c r="R400" s="3">
        <v>73</v>
      </c>
      <c r="S400" s="3" t="b">
        <v>1</v>
      </c>
      <c r="T400" s="3">
        <v>0</v>
      </c>
      <c r="U400" s="3">
        <v>0</v>
      </c>
      <c r="V400" s="3">
        <v>1</v>
      </c>
      <c r="W400" s="3">
        <v>5</v>
      </c>
      <c r="X400" s="3">
        <v>-2</v>
      </c>
      <c r="AA400" s="7">
        <v>2306.0276399999998</v>
      </c>
      <c r="AB400" s="3" t="b">
        <v>0</v>
      </c>
      <c r="AC400" s="3" t="b">
        <v>1</v>
      </c>
      <c r="AD400" s="3" t="b">
        <v>1</v>
      </c>
      <c r="AE400" s="24" t="b">
        <v>0</v>
      </c>
      <c r="AG400" t="b">
        <f t="shared" si="30"/>
        <v>1</v>
      </c>
      <c r="AH400" t="e" cm="1">
        <f t="array" ref="AH400">IF($AG400,#REF!,"")</f>
        <v>#REF!</v>
      </c>
    </row>
    <row r="401" spans="1:43" x14ac:dyDescent="0.2">
      <c r="A401" s="7">
        <v>2306.0027799999998</v>
      </c>
      <c r="B401" s="3" t="s">
        <v>13</v>
      </c>
      <c r="C401" s="3">
        <v>0</v>
      </c>
      <c r="D401" s="3">
        <v>0</v>
      </c>
      <c r="E401" s="3" t="b">
        <v>1</v>
      </c>
      <c r="F401" s="3" t="b">
        <v>1</v>
      </c>
      <c r="G401" s="13">
        <v>7.9138212203979403</v>
      </c>
      <c r="H401" s="13">
        <v>0.11597204208374</v>
      </c>
      <c r="I401" s="13">
        <v>3.79117703437805</v>
      </c>
      <c r="J401" s="13">
        <v>0.116711616516113</v>
      </c>
      <c r="K401" s="3">
        <v>11</v>
      </c>
      <c r="L401" s="3">
        <v>11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2</v>
      </c>
      <c r="S401" s="3" t="b">
        <v>1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AA401" s="7">
        <v>2306.0027799999998</v>
      </c>
      <c r="AB401" s="3" t="b">
        <v>1</v>
      </c>
      <c r="AC401" s="3" t="b">
        <v>1</v>
      </c>
      <c r="AD401" s="3" t="b">
        <v>1</v>
      </c>
      <c r="AE401" s="24" t="b">
        <v>1</v>
      </c>
      <c r="AG401" t="b">
        <f t="shared" si="30"/>
        <v>1</v>
      </c>
      <c r="AH401" t="e" cm="1">
        <f t="array" ref="AH401">IF($AG401,#REF!,"")</f>
        <v>#REF!</v>
      </c>
    </row>
    <row r="402" spans="1:43" x14ac:dyDescent="0.2">
      <c r="A402" s="7">
        <v>2306.0022199999999</v>
      </c>
      <c r="B402" s="3" t="s">
        <v>10</v>
      </c>
      <c r="C402" s="3">
        <v>12</v>
      </c>
      <c r="D402" s="3">
        <v>0</v>
      </c>
      <c r="E402" s="3" t="b">
        <v>1</v>
      </c>
      <c r="F402" s="3" t="b">
        <v>0</v>
      </c>
      <c r="G402" s="13">
        <v>6.67268633842468</v>
      </c>
      <c r="H402" s="13">
        <v>0.270023822784423</v>
      </c>
      <c r="I402" s="13">
        <v>19.1061656475067</v>
      </c>
      <c r="J402" s="13">
        <v>0.17177534103393499</v>
      </c>
      <c r="K402" s="3">
        <v>28940</v>
      </c>
      <c r="L402" s="3">
        <v>17841</v>
      </c>
      <c r="M402" s="3">
        <v>9</v>
      </c>
      <c r="N402" s="3">
        <v>8</v>
      </c>
      <c r="O402" s="3">
        <v>4146</v>
      </c>
      <c r="P402" s="3">
        <v>8956</v>
      </c>
      <c r="Q402" s="3">
        <v>7885</v>
      </c>
      <c r="R402" s="3">
        <v>73</v>
      </c>
      <c r="S402" s="3" t="b">
        <v>1</v>
      </c>
      <c r="T402" s="3">
        <v>0</v>
      </c>
      <c r="U402" s="3">
        <v>0</v>
      </c>
      <c r="V402" s="3">
        <v>2</v>
      </c>
      <c r="W402" s="3">
        <v>4</v>
      </c>
      <c r="X402" s="3">
        <v>-3</v>
      </c>
      <c r="AA402" s="7">
        <v>2306.0022199999999</v>
      </c>
      <c r="AB402" s="3" t="b">
        <v>0</v>
      </c>
      <c r="AC402" s="3" t="b">
        <v>1</v>
      </c>
      <c r="AD402" s="3" t="b">
        <v>1</v>
      </c>
      <c r="AE402" s="24" t="b">
        <v>0</v>
      </c>
      <c r="AG402" t="b">
        <f t="shared" si="30"/>
        <v>1</v>
      </c>
      <c r="AH402" t="e" cm="1">
        <f t="array" ref="AH402">IF($AG402,#REF!,"")</f>
        <v>#REF!</v>
      </c>
    </row>
    <row r="403" spans="1:43" x14ac:dyDescent="0.2">
      <c r="A403" s="7">
        <v>2306.03766</v>
      </c>
      <c r="B403" s="3" t="s">
        <v>49</v>
      </c>
      <c r="C403" s="3">
        <v>0</v>
      </c>
      <c r="D403" s="3">
        <v>0</v>
      </c>
      <c r="E403" s="3" t="b">
        <v>0</v>
      </c>
      <c r="F403" s="3" t="b">
        <v>1</v>
      </c>
      <c r="G403" s="13">
        <v>9.4189741611480695</v>
      </c>
      <c r="H403" s="13">
        <v>0.11628675460815401</v>
      </c>
      <c r="I403" s="13">
        <v>6.8588624000549299</v>
      </c>
      <c r="J403" s="13">
        <v>0.17235183715820299</v>
      </c>
      <c r="K403" s="3">
        <v>68</v>
      </c>
      <c r="L403" s="3">
        <v>68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2</v>
      </c>
      <c r="S403" s="3" t="b">
        <v>1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AA403" s="7">
        <v>2306.03766</v>
      </c>
      <c r="AB403" s="3" t="b">
        <v>1</v>
      </c>
      <c r="AC403" s="3" t="b">
        <v>1</v>
      </c>
      <c r="AD403" s="3" t="b">
        <v>1</v>
      </c>
      <c r="AE403" s="24" t="b">
        <v>1</v>
      </c>
      <c r="AG403" t="b">
        <f t="shared" si="30"/>
        <v>1</v>
      </c>
      <c r="AH403" t="e" cm="1">
        <f t="array" ref="AH403">IF($AG403,#REF!,"")</f>
        <v>#REF!</v>
      </c>
    </row>
    <row r="404" spans="1:43" x14ac:dyDescent="0.2">
      <c r="A404" s="7">
        <v>2306.0047800000002</v>
      </c>
      <c r="B404" s="3" t="s">
        <v>10</v>
      </c>
      <c r="C404" s="3">
        <v>0</v>
      </c>
      <c r="D404" s="3">
        <v>0</v>
      </c>
      <c r="E404" s="3" t="b">
        <v>1</v>
      </c>
      <c r="F404" s="3" t="b">
        <v>1</v>
      </c>
      <c r="G404" s="13">
        <v>1.6815314292907699</v>
      </c>
      <c r="H404" s="13">
        <v>0.117400407791137</v>
      </c>
      <c r="I404" s="13">
        <v>1.9309339523315401</v>
      </c>
      <c r="J404" s="13">
        <v>0.17028093338012601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 t="b">
        <v>1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AA404" s="7">
        <v>2306.0047800000002</v>
      </c>
      <c r="AB404" s="3" t="b">
        <v>1</v>
      </c>
      <c r="AC404" s="3" t="b">
        <v>1</v>
      </c>
      <c r="AD404" s="3" t="b">
        <v>1</v>
      </c>
      <c r="AE404" s="24" t="b">
        <v>1</v>
      </c>
      <c r="AG404" t="b">
        <f t="shared" si="30"/>
        <v>1</v>
      </c>
      <c r="AH404" t="e" cm="1">
        <f t="array" ref="AH404">IF($AG404,#REF!,"")</f>
        <v>#REF!</v>
      </c>
    </row>
    <row r="405" spans="1:43" x14ac:dyDescent="0.2">
      <c r="A405" s="7">
        <v>2306.0053699999999</v>
      </c>
      <c r="B405" s="3" t="s">
        <v>10</v>
      </c>
      <c r="C405" s="3">
        <v>12</v>
      </c>
      <c r="D405" s="3">
        <v>0</v>
      </c>
      <c r="E405" s="3" t="b">
        <v>0</v>
      </c>
      <c r="F405" s="3" t="b">
        <v>0</v>
      </c>
      <c r="G405" s="13">
        <v>3.8413529396057098</v>
      </c>
      <c r="H405" s="13">
        <v>0.218159198760986</v>
      </c>
      <c r="I405" s="13">
        <v>9.5759384632110596</v>
      </c>
      <c r="J405" s="13">
        <v>0.17535638809204099</v>
      </c>
      <c r="K405" s="3">
        <v>9392</v>
      </c>
      <c r="L405" s="3">
        <v>7391</v>
      </c>
      <c r="M405" s="3">
        <v>0</v>
      </c>
      <c r="N405" s="3">
        <v>0</v>
      </c>
      <c r="O405" s="3">
        <v>11</v>
      </c>
      <c r="P405" s="3">
        <v>8288</v>
      </c>
      <c r="Q405" s="3">
        <v>7004</v>
      </c>
      <c r="R405" s="3">
        <v>81</v>
      </c>
      <c r="S405" s="3" t="b">
        <v>1</v>
      </c>
      <c r="T405" s="3">
        <v>0</v>
      </c>
      <c r="U405" s="3">
        <v>0</v>
      </c>
      <c r="V405" s="3">
        <v>1</v>
      </c>
      <c r="W405" s="3">
        <v>1</v>
      </c>
      <c r="X405" s="3">
        <v>-3</v>
      </c>
      <c r="AA405" s="7">
        <v>2306.0053699999999</v>
      </c>
      <c r="AB405" s="3" t="b">
        <v>0</v>
      </c>
      <c r="AC405" s="3" t="b">
        <v>1</v>
      </c>
      <c r="AD405" s="3" t="b">
        <v>0</v>
      </c>
      <c r="AE405" s="24" t="b">
        <v>0</v>
      </c>
      <c r="AG405" t="b">
        <f t="shared" si="30"/>
        <v>0</v>
      </c>
      <c r="AH405" t="str" cm="1">
        <f t="array" ref="AH405">IF($AG405,#REF!,"")</f>
        <v/>
      </c>
      <c r="AI405" s="3">
        <v>1</v>
      </c>
      <c r="AJ405" s="3">
        <v>1</v>
      </c>
      <c r="AK405" s="3">
        <v>1</v>
      </c>
      <c r="AL405" s="3">
        <v>1</v>
      </c>
    </row>
    <row r="406" spans="1:43" x14ac:dyDescent="0.2">
      <c r="A406" s="7">
        <v>2306.0001900000002</v>
      </c>
      <c r="B406" s="3" t="s">
        <v>10</v>
      </c>
      <c r="C406" s="3">
        <v>0</v>
      </c>
      <c r="D406" s="3">
        <v>0</v>
      </c>
      <c r="E406" s="3" t="b">
        <v>0</v>
      </c>
      <c r="F406" s="3" t="b">
        <v>0</v>
      </c>
      <c r="G406" s="13">
        <v>16.824364423751799</v>
      </c>
      <c r="H406" s="13">
        <v>0.17490363121032701</v>
      </c>
      <c r="I406" s="13">
        <v>10.1982860565185</v>
      </c>
      <c r="J406" s="13">
        <v>0.168116569519042</v>
      </c>
      <c r="K406" s="3">
        <v>291</v>
      </c>
      <c r="L406" s="3">
        <v>291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2</v>
      </c>
      <c r="S406" s="3" t="b">
        <v>1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AA406" s="7">
        <v>2306.0001900000002</v>
      </c>
      <c r="AB406" s="3" t="b">
        <v>0</v>
      </c>
      <c r="AC406" s="3" t="b">
        <v>1</v>
      </c>
      <c r="AD406" s="3" t="b">
        <v>1</v>
      </c>
      <c r="AE406" s="24" t="b">
        <v>0</v>
      </c>
      <c r="AG406" t="b">
        <f t="shared" si="30"/>
        <v>1</v>
      </c>
      <c r="AH406" t="e" cm="1">
        <f t="array" ref="AH406">IF($AG406,#REF!,"")</f>
        <v>#REF!</v>
      </c>
    </row>
    <row r="407" spans="1:43" x14ac:dyDescent="0.2">
      <c r="A407" s="7">
        <v>2306.0151500000002</v>
      </c>
      <c r="B407" s="3" t="s">
        <v>57</v>
      </c>
      <c r="C407" s="3">
        <v>0</v>
      </c>
      <c r="D407" s="3">
        <v>0</v>
      </c>
      <c r="E407" s="3" t="b">
        <v>0</v>
      </c>
      <c r="F407" s="3" t="b">
        <v>0</v>
      </c>
      <c r="G407" s="13">
        <v>20.2812802791595</v>
      </c>
      <c r="H407" s="13">
        <v>0.116683006286621</v>
      </c>
      <c r="I407" s="13">
        <v>15.1099541187286</v>
      </c>
      <c r="J407" s="13">
        <v>0.17562913894653301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 t="b">
        <v>1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AA407" s="7">
        <v>2306.0151500000002</v>
      </c>
      <c r="AB407" s="3" t="b">
        <v>1</v>
      </c>
      <c r="AC407" s="3" t="b">
        <v>1</v>
      </c>
      <c r="AD407" s="3" t="b">
        <v>0</v>
      </c>
      <c r="AE407" s="24" t="b">
        <v>0</v>
      </c>
      <c r="AG407" t="b">
        <f t="shared" si="30"/>
        <v>0</v>
      </c>
      <c r="AH407" t="str" cm="1">
        <f t="array" ref="AH407">IF($AG407,#REF!,"")</f>
        <v/>
      </c>
      <c r="AI407" s="3">
        <v>1</v>
      </c>
    </row>
    <row r="408" spans="1:43" x14ac:dyDescent="0.2">
      <c r="A408" s="7">
        <v>2306.1094899999998</v>
      </c>
      <c r="B408" s="3" t="s">
        <v>49</v>
      </c>
      <c r="C408" s="3">
        <v>0</v>
      </c>
      <c r="D408" s="3">
        <v>0</v>
      </c>
      <c r="E408" s="3" t="b">
        <v>0</v>
      </c>
      <c r="F408" s="3" t="b">
        <v>0</v>
      </c>
      <c r="G408" s="13">
        <v>8.6823077201843208</v>
      </c>
      <c r="H408" s="13">
        <v>0.176925659179687</v>
      </c>
      <c r="I408" s="13">
        <v>5.5497493743896396</v>
      </c>
      <c r="J408" s="13">
        <v>0.16773653030395499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 t="b">
        <v>1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AA408" s="7">
        <v>2306.1094899999998</v>
      </c>
      <c r="AB408" s="3" t="b">
        <v>0</v>
      </c>
      <c r="AC408" s="3" t="b">
        <v>1</v>
      </c>
      <c r="AD408" s="3" t="b">
        <v>1</v>
      </c>
      <c r="AE408" s="24" t="b">
        <v>0</v>
      </c>
      <c r="AG408" t="b">
        <f t="shared" si="30"/>
        <v>1</v>
      </c>
      <c r="AH408" t="e" cm="1">
        <f t="array" ref="AH408">IF($AG408,#REF!,"")</f>
        <v>#REF!</v>
      </c>
    </row>
    <row r="409" spans="1:43" x14ac:dyDescent="0.2">
      <c r="A409" s="7">
        <v>2306.0140299999998</v>
      </c>
      <c r="B409" s="3" t="s">
        <v>18</v>
      </c>
      <c r="C409" s="3">
        <v>12</v>
      </c>
      <c r="D409" s="3">
        <v>0</v>
      </c>
      <c r="E409" s="3" t="b">
        <v>0</v>
      </c>
      <c r="F409" s="3" t="b">
        <v>0</v>
      </c>
      <c r="G409" s="13">
        <v>3.3855891227722101</v>
      </c>
      <c r="H409" s="13">
        <v>0.219523429870605</v>
      </c>
      <c r="I409" s="13">
        <v>10.302971124649</v>
      </c>
      <c r="J409" s="13">
        <v>0.172301530838012</v>
      </c>
      <c r="K409" s="3">
        <v>14001</v>
      </c>
      <c r="L409" s="3">
        <v>11239</v>
      </c>
      <c r="M409" s="3">
        <v>1</v>
      </c>
      <c r="N409" s="3">
        <v>0</v>
      </c>
      <c r="O409" s="3">
        <v>216</v>
      </c>
      <c r="P409" s="3">
        <v>12278</v>
      </c>
      <c r="Q409" s="3">
        <v>10284</v>
      </c>
      <c r="R409" s="3">
        <v>104</v>
      </c>
      <c r="S409" s="3" t="b">
        <v>1</v>
      </c>
      <c r="T409" s="3">
        <v>0</v>
      </c>
      <c r="U409" s="3">
        <v>0</v>
      </c>
      <c r="V409" s="3">
        <v>7</v>
      </c>
      <c r="W409" s="3">
        <v>7</v>
      </c>
      <c r="X409" s="3">
        <v>-2</v>
      </c>
      <c r="AA409" s="7">
        <v>2306.0140299999998</v>
      </c>
      <c r="AB409" s="3" t="b">
        <v>0</v>
      </c>
      <c r="AC409" s="3" t="b">
        <v>1</v>
      </c>
      <c r="AD409" s="3" t="b">
        <v>0</v>
      </c>
      <c r="AE409" s="24" t="b">
        <v>0</v>
      </c>
      <c r="AG409" t="b">
        <f t="shared" si="30"/>
        <v>0</v>
      </c>
      <c r="AH409" t="str" cm="1">
        <f t="array" ref="AH409">IF($AG409,#REF!,"")</f>
        <v/>
      </c>
      <c r="AI409" s="3">
        <v>1</v>
      </c>
      <c r="AJ409" s="3">
        <v>1</v>
      </c>
      <c r="AK409" s="3">
        <v>1</v>
      </c>
      <c r="AL409" s="3">
        <v>1</v>
      </c>
    </row>
    <row r="410" spans="1:43" x14ac:dyDescent="0.2">
      <c r="A410" s="7">
        <v>2306.0151099999998</v>
      </c>
      <c r="B410" s="3" t="s">
        <v>10</v>
      </c>
      <c r="C410" s="3">
        <v>12</v>
      </c>
      <c r="D410" s="3">
        <v>0</v>
      </c>
      <c r="E410" s="3" t="b">
        <v>0</v>
      </c>
      <c r="F410" s="3" t="b">
        <v>0</v>
      </c>
      <c r="G410" s="13">
        <v>4.9969458580017001</v>
      </c>
      <c r="H410" s="13">
        <v>0.21843934059143</v>
      </c>
      <c r="I410" s="13">
        <v>13.863909482955901</v>
      </c>
      <c r="J410" s="13">
        <v>0.16871523857116699</v>
      </c>
      <c r="K410" s="3">
        <v>13942</v>
      </c>
      <c r="L410" s="3">
        <v>9064</v>
      </c>
      <c r="M410" s="3">
        <v>7</v>
      </c>
      <c r="N410" s="3">
        <v>9</v>
      </c>
      <c r="O410" s="3">
        <v>1727</v>
      </c>
      <c r="P410" s="3">
        <v>5610</v>
      </c>
      <c r="Q410" s="3">
        <v>4860</v>
      </c>
      <c r="R410" s="3">
        <v>74</v>
      </c>
      <c r="S410" s="3" t="b">
        <v>1</v>
      </c>
      <c r="T410" s="3">
        <v>0</v>
      </c>
      <c r="U410" s="3">
        <v>0</v>
      </c>
      <c r="V410" s="3">
        <v>1</v>
      </c>
      <c r="W410" s="3">
        <v>1</v>
      </c>
      <c r="X410" s="3">
        <v>-3</v>
      </c>
      <c r="AA410" s="7">
        <v>2306.0151099999998</v>
      </c>
      <c r="AB410" s="3" t="b">
        <v>0</v>
      </c>
      <c r="AC410" s="3" t="b">
        <v>1</v>
      </c>
      <c r="AD410" s="3" t="b">
        <v>1</v>
      </c>
      <c r="AE410" s="24" t="b">
        <v>0</v>
      </c>
      <c r="AG410" t="b">
        <f t="shared" si="30"/>
        <v>1</v>
      </c>
      <c r="AH410" t="e" cm="1">
        <f t="array" ref="AH410">IF($AG410,#REF!,"")</f>
        <v>#REF!</v>
      </c>
    </row>
    <row r="411" spans="1:43" x14ac:dyDescent="0.2">
      <c r="A411" s="7">
        <v>2306.0046900000002</v>
      </c>
      <c r="B411" s="3" t="s">
        <v>12</v>
      </c>
      <c r="C411" s="3">
        <v>0</v>
      </c>
      <c r="D411" s="3">
        <v>0</v>
      </c>
      <c r="E411" s="3" t="b">
        <v>0</v>
      </c>
      <c r="F411" s="3" t="b">
        <v>0</v>
      </c>
      <c r="G411" s="13">
        <v>11.9365417957305</v>
      </c>
      <c r="H411" s="13">
        <v>0.16760063171386699</v>
      </c>
      <c r="I411" s="13">
        <v>8.0819778442382795</v>
      </c>
      <c r="J411" s="13">
        <v>0.174199819564819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 t="b">
        <v>1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AA411" s="7">
        <v>2306.0046900000002</v>
      </c>
      <c r="AB411" s="3" t="b">
        <v>1</v>
      </c>
      <c r="AC411" s="3" t="b">
        <v>1</v>
      </c>
      <c r="AD411" s="3" t="b">
        <v>0</v>
      </c>
      <c r="AE411" s="24" t="b">
        <v>0</v>
      </c>
      <c r="AG411" t="b">
        <f t="shared" si="30"/>
        <v>0</v>
      </c>
      <c r="AH411" t="str" cm="1">
        <f t="array" ref="AH411">IF($AG411,#REF!,"")</f>
        <v/>
      </c>
      <c r="AI411" s="3">
        <v>1</v>
      </c>
    </row>
    <row r="412" spans="1:43" x14ac:dyDescent="0.2">
      <c r="A412" s="7">
        <v>2306.0016000000001</v>
      </c>
      <c r="B412" s="3" t="s">
        <v>14</v>
      </c>
      <c r="C412" s="3">
        <v>12</v>
      </c>
      <c r="D412" s="3">
        <v>0</v>
      </c>
      <c r="E412" s="3" t="b">
        <v>1</v>
      </c>
      <c r="F412" s="3" t="b">
        <v>0</v>
      </c>
      <c r="G412" s="13">
        <v>5.75152111053466</v>
      </c>
      <c r="H412" s="13">
        <v>0.21781897544860801</v>
      </c>
      <c r="I412" s="13">
        <v>9.5775487422943097</v>
      </c>
      <c r="J412" s="13">
        <v>0.17810988426208399</v>
      </c>
      <c r="K412" s="3">
        <v>7945</v>
      </c>
      <c r="L412" s="3">
        <v>6490</v>
      </c>
      <c r="M412" s="3">
        <v>1</v>
      </c>
      <c r="N412" s="3">
        <v>1</v>
      </c>
      <c r="O412" s="3">
        <v>105</v>
      </c>
      <c r="P412" s="3">
        <v>7002</v>
      </c>
      <c r="Q412" s="3">
        <v>6016</v>
      </c>
      <c r="R412" s="3">
        <v>78</v>
      </c>
      <c r="S412" s="3" t="b">
        <v>1</v>
      </c>
      <c r="T412" s="3">
        <v>0</v>
      </c>
      <c r="U412" s="3">
        <v>0</v>
      </c>
      <c r="V412" s="3">
        <v>2</v>
      </c>
      <c r="W412" s="3">
        <v>2</v>
      </c>
      <c r="X412" s="3">
        <v>-1</v>
      </c>
      <c r="AA412" s="7">
        <v>2306.0016000000001</v>
      </c>
      <c r="AB412" s="3" t="b">
        <v>0</v>
      </c>
      <c r="AC412" s="3" t="b">
        <v>1</v>
      </c>
      <c r="AD412" s="3" t="b">
        <v>1</v>
      </c>
      <c r="AE412" s="24" t="b">
        <v>0</v>
      </c>
      <c r="AG412" t="b">
        <f t="shared" si="30"/>
        <v>1</v>
      </c>
      <c r="AH412" t="e" cm="1">
        <f t="array" ref="AH412">IF($AG412,#REF!,"")</f>
        <v>#REF!</v>
      </c>
    </row>
    <row r="413" spans="1:43" x14ac:dyDescent="0.2">
      <c r="A413" s="7">
        <v>2306.0039400000001</v>
      </c>
      <c r="B413" s="3" t="s">
        <v>16</v>
      </c>
      <c r="C413" s="3">
        <v>12</v>
      </c>
      <c r="D413" s="3">
        <v>0</v>
      </c>
      <c r="E413" s="3" t="b">
        <v>0</v>
      </c>
      <c r="F413" s="3" t="b">
        <v>0</v>
      </c>
      <c r="G413" s="13">
        <v>3.9377355575561501</v>
      </c>
      <c r="H413" s="13">
        <v>0.218524694442749</v>
      </c>
      <c r="I413" s="13">
        <v>6.5569784641265798</v>
      </c>
      <c r="J413" s="13">
        <v>0.17421412467956501</v>
      </c>
      <c r="K413" s="3">
        <v>9700</v>
      </c>
      <c r="L413" s="3">
        <v>3316</v>
      </c>
      <c r="M413" s="3">
        <v>3</v>
      </c>
      <c r="N413" s="3">
        <v>4</v>
      </c>
      <c r="O413" s="3">
        <v>2312</v>
      </c>
      <c r="P413" s="3">
        <v>-455</v>
      </c>
      <c r="Q413" s="3">
        <v>17</v>
      </c>
      <c r="R413" s="3">
        <v>19</v>
      </c>
      <c r="S413" s="3" t="b">
        <v>1</v>
      </c>
      <c r="T413" s="3">
        <v>0</v>
      </c>
      <c r="U413" s="3">
        <v>0</v>
      </c>
      <c r="V413" s="3">
        <v>1</v>
      </c>
      <c r="W413" s="3">
        <v>1</v>
      </c>
      <c r="X413" s="3">
        <v>-1</v>
      </c>
      <c r="AA413" s="7">
        <v>2306.0039400000001</v>
      </c>
      <c r="AB413" s="3" t="b">
        <v>0</v>
      </c>
      <c r="AC413" s="3" t="b">
        <v>1</v>
      </c>
      <c r="AD413" s="3" t="b">
        <v>0</v>
      </c>
      <c r="AE413" s="24" t="b">
        <v>0</v>
      </c>
      <c r="AG413" t="b">
        <f t="shared" si="30"/>
        <v>0</v>
      </c>
      <c r="AH413" t="str" cm="1">
        <f t="array" ref="AH413">IF($AG413,#REF!,"")</f>
        <v/>
      </c>
      <c r="AI413" s="3">
        <v>1</v>
      </c>
      <c r="AJ413" s="3">
        <v>1</v>
      </c>
      <c r="AK413" s="3">
        <v>1</v>
      </c>
      <c r="AN413" s="3">
        <v>1</v>
      </c>
      <c r="AQ413" t="s">
        <v>225</v>
      </c>
    </row>
    <row r="414" spans="1:43" x14ac:dyDescent="0.2">
      <c r="A414" s="7">
        <v>2306.0022100000001</v>
      </c>
      <c r="B414" s="3" t="s">
        <v>18</v>
      </c>
      <c r="C414" s="3">
        <v>0</v>
      </c>
      <c r="D414" s="3">
        <v>0</v>
      </c>
      <c r="E414" s="3" t="b">
        <v>0</v>
      </c>
      <c r="F414" s="3" t="b">
        <v>0</v>
      </c>
      <c r="G414" s="13">
        <v>73.283227920532198</v>
      </c>
      <c r="H414" s="13">
        <v>0.171240329742431</v>
      </c>
      <c r="I414" s="13">
        <v>64.719754934310899</v>
      </c>
      <c r="J414" s="13">
        <v>0.17604947090148901</v>
      </c>
      <c r="K414" s="3">
        <v>1</v>
      </c>
      <c r="L414" s="3">
        <v>0</v>
      </c>
      <c r="M414" s="3">
        <v>0</v>
      </c>
      <c r="N414" s="3">
        <v>0</v>
      </c>
      <c r="O414" s="3">
        <v>0</v>
      </c>
      <c r="P414" s="3">
        <v>-1</v>
      </c>
      <c r="Q414" s="3">
        <v>0</v>
      </c>
      <c r="R414" s="3">
        <v>0</v>
      </c>
      <c r="S414" s="3" t="b">
        <v>1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AA414" s="7">
        <v>2306.0022100000001</v>
      </c>
      <c r="AB414" s="3" t="b">
        <v>0</v>
      </c>
      <c r="AC414" s="3" t="b">
        <v>1</v>
      </c>
      <c r="AD414" s="3" t="b">
        <v>1</v>
      </c>
      <c r="AE414" s="24" t="b">
        <v>0</v>
      </c>
      <c r="AG414" t="b">
        <f t="shared" si="30"/>
        <v>1</v>
      </c>
      <c r="AH414" t="e" cm="1">
        <f t="array" ref="AH414">IF($AG414,#REF!,"")</f>
        <v>#REF!</v>
      </c>
    </row>
    <row r="415" spans="1:43" x14ac:dyDescent="0.2">
      <c r="A415" s="7">
        <v>2306.00234</v>
      </c>
      <c r="B415" s="3" t="s">
        <v>23</v>
      </c>
      <c r="C415" s="3">
        <v>0</v>
      </c>
      <c r="D415" s="3">
        <v>0</v>
      </c>
      <c r="E415" s="3" t="b">
        <v>1</v>
      </c>
      <c r="F415" s="3" t="b">
        <v>1</v>
      </c>
      <c r="G415" s="13">
        <v>4.3931343555450404</v>
      </c>
      <c r="H415" s="13">
        <v>0.116292476654052</v>
      </c>
      <c r="I415" s="13">
        <v>3.4925947189331001</v>
      </c>
      <c r="J415" s="13">
        <v>0.115968942642211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 t="b">
        <v>1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AA415" s="7">
        <v>2306.00234</v>
      </c>
      <c r="AB415" s="3" t="b">
        <v>1</v>
      </c>
      <c r="AC415" s="3" t="b">
        <v>1</v>
      </c>
      <c r="AD415" s="3" t="b">
        <v>1</v>
      </c>
      <c r="AE415" s="24" t="b">
        <v>1</v>
      </c>
      <c r="AG415" t="b">
        <f t="shared" si="30"/>
        <v>1</v>
      </c>
      <c r="AH415" t="e" cm="1">
        <f t="array" ref="AH415">IF($AG415,#REF!,"")</f>
        <v>#REF!</v>
      </c>
    </row>
    <row r="416" spans="1:43" x14ac:dyDescent="0.2">
      <c r="A416" s="7">
        <v>2306.0420199999999</v>
      </c>
      <c r="B416" s="3" t="s">
        <v>70</v>
      </c>
      <c r="C416" s="3">
        <v>12</v>
      </c>
      <c r="D416" s="3">
        <v>0</v>
      </c>
      <c r="E416" s="3" t="b">
        <v>1</v>
      </c>
      <c r="F416" s="3" t="b">
        <v>0</v>
      </c>
      <c r="G416" s="13">
        <v>6.3051235675811697</v>
      </c>
      <c r="H416" s="13">
        <v>0.21874141693115201</v>
      </c>
      <c r="I416" s="13">
        <v>13.0709891319274</v>
      </c>
      <c r="J416" s="13">
        <v>0.168359994888305</v>
      </c>
      <c r="K416" s="3">
        <v>2365</v>
      </c>
      <c r="L416" s="3">
        <v>1997</v>
      </c>
      <c r="M416" s="3">
        <v>0</v>
      </c>
      <c r="N416" s="3">
        <v>0</v>
      </c>
      <c r="O416" s="3">
        <v>2</v>
      </c>
      <c r="P416" s="3">
        <v>2171</v>
      </c>
      <c r="Q416" s="3">
        <v>1910</v>
      </c>
      <c r="R416" s="3">
        <v>73</v>
      </c>
      <c r="S416" s="3" t="b">
        <v>1</v>
      </c>
      <c r="T416" s="3">
        <v>0</v>
      </c>
      <c r="U416" s="3">
        <v>0</v>
      </c>
      <c r="V416" s="3">
        <v>1</v>
      </c>
      <c r="W416" s="3">
        <v>1</v>
      </c>
      <c r="X416" s="3">
        <v>0</v>
      </c>
      <c r="AA416" s="7">
        <v>2306.0420199999999</v>
      </c>
      <c r="AB416" s="3" t="b">
        <v>0</v>
      </c>
      <c r="AC416" s="3" t="b">
        <v>1</v>
      </c>
      <c r="AD416" s="3" t="b">
        <v>1</v>
      </c>
      <c r="AE416" s="24" t="b">
        <v>0</v>
      </c>
      <c r="AG416" t="b">
        <f t="shared" si="30"/>
        <v>1</v>
      </c>
      <c r="AH416" t="e" cm="1">
        <f t="array" ref="AH416">IF($AG416,#REF!,"")</f>
        <v>#REF!</v>
      </c>
    </row>
    <row r="417" spans="1:35" x14ac:dyDescent="0.2">
      <c r="A417" s="7">
        <v>2306.0021400000001</v>
      </c>
      <c r="B417" s="3" t="s">
        <v>13</v>
      </c>
      <c r="C417" s="3">
        <v>0</v>
      </c>
      <c r="D417" s="3">
        <v>0</v>
      </c>
      <c r="E417" s="3" t="b">
        <v>1</v>
      </c>
      <c r="F417" s="3" t="b">
        <v>1</v>
      </c>
      <c r="G417" s="13">
        <v>8.0329420566558802</v>
      </c>
      <c r="H417" s="13">
        <v>0.11622571945190401</v>
      </c>
      <c r="I417" s="13">
        <v>5.44988584518432</v>
      </c>
      <c r="J417" s="13">
        <v>0.16893649101257299</v>
      </c>
      <c r="K417" s="3">
        <v>7</v>
      </c>
      <c r="L417" s="3">
        <v>7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2</v>
      </c>
      <c r="S417" s="3" t="b">
        <v>1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AA417" s="7">
        <v>2306.0021400000001</v>
      </c>
      <c r="AB417" s="3" t="b">
        <v>1</v>
      </c>
      <c r="AC417" s="3" t="b">
        <v>1</v>
      </c>
      <c r="AD417" s="3" t="b">
        <v>1</v>
      </c>
      <c r="AE417" s="24" t="b">
        <v>1</v>
      </c>
      <c r="AG417" t="b">
        <f t="shared" si="30"/>
        <v>1</v>
      </c>
      <c r="AH417" t="e" cm="1">
        <f t="array" ref="AH417">IF($AG417,#REF!,"")</f>
        <v>#REF!</v>
      </c>
    </row>
    <row r="418" spans="1:35" x14ac:dyDescent="0.2">
      <c r="A418" s="7">
        <v>2306.01935</v>
      </c>
      <c r="B418" s="3" t="s">
        <v>71</v>
      </c>
      <c r="C418" s="3">
        <v>0</v>
      </c>
      <c r="D418" s="3">
        <v>0</v>
      </c>
      <c r="E418" s="3" t="b">
        <v>1</v>
      </c>
      <c r="F418" s="3" t="b">
        <v>1</v>
      </c>
      <c r="G418" s="13">
        <v>15.2521865367889</v>
      </c>
      <c r="H418" s="13">
        <v>0.116822719573974</v>
      </c>
      <c r="I418" s="13">
        <v>10.484019279479901</v>
      </c>
      <c r="J418" s="13">
        <v>0.172214984893798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 t="b">
        <v>1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AA418" s="7">
        <v>2306.01935</v>
      </c>
      <c r="AB418" s="3" t="b">
        <v>1</v>
      </c>
      <c r="AC418" s="3" t="b">
        <v>1</v>
      </c>
      <c r="AD418" s="3" t="b">
        <v>1</v>
      </c>
      <c r="AE418" s="24" t="b">
        <v>1</v>
      </c>
      <c r="AG418" t="b">
        <f t="shared" si="30"/>
        <v>1</v>
      </c>
      <c r="AH418" t="e" cm="1">
        <f t="array" ref="AH418">IF($AG418,#REF!,"")</f>
        <v>#REF!</v>
      </c>
    </row>
    <row r="419" spans="1:35" x14ac:dyDescent="0.2">
      <c r="A419" s="7">
        <v>2306.02792</v>
      </c>
      <c r="B419" s="3" t="s">
        <v>13</v>
      </c>
      <c r="C419" s="3">
        <v>0</v>
      </c>
      <c r="D419" s="3">
        <v>0</v>
      </c>
      <c r="E419" s="3" t="b">
        <v>0</v>
      </c>
      <c r="F419" s="3" t="b">
        <v>0</v>
      </c>
      <c r="G419" s="13">
        <v>14.512824773788401</v>
      </c>
      <c r="H419" s="13">
        <v>0.172141313552856</v>
      </c>
      <c r="I419" s="13">
        <v>9.6417171955108607</v>
      </c>
      <c r="J419" s="13">
        <v>0.173904418945312</v>
      </c>
      <c r="K419" s="3">
        <v>38</v>
      </c>
      <c r="L419" s="3">
        <v>38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2</v>
      </c>
      <c r="S419" s="3" t="b">
        <v>1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AA419" s="7">
        <v>2306.02792</v>
      </c>
      <c r="AB419" s="3" t="b">
        <v>0</v>
      </c>
      <c r="AC419" s="3" t="b">
        <v>1</v>
      </c>
      <c r="AD419" s="3" t="b">
        <v>1</v>
      </c>
      <c r="AE419" s="24" t="b">
        <v>0</v>
      </c>
      <c r="AG419" t="b">
        <f t="shared" si="30"/>
        <v>1</v>
      </c>
      <c r="AH419" t="e" cm="1">
        <f t="array" ref="AH419">IF($AG419,#REF!,"")</f>
        <v>#REF!</v>
      </c>
    </row>
    <row r="420" spans="1:35" x14ac:dyDescent="0.2">
      <c r="A420" s="7">
        <v>2306.0413199999998</v>
      </c>
      <c r="B420" s="3" t="s">
        <v>13</v>
      </c>
      <c r="C420" s="3">
        <v>0</v>
      </c>
      <c r="D420" s="3">
        <v>0</v>
      </c>
      <c r="E420" s="3" t="b">
        <v>1</v>
      </c>
      <c r="F420" s="3" t="b">
        <v>1</v>
      </c>
      <c r="G420" s="13">
        <v>11.386095046996999</v>
      </c>
      <c r="H420" s="13">
        <v>0.11755633354187001</v>
      </c>
      <c r="I420" s="13">
        <v>8.1689863204956001</v>
      </c>
      <c r="J420" s="13">
        <v>0.17412328720092701</v>
      </c>
      <c r="K420" s="3">
        <v>92</v>
      </c>
      <c r="L420" s="3">
        <v>92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2</v>
      </c>
      <c r="S420" s="3" t="b">
        <v>1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AA420" s="7">
        <v>2306.0413199999998</v>
      </c>
      <c r="AB420" s="3" t="b">
        <v>1</v>
      </c>
      <c r="AC420" s="3" t="b">
        <v>1</v>
      </c>
      <c r="AD420" s="3" t="b">
        <v>1</v>
      </c>
      <c r="AE420" s="24" t="b">
        <v>1</v>
      </c>
      <c r="AG420" t="b">
        <f t="shared" si="30"/>
        <v>1</v>
      </c>
      <c r="AH420" t="e" cm="1">
        <f t="array" ref="AH420">IF($AG420,#REF!,"")</f>
        <v>#REF!</v>
      </c>
    </row>
    <row r="421" spans="1:35" x14ac:dyDescent="0.2">
      <c r="A421" s="7">
        <v>2306.0165999999999</v>
      </c>
      <c r="B421" s="3" t="s">
        <v>10</v>
      </c>
      <c r="C421" s="3">
        <v>0</v>
      </c>
      <c r="D421" s="3">
        <v>0</v>
      </c>
      <c r="E421" s="3" t="b">
        <v>0</v>
      </c>
      <c r="F421" s="3" t="b">
        <v>1</v>
      </c>
      <c r="G421" s="13">
        <v>12.1086945533752</v>
      </c>
      <c r="H421" s="13">
        <v>0.16925787925720201</v>
      </c>
      <c r="I421" s="13">
        <v>8.0212986469268799</v>
      </c>
      <c r="J421" s="13">
        <v>0.16712617874145499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 t="b">
        <v>1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AA421" s="7">
        <v>2306.0165999999999</v>
      </c>
      <c r="AB421" s="3" t="b">
        <v>1</v>
      </c>
      <c r="AC421" s="3" t="b">
        <v>1</v>
      </c>
      <c r="AD421" s="3" t="b">
        <v>1</v>
      </c>
      <c r="AE421" s="24" t="b">
        <v>1</v>
      </c>
      <c r="AG421" t="b">
        <f t="shared" si="30"/>
        <v>1</v>
      </c>
      <c r="AH421" t="e" cm="1">
        <f t="array" ref="AH421">IF($AG421,#REF!,"")</f>
        <v>#REF!</v>
      </c>
    </row>
    <row r="422" spans="1:35" x14ac:dyDescent="0.2">
      <c r="A422" s="7">
        <v>2306.09175</v>
      </c>
      <c r="B422" s="3" t="s">
        <v>10</v>
      </c>
      <c r="C422" s="3">
        <v>0</v>
      </c>
      <c r="D422" s="3">
        <v>0</v>
      </c>
      <c r="E422" s="3" t="b">
        <v>0</v>
      </c>
      <c r="F422" s="3" t="b">
        <v>1</v>
      </c>
      <c r="G422" s="13">
        <v>33.190765380859297</v>
      </c>
      <c r="H422" s="13">
        <v>0.168129682540893</v>
      </c>
      <c r="I422" s="13">
        <v>24.745009183883599</v>
      </c>
      <c r="J422" s="13">
        <v>0.17370057106018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 t="b">
        <v>1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AA422" s="7">
        <v>2306.09175</v>
      </c>
      <c r="AB422" s="3" t="b">
        <v>1</v>
      </c>
      <c r="AC422" s="3" t="b">
        <v>1</v>
      </c>
      <c r="AD422" s="3" t="b">
        <v>1</v>
      </c>
      <c r="AE422" s="24" t="b">
        <v>1</v>
      </c>
      <c r="AG422" t="b">
        <f t="shared" si="30"/>
        <v>1</v>
      </c>
      <c r="AH422" t="e" cm="1">
        <f t="array" ref="AH422">IF($AG422,#REF!,"")</f>
        <v>#REF!</v>
      </c>
    </row>
    <row r="423" spans="1:35" x14ac:dyDescent="0.2">
      <c r="A423" s="7">
        <v>2306.0010299999999</v>
      </c>
      <c r="B423" s="3" t="s">
        <v>10</v>
      </c>
      <c r="C423" s="3">
        <v>12</v>
      </c>
      <c r="D423" s="3">
        <v>0</v>
      </c>
      <c r="E423" s="3" t="b">
        <v>0</v>
      </c>
      <c r="F423" s="3" t="b">
        <v>0</v>
      </c>
      <c r="G423" s="13">
        <v>9.5282986164093</v>
      </c>
      <c r="H423" s="13">
        <v>0.27902460098266602</v>
      </c>
      <c r="I423" s="13">
        <v>26.668046712875299</v>
      </c>
      <c r="J423" s="13">
        <v>0.17428541183471599</v>
      </c>
      <c r="K423" s="3">
        <v>28249</v>
      </c>
      <c r="L423" s="3">
        <v>18680</v>
      </c>
      <c r="M423" s="3">
        <v>10</v>
      </c>
      <c r="N423" s="3">
        <v>9</v>
      </c>
      <c r="O423" s="3">
        <v>2673</v>
      </c>
      <c r="P423" s="3">
        <v>17440</v>
      </c>
      <c r="Q423" s="3">
        <v>14437</v>
      </c>
      <c r="R423" s="3">
        <v>78</v>
      </c>
      <c r="S423" s="3" t="b">
        <v>1</v>
      </c>
      <c r="T423" s="3">
        <v>0</v>
      </c>
      <c r="U423" s="3">
        <v>0</v>
      </c>
      <c r="V423" s="3">
        <v>6</v>
      </c>
      <c r="W423" s="3">
        <v>10</v>
      </c>
      <c r="X423" s="3">
        <v>-3</v>
      </c>
      <c r="AA423" s="7">
        <v>2306.0010299999999</v>
      </c>
      <c r="AB423" s="3" t="b">
        <v>0</v>
      </c>
      <c r="AC423" s="3" t="b">
        <v>1</v>
      </c>
      <c r="AD423" s="3" t="b">
        <v>1</v>
      </c>
      <c r="AE423" s="24" t="b">
        <v>0</v>
      </c>
      <c r="AG423" t="b">
        <f t="shared" si="30"/>
        <v>1</v>
      </c>
      <c r="AH423" t="e" cm="1">
        <f t="array" ref="AH423">IF($AG423,#REF!,"")</f>
        <v>#REF!</v>
      </c>
    </row>
    <row r="424" spans="1:35" x14ac:dyDescent="0.2">
      <c r="A424" s="7">
        <v>2306.0026600000001</v>
      </c>
      <c r="B424" s="3" t="s">
        <v>10</v>
      </c>
      <c r="C424" s="3">
        <v>0</v>
      </c>
      <c r="D424" s="3">
        <v>0</v>
      </c>
      <c r="E424" s="3" t="b">
        <v>0</v>
      </c>
      <c r="F424" s="3" t="b">
        <v>0</v>
      </c>
      <c r="G424" s="13">
        <v>15.2024204730987</v>
      </c>
      <c r="H424" s="13">
        <v>0.168099164962768</v>
      </c>
      <c r="I424" s="13">
        <v>9.9785637855529803</v>
      </c>
      <c r="J424" s="13">
        <v>0.170716762542724</v>
      </c>
      <c r="K424" s="3">
        <v>88</v>
      </c>
      <c r="L424" s="3">
        <v>36</v>
      </c>
      <c r="M424" s="3">
        <v>0</v>
      </c>
      <c r="N424" s="3">
        <v>0</v>
      </c>
      <c r="O424" s="3">
        <v>16</v>
      </c>
      <c r="P424" s="3">
        <v>0</v>
      </c>
      <c r="Q424" s="3">
        <v>0</v>
      </c>
      <c r="R424" s="3">
        <v>2</v>
      </c>
      <c r="S424" s="3" t="b">
        <v>1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AA424" s="7">
        <v>2306.0026600000001</v>
      </c>
      <c r="AB424" s="3" t="b">
        <v>0</v>
      </c>
      <c r="AC424" s="3" t="b">
        <v>1</v>
      </c>
      <c r="AD424" s="3" t="b">
        <v>1</v>
      </c>
      <c r="AE424" s="24" t="b">
        <v>0</v>
      </c>
      <c r="AG424" t="b">
        <f t="shared" si="30"/>
        <v>1</v>
      </c>
      <c r="AH424" t="e" cm="1">
        <f t="array" ref="AH424">IF($AG424,#REF!,"")</f>
        <v>#REF!</v>
      </c>
    </row>
    <row r="425" spans="1:35" x14ac:dyDescent="0.2">
      <c r="A425" s="7">
        <v>2306.0459799999999</v>
      </c>
      <c r="B425" s="3" t="s">
        <v>38</v>
      </c>
      <c r="C425" s="3">
        <v>0</v>
      </c>
      <c r="D425" s="3">
        <v>0</v>
      </c>
      <c r="E425" s="3" t="b">
        <v>1</v>
      </c>
      <c r="F425" s="3" t="b">
        <v>1</v>
      </c>
      <c r="G425" s="13">
        <v>10.846427679061801</v>
      </c>
      <c r="H425" s="13">
        <v>0.116353034973144</v>
      </c>
      <c r="I425" s="13">
        <v>6.6359066963195801</v>
      </c>
      <c r="J425" s="13">
        <v>0.17273068428039501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 t="b">
        <v>1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AA425" s="7">
        <v>2306.0459799999999</v>
      </c>
      <c r="AB425" s="3" t="b">
        <v>1</v>
      </c>
      <c r="AC425" s="3" t="b">
        <v>1</v>
      </c>
      <c r="AD425" s="3" t="b">
        <v>1</v>
      </c>
      <c r="AE425" s="24" t="b">
        <v>1</v>
      </c>
      <c r="AG425" t="b">
        <f t="shared" si="30"/>
        <v>1</v>
      </c>
      <c r="AH425" t="e" cm="1">
        <f t="array" ref="AH425">IF($AG425,#REF!,"")</f>
        <v>#REF!</v>
      </c>
    </row>
    <row r="426" spans="1:35" x14ac:dyDescent="0.2">
      <c r="A426" s="7">
        <v>2306.00299</v>
      </c>
      <c r="B426" s="3" t="s">
        <v>10</v>
      </c>
      <c r="C426" s="3">
        <v>12</v>
      </c>
      <c r="D426" s="3">
        <v>0</v>
      </c>
      <c r="E426" s="3" t="b">
        <v>1</v>
      </c>
      <c r="F426" s="3" t="b">
        <v>0</v>
      </c>
      <c r="G426" s="13">
        <v>5.0936493873596103</v>
      </c>
      <c r="H426" s="13">
        <v>0.217199087142944</v>
      </c>
      <c r="I426" s="13">
        <v>9.4755024909973091</v>
      </c>
      <c r="J426" s="13">
        <v>0.168111562728881</v>
      </c>
      <c r="K426" s="3">
        <v>3061</v>
      </c>
      <c r="L426" s="3">
        <v>2631</v>
      </c>
      <c r="M426" s="3">
        <v>0</v>
      </c>
      <c r="N426" s="3">
        <v>0</v>
      </c>
      <c r="O426" s="3">
        <v>10</v>
      </c>
      <c r="P426" s="3">
        <v>2775</v>
      </c>
      <c r="Q426" s="3">
        <v>2376</v>
      </c>
      <c r="R426" s="3">
        <v>73</v>
      </c>
      <c r="S426" s="3" t="b">
        <v>1</v>
      </c>
      <c r="T426" s="3">
        <v>0</v>
      </c>
      <c r="U426" s="3">
        <v>0</v>
      </c>
      <c r="V426" s="3">
        <v>4</v>
      </c>
      <c r="W426" s="3">
        <v>4</v>
      </c>
      <c r="X426" s="3">
        <v>0</v>
      </c>
      <c r="AA426" s="7">
        <v>2306.00299</v>
      </c>
      <c r="AB426" s="3" t="b">
        <v>0</v>
      </c>
      <c r="AC426" s="3" t="b">
        <v>1</v>
      </c>
      <c r="AD426" s="3" t="b">
        <v>1</v>
      </c>
      <c r="AE426" s="24" t="b">
        <v>0</v>
      </c>
      <c r="AG426" t="b">
        <f t="shared" si="30"/>
        <v>1</v>
      </c>
      <c r="AH426" t="e" cm="1">
        <f t="array" ref="AH426">IF($AG426,#REF!,"")</f>
        <v>#REF!</v>
      </c>
    </row>
    <row r="427" spans="1:35" x14ac:dyDescent="0.2">
      <c r="A427" s="7">
        <v>2306.00081</v>
      </c>
      <c r="B427" s="3" t="s">
        <v>18</v>
      </c>
      <c r="C427" s="3">
        <v>0</v>
      </c>
      <c r="D427" s="3">
        <v>0</v>
      </c>
      <c r="E427" s="3" t="b">
        <v>1</v>
      </c>
      <c r="F427" s="3" t="b">
        <v>1</v>
      </c>
      <c r="G427" s="13">
        <v>17.635309934616</v>
      </c>
      <c r="H427" s="13">
        <v>0.17169570922851499</v>
      </c>
      <c r="I427" s="13">
        <v>13.687116622924799</v>
      </c>
      <c r="J427" s="13">
        <v>0.17237353324890101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 t="b">
        <v>1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AA427" s="7">
        <v>2306.00081</v>
      </c>
      <c r="AB427" s="3" t="b">
        <v>1</v>
      </c>
      <c r="AC427" s="3" t="b">
        <v>1</v>
      </c>
      <c r="AD427" s="3" t="b">
        <v>1</v>
      </c>
      <c r="AE427" s="24" t="b">
        <v>1</v>
      </c>
      <c r="AG427" t="b">
        <f t="shared" si="30"/>
        <v>1</v>
      </c>
      <c r="AH427" t="e" cm="1">
        <f t="array" ref="AH427">IF($AG427,#REF!,"")</f>
        <v>#REF!</v>
      </c>
    </row>
    <row r="428" spans="1:35" x14ac:dyDescent="0.2">
      <c r="A428" s="7">
        <v>2306.0013800000002</v>
      </c>
      <c r="B428" s="3" t="s">
        <v>16</v>
      </c>
      <c r="C428" s="3">
        <v>12</v>
      </c>
      <c r="D428" s="3">
        <v>0</v>
      </c>
      <c r="E428" s="3" t="b">
        <v>1</v>
      </c>
      <c r="F428" s="3" t="b">
        <v>0</v>
      </c>
      <c r="G428" s="13">
        <v>4.1414616107940603</v>
      </c>
      <c r="H428" s="13">
        <v>0.27205395698547302</v>
      </c>
      <c r="I428" s="13">
        <v>9.2905488014221191</v>
      </c>
      <c r="J428" s="13">
        <v>0.17041897773742601</v>
      </c>
      <c r="K428" s="3">
        <v>12564</v>
      </c>
      <c r="L428" s="3">
        <v>8788</v>
      </c>
      <c r="M428" s="3">
        <v>10</v>
      </c>
      <c r="N428" s="3">
        <v>6</v>
      </c>
      <c r="O428" s="3">
        <v>1032</v>
      </c>
      <c r="P428" s="3">
        <v>6243</v>
      </c>
      <c r="Q428" s="3">
        <v>5304</v>
      </c>
      <c r="R428" s="3">
        <v>77</v>
      </c>
      <c r="S428" s="3" t="b">
        <v>1</v>
      </c>
      <c r="T428" s="3">
        <v>0</v>
      </c>
      <c r="U428" s="3">
        <v>0</v>
      </c>
      <c r="V428" s="3">
        <v>1</v>
      </c>
      <c r="W428" s="3">
        <v>3</v>
      </c>
      <c r="X428" s="3">
        <v>-1</v>
      </c>
      <c r="AA428" s="7">
        <v>2306.0013800000002</v>
      </c>
      <c r="AB428" s="3" t="b">
        <v>0</v>
      </c>
      <c r="AC428" s="3" t="b">
        <v>1</v>
      </c>
      <c r="AD428" s="3" t="b">
        <v>1</v>
      </c>
      <c r="AE428" s="24" t="b">
        <v>0</v>
      </c>
      <c r="AG428" t="b">
        <f t="shared" si="30"/>
        <v>1</v>
      </c>
      <c r="AH428" t="e" cm="1">
        <f t="array" ref="AH428">IF($AG428,#REF!,"")</f>
        <v>#REF!</v>
      </c>
    </row>
    <row r="429" spans="1:35" x14ac:dyDescent="0.2">
      <c r="A429" s="7">
        <v>2306.0022899999999</v>
      </c>
      <c r="B429" s="3" t="s">
        <v>17</v>
      </c>
      <c r="C429" s="3">
        <v>0</v>
      </c>
      <c r="D429" s="3">
        <v>0</v>
      </c>
      <c r="E429" s="3" t="b">
        <v>0</v>
      </c>
      <c r="F429" s="3" t="b">
        <v>0</v>
      </c>
      <c r="G429" s="13">
        <v>15.155756473541199</v>
      </c>
      <c r="H429" s="13">
        <v>0.16744327545165999</v>
      </c>
      <c r="I429" s="13">
        <v>9.3699517250061</v>
      </c>
      <c r="J429" s="13">
        <v>0.17060685157775801</v>
      </c>
      <c r="K429" s="3">
        <v>601</v>
      </c>
      <c r="L429" s="3">
        <v>66</v>
      </c>
      <c r="M429" s="3">
        <v>0</v>
      </c>
      <c r="N429" s="3">
        <v>0</v>
      </c>
      <c r="O429" s="3">
        <v>212</v>
      </c>
      <c r="P429" s="3">
        <v>0</v>
      </c>
      <c r="Q429" s="3">
        <v>0</v>
      </c>
      <c r="R429" s="3">
        <v>0</v>
      </c>
      <c r="S429" s="3" t="b">
        <v>1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AA429" s="7">
        <v>2306.0022899999999</v>
      </c>
      <c r="AB429" s="3" t="b">
        <v>0</v>
      </c>
      <c r="AC429" s="3" t="b">
        <v>0</v>
      </c>
      <c r="AD429" s="3" t="b">
        <v>1</v>
      </c>
      <c r="AE429" s="24" t="b">
        <v>0</v>
      </c>
      <c r="AG429" t="b">
        <f t="shared" si="30"/>
        <v>0</v>
      </c>
      <c r="AH429" t="str" cm="1">
        <f t="array" ref="AH429">IF($AG429,#REF!,"")</f>
        <v/>
      </c>
      <c r="AI429" s="3">
        <v>1</v>
      </c>
    </row>
    <row r="430" spans="1:35" x14ac:dyDescent="0.2">
      <c r="A430" s="7">
        <v>2306.0015600000002</v>
      </c>
      <c r="B430" s="3" t="s">
        <v>12</v>
      </c>
      <c r="C430" s="3">
        <v>0</v>
      </c>
      <c r="D430" s="3">
        <v>0</v>
      </c>
      <c r="E430" s="3" t="b">
        <v>1</v>
      </c>
      <c r="F430" s="3" t="b">
        <v>1</v>
      </c>
      <c r="G430" s="13">
        <v>12.557211875915501</v>
      </c>
      <c r="H430" s="13">
        <v>0.16785526275634699</v>
      </c>
      <c r="I430" s="13">
        <v>9.9262244701385498</v>
      </c>
      <c r="J430" s="13">
        <v>0.16758203506469699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 t="b">
        <v>1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AA430" s="7">
        <v>2306.0015600000002</v>
      </c>
      <c r="AB430" s="3" t="b">
        <v>1</v>
      </c>
      <c r="AC430" s="3" t="b">
        <v>1</v>
      </c>
      <c r="AD430" s="3" t="b">
        <v>1</v>
      </c>
      <c r="AE430" s="24" t="b">
        <v>1</v>
      </c>
      <c r="AG430" t="b">
        <f t="shared" si="30"/>
        <v>1</v>
      </c>
      <c r="AH430" t="e" cm="1">
        <f t="array" ref="AH430">IF($AG430,#REF!,"")</f>
        <v>#REF!</v>
      </c>
    </row>
    <row r="431" spans="1:35" x14ac:dyDescent="0.2">
      <c r="A431" s="7">
        <v>2306.0057999999999</v>
      </c>
      <c r="B431" s="3" t="s">
        <v>72</v>
      </c>
      <c r="C431" s="3">
        <v>12</v>
      </c>
      <c r="D431" s="3">
        <v>0</v>
      </c>
      <c r="E431" s="3" t="b">
        <v>0</v>
      </c>
      <c r="F431" s="3" t="b">
        <v>0</v>
      </c>
      <c r="G431" s="13">
        <v>8.9174158573150599</v>
      </c>
      <c r="H431" s="13">
        <v>0.27148199081420898</v>
      </c>
      <c r="I431" s="13">
        <v>16.734198570251401</v>
      </c>
      <c r="J431" s="13">
        <v>0.16774439811706501</v>
      </c>
      <c r="K431" s="3">
        <v>17335</v>
      </c>
      <c r="L431" s="3">
        <v>14620</v>
      </c>
      <c r="M431" s="3">
        <v>0</v>
      </c>
      <c r="N431" s="3">
        <v>0</v>
      </c>
      <c r="O431" s="3">
        <v>144</v>
      </c>
      <c r="P431" s="3">
        <v>16337</v>
      </c>
      <c r="Q431" s="3">
        <v>14416</v>
      </c>
      <c r="R431" s="3">
        <v>77</v>
      </c>
      <c r="S431" s="3" t="b">
        <v>1</v>
      </c>
      <c r="T431" s="3">
        <v>0</v>
      </c>
      <c r="U431" s="3">
        <v>0</v>
      </c>
      <c r="V431" s="3">
        <v>2</v>
      </c>
      <c r="W431" s="3">
        <v>4</v>
      </c>
      <c r="X431" s="3">
        <v>-5</v>
      </c>
      <c r="AA431" s="7">
        <v>2306.0057999999999</v>
      </c>
      <c r="AB431" s="3" t="b">
        <v>0</v>
      </c>
      <c r="AC431" s="3" t="b">
        <v>1</v>
      </c>
      <c r="AD431" s="3" t="b">
        <v>1</v>
      </c>
      <c r="AE431" s="24" t="b">
        <v>0</v>
      </c>
      <c r="AG431" t="b">
        <f t="shared" si="30"/>
        <v>1</v>
      </c>
      <c r="AH431" t="e" cm="1">
        <f t="array" ref="AH431">IF($AG431,#REF!,"")</f>
        <v>#REF!</v>
      </c>
    </row>
    <row r="432" spans="1:35" x14ac:dyDescent="0.2">
      <c r="A432" s="7">
        <v>2306.0003000000002</v>
      </c>
      <c r="B432" s="3" t="s">
        <v>57</v>
      </c>
      <c r="C432" s="3">
        <v>12</v>
      </c>
      <c r="D432" s="3">
        <v>12</v>
      </c>
      <c r="E432" s="3" t="b">
        <v>0</v>
      </c>
      <c r="F432" s="3" t="b">
        <v>0</v>
      </c>
      <c r="G432" s="13">
        <v>0.36968755722045898</v>
      </c>
      <c r="H432" s="13">
        <v>0.37602162361144997</v>
      </c>
      <c r="I432" s="13">
        <v>0.47864389419555597</v>
      </c>
      <c r="J432" s="13">
        <v>0.175389289855957</v>
      </c>
      <c r="AA432" s="7">
        <v>2306.0003000000002</v>
      </c>
      <c r="AB432" s="3" t="b">
        <v>0</v>
      </c>
      <c r="AC432" s="3" t="b">
        <v>0</v>
      </c>
      <c r="AD432" s="3" t="b">
        <v>0</v>
      </c>
      <c r="AE432" s="24" t="b">
        <v>0</v>
      </c>
      <c r="AG432" t="b">
        <f t="shared" si="30"/>
        <v>0</v>
      </c>
      <c r="AH432" t="str" cm="1">
        <f t="array" ref="AH432">IF($AG432,#REF!,"")</f>
        <v/>
      </c>
      <c r="AI432" s="3" t="s">
        <v>120</v>
      </c>
    </row>
    <row r="433" spans="1:43" x14ac:dyDescent="0.2">
      <c r="A433" s="7">
        <v>2306.00558</v>
      </c>
      <c r="B433" s="3" t="s">
        <v>13</v>
      </c>
      <c r="C433" s="3">
        <v>12</v>
      </c>
      <c r="D433" s="3">
        <v>12</v>
      </c>
      <c r="E433" s="3" t="b">
        <v>0</v>
      </c>
      <c r="F433" s="3" t="b">
        <v>0</v>
      </c>
      <c r="G433" s="13">
        <v>5.7092404365539497</v>
      </c>
      <c r="H433" s="13">
        <v>4.9484984874725297</v>
      </c>
      <c r="I433" s="13">
        <v>4.3003842830657897</v>
      </c>
      <c r="J433" s="13">
        <v>0.168796777725219</v>
      </c>
      <c r="K433" s="3">
        <v>9266</v>
      </c>
      <c r="L433" s="3">
        <v>2396</v>
      </c>
      <c r="M433" s="3">
        <v>0</v>
      </c>
      <c r="N433" s="3">
        <v>0</v>
      </c>
      <c r="O433" s="3">
        <v>2638</v>
      </c>
      <c r="P433" s="3">
        <v>157</v>
      </c>
      <c r="Q433" s="3">
        <v>-728</v>
      </c>
      <c r="R433" s="3">
        <v>58</v>
      </c>
      <c r="S433" s="3" t="b">
        <v>1</v>
      </c>
      <c r="T433" s="3">
        <v>0</v>
      </c>
      <c r="U433" s="3">
        <v>0</v>
      </c>
      <c r="V433" s="3">
        <v>2</v>
      </c>
      <c r="W433" s="3">
        <v>2</v>
      </c>
      <c r="X433" s="3">
        <v>0</v>
      </c>
      <c r="AA433" s="7">
        <v>2306.00558</v>
      </c>
      <c r="AB433" s="3" t="b">
        <v>1</v>
      </c>
      <c r="AC433" s="3" t="b">
        <v>0</v>
      </c>
      <c r="AD433" s="3" t="b">
        <v>1</v>
      </c>
      <c r="AE433" s="24" t="b">
        <v>0</v>
      </c>
      <c r="AG433" t="b">
        <f t="shared" si="30"/>
        <v>0</v>
      </c>
      <c r="AH433" t="str" cm="1">
        <f t="array" ref="AH433">IF($AG433,#REF!,"")</f>
        <v/>
      </c>
      <c r="AI433" s="3">
        <v>1</v>
      </c>
      <c r="AJ433" s="3">
        <v>1</v>
      </c>
      <c r="AK433" s="3">
        <v>1</v>
      </c>
      <c r="AL433" s="3">
        <v>1</v>
      </c>
      <c r="AQ433" t="s">
        <v>224</v>
      </c>
    </row>
  </sheetData>
  <mergeCells count="3">
    <mergeCell ref="AU3:BD3"/>
    <mergeCell ref="BG3:BP3"/>
    <mergeCell ref="AR14:AS14"/>
  </mergeCells>
  <conditionalFormatting sqref="C1:D1048576">
    <cfRule type="colorScale" priority="14">
      <colorScale>
        <cfvo type="min"/>
        <cfvo type="max"/>
        <color rgb="FFE5FDE4"/>
        <color rgb="FFFEFDB7"/>
      </colorScale>
    </cfRule>
  </conditionalFormatting>
  <conditionalFormatting sqref="E1:F1048576">
    <cfRule type="cellIs" dxfId="114" priority="1" stopIfTrue="1" operator="equal">
      <formula>TRUE</formula>
    </cfRule>
    <cfRule type="cellIs" dxfId="113" priority="2" stopIfTrue="1" operator="equal">
      <formula>FALSE</formula>
    </cfRule>
    <cfRule type="cellIs" dxfId="112" priority="3" stopIfTrue="1" operator="equal">
      <formula>0</formula>
    </cfRule>
  </conditionalFormatting>
  <conditionalFormatting sqref="K1:P1 S1:X1 K2:X1048576">
    <cfRule type="cellIs" dxfId="111" priority="11" stopIfTrue="1" operator="equal">
      <formula>TRUE</formula>
    </cfRule>
    <cfRule type="cellIs" dxfId="110" priority="12" stopIfTrue="1" operator="equal">
      <formula>FALSE</formula>
    </cfRule>
    <cfRule type="cellIs" dxfId="109" priority="13" stopIfTrue="1" operator="equal">
      <formula>0</formula>
    </cfRule>
  </conditionalFormatting>
  <conditionalFormatting sqref="AB2:AE433">
    <cfRule type="cellIs" dxfId="108" priority="9" operator="equal">
      <formula>TRUE</formula>
    </cfRule>
    <cfRule type="cellIs" dxfId="107" priority="10" operator="equal">
      <formula>FALSE</formula>
    </cfRule>
  </conditionalFormatting>
  <conditionalFormatting sqref="AI1:AP24 AJ25:AP25 AI26:AP1048576">
    <cfRule type="cellIs" dxfId="106" priority="8" operator="equal">
      <formula>1</formula>
    </cfRule>
  </conditionalFormatting>
  <conditionalFormatting sqref="AV6:BD68">
    <cfRule type="cellIs" dxfId="105" priority="6" operator="equal">
      <formula>0</formula>
    </cfRule>
    <cfRule type="colorScale" priority="7">
      <colorScale>
        <cfvo type="min"/>
        <cfvo type="max"/>
        <color rgb="FFFCFCFF"/>
        <color rgb="FF63BE7B"/>
      </colorScale>
    </cfRule>
  </conditionalFormatting>
  <conditionalFormatting sqref="BH6:BP68">
    <cfRule type="cellIs" dxfId="104" priority="4" stopIfTrue="1" operator="equal">
      <formula>0</formula>
    </cfRule>
    <cfRule type="colorScale" priority="5">
      <colorScale>
        <cfvo type="min"/>
        <cfvo type="percentile" val="50"/>
        <cfvo type="max"/>
        <color rgb="FF63BE7B"/>
        <color rgb="FFE3FD7C"/>
        <color rgb="FFF8696B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61C35-E068-9543-BE68-EB0984073473}">
  <dimension ref="A1:BI433"/>
  <sheetViews>
    <sheetView workbookViewId="0">
      <pane xSplit="6" ySplit="1" topLeftCell="M43" activePane="bottomRight" state="frozen"/>
      <selection activeCell="AM3" sqref="AM3:AV12"/>
      <selection pane="topRight" activeCell="AM3" sqref="AM3:AV12"/>
      <selection pane="bottomLeft" activeCell="AM3" sqref="AM3:AV12"/>
      <selection pane="bottomRight" activeCell="AM3" sqref="AM3:AW12"/>
    </sheetView>
  </sheetViews>
  <sheetFormatPr baseColWidth="10" defaultRowHeight="16" x14ac:dyDescent="0.2"/>
  <cols>
    <col min="1" max="1" width="11.6640625" style="6" bestFit="1" customWidth="1"/>
    <col min="2" max="2" width="10.83203125" style="3"/>
    <col min="3" max="4" width="6.6640625" style="3" customWidth="1"/>
    <col min="5" max="6" width="10.83203125" style="3"/>
    <col min="7" max="10" width="6.6640625" style="3" customWidth="1"/>
    <col min="11" max="24" width="9.83203125" style="3" customWidth="1"/>
  </cols>
  <sheetData>
    <row r="1" spans="1:61" s="5" customFormat="1" x14ac:dyDescent="0.2">
      <c r="A1" s="6" t="s">
        <v>0</v>
      </c>
      <c r="B1" s="2" t="s">
        <v>2</v>
      </c>
      <c r="C1" s="2" t="s">
        <v>1</v>
      </c>
      <c r="D1" s="2" t="s">
        <v>3</v>
      </c>
      <c r="E1" s="2" t="s">
        <v>240</v>
      </c>
      <c r="F1" s="2" t="s">
        <v>6</v>
      </c>
      <c r="G1" s="2" t="s">
        <v>73</v>
      </c>
      <c r="H1" s="2" t="s">
        <v>74</v>
      </c>
      <c r="I1" s="2" t="s">
        <v>75</v>
      </c>
      <c r="J1" s="2" t="s">
        <v>78</v>
      </c>
      <c r="K1" s="2" t="s">
        <v>96</v>
      </c>
      <c r="L1" s="2" t="s">
        <v>95</v>
      </c>
      <c r="M1" s="2" t="s">
        <v>94</v>
      </c>
      <c r="N1" s="2" t="s">
        <v>93</v>
      </c>
      <c r="O1" s="2" t="s">
        <v>92</v>
      </c>
      <c r="P1" s="2" t="s">
        <v>91</v>
      </c>
      <c r="Q1" s="14" t="s">
        <v>97</v>
      </c>
      <c r="R1" s="14" t="s">
        <v>98</v>
      </c>
      <c r="S1" s="2" t="s">
        <v>90</v>
      </c>
      <c r="T1" s="2" t="s">
        <v>89</v>
      </c>
      <c r="U1" s="2" t="s">
        <v>88</v>
      </c>
      <c r="V1" s="2" t="s">
        <v>87</v>
      </c>
      <c r="W1" s="2" t="s">
        <v>86</v>
      </c>
      <c r="X1" s="2" t="s">
        <v>85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</row>
    <row r="2" spans="1:61" x14ac:dyDescent="0.2">
      <c r="A2" s="7">
        <v>2306.0458699999999</v>
      </c>
      <c r="B2" s="3" t="s">
        <v>10</v>
      </c>
      <c r="C2" s="3">
        <v>12</v>
      </c>
      <c r="D2" s="3">
        <v>0</v>
      </c>
      <c r="E2" s="3" t="b">
        <v>0</v>
      </c>
      <c r="F2" s="3" t="b">
        <v>0</v>
      </c>
      <c r="G2" s="13">
        <v>5.0411520004272399</v>
      </c>
      <c r="H2" s="13">
        <v>0.27176094055175698</v>
      </c>
      <c r="I2" s="13">
        <v>16.4622335433959</v>
      </c>
      <c r="J2" s="13">
        <v>0.16885638236999501</v>
      </c>
      <c r="K2" s="3">
        <v>2084</v>
      </c>
      <c r="L2" s="3">
        <v>1490</v>
      </c>
      <c r="M2" s="3">
        <v>2</v>
      </c>
      <c r="N2" s="3">
        <v>1</v>
      </c>
      <c r="O2" s="3">
        <v>150</v>
      </c>
      <c r="P2" s="3">
        <v>1306</v>
      </c>
      <c r="Q2" s="3">
        <v>1081</v>
      </c>
      <c r="R2" s="3">
        <v>73</v>
      </c>
      <c r="S2" s="3" t="b">
        <v>1</v>
      </c>
      <c r="T2" s="3">
        <v>0</v>
      </c>
      <c r="U2" s="3">
        <v>0</v>
      </c>
      <c r="V2" s="3">
        <v>2</v>
      </c>
      <c r="W2" s="3">
        <v>6</v>
      </c>
      <c r="X2" s="3">
        <v>0</v>
      </c>
      <c r="Z2">
        <v>1</v>
      </c>
      <c r="AA2">
        <v>1</v>
      </c>
      <c r="AB2">
        <v>1</v>
      </c>
      <c r="AC2">
        <v>1</v>
      </c>
    </row>
    <row r="3" spans="1:61" x14ac:dyDescent="0.2">
      <c r="A3" s="7">
        <v>2306.0004899999999</v>
      </c>
      <c r="B3" s="3" t="s">
        <v>11</v>
      </c>
      <c r="C3" s="3">
        <v>12</v>
      </c>
      <c r="D3" s="3">
        <v>0</v>
      </c>
      <c r="E3" s="3" t="b">
        <v>0</v>
      </c>
      <c r="F3" s="3" t="b">
        <v>0</v>
      </c>
      <c r="G3" s="13">
        <v>18.210252285003602</v>
      </c>
      <c r="H3" s="13">
        <v>0.27031683921813898</v>
      </c>
      <c r="I3" s="13">
        <v>78.946414232254</v>
      </c>
      <c r="J3" s="13">
        <v>0.16752433776855399</v>
      </c>
      <c r="K3" s="3">
        <v>42893</v>
      </c>
      <c r="L3" s="3">
        <v>21732</v>
      </c>
      <c r="M3" s="3">
        <v>10</v>
      </c>
      <c r="N3" s="3">
        <v>11</v>
      </c>
      <c r="O3" s="3">
        <v>7862</v>
      </c>
      <c r="P3" s="3">
        <v>10401</v>
      </c>
      <c r="Q3" s="3">
        <v>8206</v>
      </c>
      <c r="R3" s="3">
        <v>78</v>
      </c>
      <c r="S3" s="3" t="b">
        <v>1</v>
      </c>
      <c r="T3" s="3">
        <v>0</v>
      </c>
      <c r="U3" s="3">
        <v>0</v>
      </c>
      <c r="V3" s="3">
        <v>1</v>
      </c>
      <c r="W3" s="3">
        <v>3</v>
      </c>
      <c r="X3" s="3">
        <v>-1</v>
      </c>
      <c r="Z3" s="3">
        <v>1</v>
      </c>
      <c r="AA3" s="3">
        <v>1</v>
      </c>
      <c r="AB3">
        <v>1</v>
      </c>
      <c r="AC3">
        <v>1</v>
      </c>
      <c r="AK3" s="19" t="s">
        <v>153</v>
      </c>
      <c r="AL3" s="19" t="s">
        <v>154</v>
      </c>
      <c r="AN3" s="47" t="s">
        <v>156</v>
      </c>
      <c r="AO3" s="47"/>
      <c r="AP3" s="47"/>
      <c r="AQ3" s="47"/>
      <c r="AR3" s="47"/>
      <c r="AS3" s="47"/>
      <c r="AT3" s="47"/>
      <c r="AU3" s="47"/>
      <c r="AV3" s="47"/>
      <c r="AW3" s="47"/>
      <c r="AY3" s="10"/>
      <c r="AZ3" s="47" t="s">
        <v>156</v>
      </c>
      <c r="BA3" s="47"/>
      <c r="BB3" s="47"/>
      <c r="BC3" s="47"/>
      <c r="BD3" s="47"/>
      <c r="BE3" s="47"/>
      <c r="BF3" s="47"/>
      <c r="BG3" s="47"/>
      <c r="BH3" s="47"/>
      <c r="BI3" s="47"/>
    </row>
    <row r="4" spans="1:61" x14ac:dyDescent="0.2">
      <c r="A4" s="7">
        <v>2306.1106100000002</v>
      </c>
      <c r="B4" s="3" t="s">
        <v>10</v>
      </c>
      <c r="C4" s="3">
        <v>0</v>
      </c>
      <c r="D4" s="3">
        <v>0</v>
      </c>
      <c r="E4" s="3" t="b">
        <v>0</v>
      </c>
      <c r="F4" s="3" t="b">
        <v>1</v>
      </c>
      <c r="G4" s="13">
        <v>12.9538044929504</v>
      </c>
      <c r="H4" s="13">
        <v>0.118720293045043</v>
      </c>
      <c r="I4" s="13">
        <v>12.6887030601501</v>
      </c>
      <c r="J4" s="13">
        <v>0.119467973709106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 t="b">
        <v>1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AK4" s="16" t="s">
        <v>155</v>
      </c>
      <c r="AL4" s="16">
        <f>COUNTIFS(X:X, "&lt;&gt;0", X:X, "&lt;&gt;")-1</f>
        <v>166</v>
      </c>
      <c r="AO4" t="str" cm="1">
        <f t="array" ref="AO4:AW4">TRANSPOSE(AK4:AK12)</f>
        <v>num pages</v>
      </c>
      <c r="AP4" t="str">
        <v>letter spacing</v>
      </c>
      <c r="AQ4" t="str">
        <v>line break</v>
      </c>
      <c r="AR4" t="str">
        <v>refs</v>
      </c>
      <c r="AS4" t="str">
        <v>content</v>
      </c>
      <c r="AT4" t="str">
        <v>font styles</v>
      </c>
      <c r="AU4" t="str">
        <v>other styles</v>
      </c>
      <c r="AV4" t="str">
        <v>ligatures</v>
      </c>
      <c r="AW4" t="str">
        <v>images</v>
      </c>
      <c r="AY4" s="10"/>
      <c r="AZ4" s="10"/>
      <c r="BA4" s="10" t="str" cm="1">
        <f t="array" ref="BA4:BI5">TRANSPOSE(AK16:AL24)</f>
        <v>num pages</v>
      </c>
      <c r="BB4" s="10" t="str">
        <v>letter spacing</v>
      </c>
      <c r="BC4" s="10" t="str">
        <v>line break</v>
      </c>
      <c r="BD4" s="10" t="str">
        <v>refs</v>
      </c>
      <c r="BE4" s="10" t="str">
        <v>content</v>
      </c>
      <c r="BF4" s="10" t="str">
        <v>font styles</v>
      </c>
      <c r="BG4" s="10" t="str">
        <v>other styles</v>
      </c>
      <c r="BH4" s="10" t="str">
        <v>ligatures</v>
      </c>
      <c r="BI4" s="10" t="str">
        <v>images</v>
      </c>
    </row>
    <row r="5" spans="1:61" x14ac:dyDescent="0.2">
      <c r="A5" s="7">
        <v>2306.0266700000002</v>
      </c>
      <c r="B5" s="3" t="s">
        <v>12</v>
      </c>
      <c r="C5" s="3">
        <v>12</v>
      </c>
      <c r="D5" s="3">
        <v>12</v>
      </c>
      <c r="E5" s="3" t="b">
        <v>1</v>
      </c>
      <c r="F5" s="3" t="b">
        <v>0</v>
      </c>
      <c r="G5" s="13">
        <v>7.3086347579956001</v>
      </c>
      <c r="H5" s="13">
        <v>0.22159671783447199</v>
      </c>
      <c r="I5" s="13">
        <v>7.60261750221252</v>
      </c>
      <c r="J5" s="13">
        <v>7.9584465026855398</v>
      </c>
      <c r="K5" s="3">
        <v>6482</v>
      </c>
      <c r="L5" s="3">
        <v>5435</v>
      </c>
      <c r="M5" s="3">
        <v>0</v>
      </c>
      <c r="N5" s="3">
        <v>0</v>
      </c>
      <c r="O5" s="3">
        <v>53</v>
      </c>
      <c r="P5" s="3">
        <v>6236</v>
      </c>
      <c r="Q5" s="3">
        <v>5329</v>
      </c>
      <c r="R5" s="3">
        <v>81</v>
      </c>
      <c r="S5" s="3" t="b">
        <v>1</v>
      </c>
      <c r="T5" s="3">
        <v>0</v>
      </c>
      <c r="U5" s="3">
        <v>0</v>
      </c>
      <c r="V5" s="3">
        <v>3</v>
      </c>
      <c r="W5" s="3">
        <v>5</v>
      </c>
      <c r="X5" s="3">
        <v>-1</v>
      </c>
      <c r="Z5" s="3">
        <v>1</v>
      </c>
      <c r="AA5" s="3"/>
      <c r="AB5">
        <v>1</v>
      </c>
      <c r="AC5">
        <v>1</v>
      </c>
      <c r="AK5" s="16" t="s">
        <v>99</v>
      </c>
      <c r="AL5" s="16">
        <f>COUNTIF(Z:Z,1)</f>
        <v>291</v>
      </c>
      <c r="AN5" s="18" t="s">
        <v>158</v>
      </c>
      <c r="AO5" s="18">
        <f>SUM(AO6:AO68)</f>
        <v>166</v>
      </c>
      <c r="AP5" s="18">
        <f>SUM(AP6:AP68)</f>
        <v>291</v>
      </c>
      <c r="AQ5" s="18">
        <f>SUM(AQ6:AQ68)</f>
        <v>215</v>
      </c>
      <c r="AR5" s="18">
        <f t="shared" ref="AR5:AW5" si="0">SUM(AR6:AR68)</f>
        <v>210</v>
      </c>
      <c r="AS5" s="18">
        <f t="shared" si="0"/>
        <v>196</v>
      </c>
      <c r="AT5" s="18">
        <f t="shared" si="0"/>
        <v>13</v>
      </c>
      <c r="AU5" s="18">
        <f t="shared" si="0"/>
        <v>12</v>
      </c>
      <c r="AV5" s="18">
        <f t="shared" si="0"/>
        <v>1</v>
      </c>
      <c r="AW5" s="18">
        <f t="shared" si="0"/>
        <v>3</v>
      </c>
      <c r="AY5" s="10"/>
      <c r="AZ5" s="18" t="s">
        <v>158</v>
      </c>
      <c r="BA5" s="36">
        <v>0.38425925925925924</v>
      </c>
      <c r="BB5" s="36">
        <v>0.67361111111111116</v>
      </c>
      <c r="BC5" s="36">
        <v>0.49768518518518517</v>
      </c>
      <c r="BD5" s="36">
        <v>0.4861111111111111</v>
      </c>
      <c r="BE5" s="36">
        <v>0.45370370370370372</v>
      </c>
      <c r="BF5" s="36">
        <v>3.0092592592592591E-2</v>
      </c>
      <c r="BG5" s="36">
        <v>2.7777777777777776E-2</v>
      </c>
      <c r="BH5" s="36">
        <v>2.3148148148148147E-3</v>
      </c>
      <c r="BI5" s="36">
        <v>6.9444444444444441E-3</v>
      </c>
    </row>
    <row r="6" spans="1:61" x14ac:dyDescent="0.2">
      <c r="A6" s="7">
        <v>2306.0007000000001</v>
      </c>
      <c r="B6" s="3" t="s">
        <v>10</v>
      </c>
      <c r="C6" s="3">
        <v>12</v>
      </c>
      <c r="D6" s="3">
        <v>0</v>
      </c>
      <c r="E6" s="3" t="b">
        <v>0</v>
      </c>
      <c r="F6" s="3" t="b">
        <v>0</v>
      </c>
      <c r="G6" s="13">
        <v>6.2467718124389604</v>
      </c>
      <c r="H6" s="13">
        <v>0.21661186218261699</v>
      </c>
      <c r="I6" s="13">
        <v>17.959355831146201</v>
      </c>
      <c r="J6" s="13">
        <v>0.16881728172302199</v>
      </c>
      <c r="K6" s="3">
        <v>43788</v>
      </c>
      <c r="L6" s="3">
        <v>26979</v>
      </c>
      <c r="M6" s="3">
        <v>13</v>
      </c>
      <c r="N6" s="3">
        <v>14</v>
      </c>
      <c r="O6" s="3">
        <v>5607</v>
      </c>
      <c r="P6" s="3">
        <v>18788</v>
      </c>
      <c r="Q6" s="3">
        <v>15400</v>
      </c>
      <c r="R6" s="3">
        <v>82</v>
      </c>
      <c r="S6" s="3" t="b">
        <v>1</v>
      </c>
      <c r="T6" s="3">
        <v>0</v>
      </c>
      <c r="U6" s="3">
        <v>0</v>
      </c>
      <c r="V6" s="3">
        <v>7</v>
      </c>
      <c r="W6" s="3">
        <v>13</v>
      </c>
      <c r="X6" s="3">
        <v>-5</v>
      </c>
      <c r="Z6" s="3">
        <v>1</v>
      </c>
      <c r="AA6" s="3">
        <v>1</v>
      </c>
      <c r="AB6">
        <v>1</v>
      </c>
      <c r="AC6">
        <v>1</v>
      </c>
      <c r="AK6" s="16" t="s">
        <v>100</v>
      </c>
      <c r="AL6" s="16">
        <f>COUNTIF(AA:AA,1)</f>
        <v>215</v>
      </c>
      <c r="AN6" t="str" cm="1">
        <f t="array" ref="AN6:AN68">RAW_docclass!G3:G65</f>
        <v>article</v>
      </c>
      <c r="AO6">
        <f t="shared" ref="AO6:AO37" si="1">COUNTIFS($B:$B,$AN6,X:X,"&lt;&gt;0",X:X,"&lt;&gt;")</f>
        <v>58</v>
      </c>
      <c r="AP6">
        <f t="shared" ref="AP6:AP37" si="2">COUNTIFS($B:$B,$AN6,Z:Z,1)</f>
        <v>85</v>
      </c>
      <c r="AQ6">
        <f t="shared" ref="AQ6:AQ37" si="3">COUNTIFS($B:$B,$AN6,AA:AA,1)</f>
        <v>67</v>
      </c>
      <c r="AR6">
        <f t="shared" ref="AR6:AR37" si="4">COUNTIFS($B:$B,$AN6,AB:AB,1)</f>
        <v>69</v>
      </c>
      <c r="AS6">
        <f t="shared" ref="AS6:AS37" si="5">COUNTIFS($B:$B,$AN6,AC:AC,1)</f>
        <v>68</v>
      </c>
      <c r="AT6">
        <f t="shared" ref="AT6:AT37" si="6">COUNTIFS($B:$B,$AN6,AD:AD,1)</f>
        <v>6</v>
      </c>
      <c r="AU6">
        <f t="shared" ref="AU6:AU37" si="7">COUNTIFS($B:$B,$AN6,AE:AE,1)</f>
        <v>4</v>
      </c>
      <c r="AV6">
        <f t="shared" ref="AV6:AV37" si="8">COUNTIFS($B:$B,$AN6,AF:AF,1)</f>
        <v>0</v>
      </c>
      <c r="AW6">
        <f t="shared" ref="AW6:AW37" si="9">COUNTIFS($B:$B,$AN6,AG:AG,1)</f>
        <v>1</v>
      </c>
      <c r="AY6" s="10">
        <f t="shared" ref="AY6:AY37" si="10">COUNTIF(B:B,AZ6)</f>
        <v>133</v>
      </c>
      <c r="AZ6" s="10" t="str" cm="1">
        <f t="array" ref="AZ6:AZ68">_xlfn.ANCHORARRAY(AN6)</f>
        <v>article</v>
      </c>
      <c r="BA6" s="34">
        <f>AO6/$AY6</f>
        <v>0.43609022556390975</v>
      </c>
      <c r="BB6" s="34">
        <f t="shared" ref="BB6:BI21" si="11">AP6/$AY6</f>
        <v>0.63909774436090228</v>
      </c>
      <c r="BC6" s="34">
        <f t="shared" si="11"/>
        <v>0.50375939849624063</v>
      </c>
      <c r="BD6" s="34">
        <f t="shared" si="11"/>
        <v>0.51879699248120303</v>
      </c>
      <c r="BE6" s="34">
        <f t="shared" si="11"/>
        <v>0.51127819548872178</v>
      </c>
      <c r="BF6" s="34">
        <f t="shared" si="11"/>
        <v>4.5112781954887216E-2</v>
      </c>
      <c r="BG6" s="34">
        <f t="shared" si="11"/>
        <v>3.007518796992481E-2</v>
      </c>
      <c r="BH6" s="34">
        <f t="shared" si="11"/>
        <v>0</v>
      </c>
      <c r="BI6" s="34">
        <f t="shared" si="11"/>
        <v>7.5187969924812026E-3</v>
      </c>
    </row>
    <row r="7" spans="1:61" x14ac:dyDescent="0.2">
      <c r="A7" s="7">
        <v>2306.0270799999998</v>
      </c>
      <c r="B7" s="3" t="s">
        <v>13</v>
      </c>
      <c r="C7" s="3">
        <v>0</v>
      </c>
      <c r="D7" s="3">
        <v>0</v>
      </c>
      <c r="E7" s="3" t="b">
        <v>0</v>
      </c>
      <c r="F7" s="3" t="b">
        <v>0</v>
      </c>
      <c r="G7" s="13">
        <v>15.986133813858</v>
      </c>
      <c r="H7" s="13">
        <v>0.16840696334838801</v>
      </c>
      <c r="I7" s="13">
        <v>15.7160737514495</v>
      </c>
      <c r="J7" s="13">
        <v>0.170034170150756</v>
      </c>
      <c r="K7" s="3">
        <v>97</v>
      </c>
      <c r="L7" s="3">
        <v>97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2</v>
      </c>
      <c r="S7" s="3" t="b">
        <v>1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Z7" s="3">
        <v>1</v>
      </c>
      <c r="AK7" s="16" t="s">
        <v>101</v>
      </c>
      <c r="AL7" s="16">
        <f>COUNTIF(AB:AB,1)</f>
        <v>210</v>
      </c>
      <c r="AN7" t="str">
        <v>amsart</v>
      </c>
      <c r="AO7">
        <f t="shared" si="1"/>
        <v>4</v>
      </c>
      <c r="AP7">
        <f t="shared" si="2"/>
        <v>35</v>
      </c>
      <c r="AQ7">
        <f t="shared" si="3"/>
        <v>8</v>
      </c>
      <c r="AR7">
        <f t="shared" si="4"/>
        <v>7</v>
      </c>
      <c r="AS7">
        <f t="shared" si="5"/>
        <v>7</v>
      </c>
      <c r="AT7">
        <f t="shared" si="6"/>
        <v>0</v>
      </c>
      <c r="AU7">
        <f t="shared" si="7"/>
        <v>1</v>
      </c>
      <c r="AV7">
        <f t="shared" si="8"/>
        <v>0</v>
      </c>
      <c r="AW7">
        <f t="shared" si="9"/>
        <v>0</v>
      </c>
      <c r="AY7" s="10">
        <f t="shared" si="10"/>
        <v>65</v>
      </c>
      <c r="AZ7" s="10" t="str">
        <v>amsart</v>
      </c>
      <c r="BA7" s="34">
        <f t="shared" ref="BA7:BI48" si="12">AO7/$AY7</f>
        <v>6.1538461538461542E-2</v>
      </c>
      <c r="BB7" s="34">
        <f t="shared" si="11"/>
        <v>0.53846153846153844</v>
      </c>
      <c r="BC7" s="34">
        <f t="shared" si="11"/>
        <v>0.12307692307692308</v>
      </c>
      <c r="BD7" s="34">
        <f t="shared" si="11"/>
        <v>0.1076923076923077</v>
      </c>
      <c r="BE7" s="34">
        <f t="shared" si="11"/>
        <v>0.1076923076923077</v>
      </c>
      <c r="BF7" s="34">
        <f t="shared" si="11"/>
        <v>0</v>
      </c>
      <c r="BG7" s="34">
        <f t="shared" si="11"/>
        <v>1.5384615384615385E-2</v>
      </c>
      <c r="BH7" s="34">
        <f t="shared" si="11"/>
        <v>0</v>
      </c>
      <c r="BI7" s="34">
        <f t="shared" si="11"/>
        <v>0</v>
      </c>
    </row>
    <row r="8" spans="1:61" x14ac:dyDescent="0.2">
      <c r="A8" s="7">
        <v>2306.0048900000002</v>
      </c>
      <c r="B8" s="3" t="s">
        <v>14</v>
      </c>
      <c r="C8" s="3">
        <v>0</v>
      </c>
      <c r="D8" s="3">
        <v>0</v>
      </c>
      <c r="E8" s="3" t="b">
        <v>1</v>
      </c>
      <c r="F8" s="3" t="b">
        <v>1</v>
      </c>
      <c r="G8" s="13">
        <v>10.076996088027901</v>
      </c>
      <c r="H8" s="13">
        <v>0.167122602462768</v>
      </c>
      <c r="I8" s="13">
        <v>9.7199501991271902</v>
      </c>
      <c r="J8" s="13">
        <v>0.168125391006469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 t="b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AK8" s="16" t="s">
        <v>102</v>
      </c>
      <c r="AL8" s="16">
        <f>COUNTIF(AC:AC,1)</f>
        <v>196</v>
      </c>
      <c r="AN8" t="str">
        <v>revtex4-2</v>
      </c>
      <c r="AO8">
        <f t="shared" si="1"/>
        <v>19</v>
      </c>
      <c r="AP8">
        <f t="shared" si="2"/>
        <v>35</v>
      </c>
      <c r="AQ8">
        <f t="shared" si="3"/>
        <v>29</v>
      </c>
      <c r="AR8">
        <f t="shared" si="4"/>
        <v>29</v>
      </c>
      <c r="AS8">
        <f t="shared" si="5"/>
        <v>23</v>
      </c>
      <c r="AT8">
        <f t="shared" si="6"/>
        <v>3</v>
      </c>
      <c r="AU8">
        <f t="shared" si="7"/>
        <v>0</v>
      </c>
      <c r="AV8">
        <f t="shared" si="8"/>
        <v>0</v>
      </c>
      <c r="AW8">
        <f t="shared" si="9"/>
        <v>0</v>
      </c>
      <c r="AY8" s="10">
        <f t="shared" si="10"/>
        <v>43</v>
      </c>
      <c r="AZ8" s="10" t="str">
        <v>revtex4-2</v>
      </c>
      <c r="BA8" s="34">
        <f t="shared" si="12"/>
        <v>0.44186046511627908</v>
      </c>
      <c r="BB8" s="34">
        <f t="shared" si="11"/>
        <v>0.81395348837209303</v>
      </c>
      <c r="BC8" s="34">
        <f t="shared" si="11"/>
        <v>0.67441860465116277</v>
      </c>
      <c r="BD8" s="34">
        <f t="shared" si="11"/>
        <v>0.67441860465116277</v>
      </c>
      <c r="BE8" s="34">
        <f t="shared" si="11"/>
        <v>0.53488372093023251</v>
      </c>
      <c r="BF8" s="34">
        <f t="shared" si="11"/>
        <v>6.9767441860465115E-2</v>
      </c>
      <c r="BG8" s="34">
        <f t="shared" si="11"/>
        <v>0</v>
      </c>
      <c r="BH8" s="34">
        <f t="shared" si="11"/>
        <v>0</v>
      </c>
      <c r="BI8" s="34">
        <f t="shared" si="11"/>
        <v>0</v>
      </c>
    </row>
    <row r="9" spans="1:61" x14ac:dyDescent="0.2">
      <c r="A9" s="7">
        <v>2306.00432</v>
      </c>
      <c r="B9" s="3" t="s">
        <v>10</v>
      </c>
      <c r="C9" s="3">
        <v>0</v>
      </c>
      <c r="D9" s="3">
        <v>0</v>
      </c>
      <c r="E9" s="3" t="b">
        <v>1</v>
      </c>
      <c r="F9" s="3" t="b">
        <v>1</v>
      </c>
      <c r="G9" s="13">
        <v>13.679041385650599</v>
      </c>
      <c r="H9" s="13">
        <v>0.1712327003479</v>
      </c>
      <c r="I9" s="13">
        <v>9.4284846782684308</v>
      </c>
      <c r="J9" s="13">
        <v>0.17141056060790999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 t="b">
        <v>1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AK9" s="16" t="s">
        <v>103</v>
      </c>
      <c r="AL9" s="16">
        <f>COUNTIF(AD:AD,1)</f>
        <v>13</v>
      </c>
      <c r="AN9" t="str">
        <v>elsarticle</v>
      </c>
      <c r="AO9">
        <f t="shared" si="1"/>
        <v>14</v>
      </c>
      <c r="AP9">
        <f t="shared" si="2"/>
        <v>16</v>
      </c>
      <c r="AQ9">
        <f t="shared" si="3"/>
        <v>14</v>
      </c>
      <c r="AR9">
        <f t="shared" si="4"/>
        <v>16</v>
      </c>
      <c r="AS9">
        <f t="shared" si="5"/>
        <v>16</v>
      </c>
      <c r="AT9">
        <f t="shared" si="6"/>
        <v>0</v>
      </c>
      <c r="AU9">
        <f t="shared" si="7"/>
        <v>0</v>
      </c>
      <c r="AV9">
        <f t="shared" si="8"/>
        <v>0</v>
      </c>
      <c r="AW9">
        <f t="shared" si="9"/>
        <v>0</v>
      </c>
      <c r="AY9" s="10">
        <f t="shared" si="10"/>
        <v>26</v>
      </c>
      <c r="AZ9" s="10" t="str">
        <v>elsarticle</v>
      </c>
      <c r="BA9" s="34">
        <f t="shared" si="12"/>
        <v>0.53846153846153844</v>
      </c>
      <c r="BB9" s="34">
        <f t="shared" si="11"/>
        <v>0.61538461538461542</v>
      </c>
      <c r="BC9" s="34">
        <f t="shared" si="11"/>
        <v>0.53846153846153844</v>
      </c>
      <c r="BD9" s="34">
        <f t="shared" si="11"/>
        <v>0.61538461538461542</v>
      </c>
      <c r="BE9" s="34">
        <f t="shared" si="11"/>
        <v>0.61538461538461542</v>
      </c>
      <c r="BF9" s="34">
        <f t="shared" si="11"/>
        <v>0</v>
      </c>
      <c r="BG9" s="34">
        <f t="shared" si="11"/>
        <v>0</v>
      </c>
      <c r="BH9" s="34">
        <f t="shared" si="11"/>
        <v>0</v>
      </c>
      <c r="BI9" s="34">
        <f t="shared" si="11"/>
        <v>0</v>
      </c>
    </row>
    <row r="10" spans="1:61" x14ac:dyDescent="0.2">
      <c r="A10" s="7">
        <v>2306.06241</v>
      </c>
      <c r="B10" s="3" t="s">
        <v>12</v>
      </c>
      <c r="C10" s="3">
        <v>12</v>
      </c>
      <c r="D10" s="3">
        <v>0</v>
      </c>
      <c r="E10" s="3" t="b">
        <v>1</v>
      </c>
      <c r="F10" s="3" t="b">
        <v>0</v>
      </c>
      <c r="G10" s="13">
        <v>27.6759226322174</v>
      </c>
      <c r="H10" s="13">
        <v>0.18453788757324199</v>
      </c>
      <c r="I10" s="13">
        <v>40.570250749587998</v>
      </c>
      <c r="J10" s="13">
        <v>0.117070913314819</v>
      </c>
      <c r="K10" s="3">
        <v>2254</v>
      </c>
      <c r="L10" s="3">
        <v>1865</v>
      </c>
      <c r="M10" s="3">
        <v>0</v>
      </c>
      <c r="N10" s="3">
        <v>0</v>
      </c>
      <c r="O10" s="3">
        <v>40</v>
      </c>
      <c r="P10" s="3">
        <v>1845</v>
      </c>
      <c r="Q10" s="3">
        <v>1701</v>
      </c>
      <c r="R10" s="3">
        <v>68</v>
      </c>
      <c r="S10" s="3" t="b">
        <v>1</v>
      </c>
      <c r="T10" s="3">
        <v>0</v>
      </c>
      <c r="U10" s="3">
        <v>0</v>
      </c>
      <c r="V10" s="3">
        <v>2</v>
      </c>
      <c r="W10" s="3">
        <v>4</v>
      </c>
      <c r="X10" s="3">
        <v>-1</v>
      </c>
      <c r="Z10" s="3">
        <v>1</v>
      </c>
      <c r="AA10" s="3">
        <v>1</v>
      </c>
      <c r="AB10">
        <v>1</v>
      </c>
      <c r="AC10">
        <v>1</v>
      </c>
      <c r="AK10" s="16" t="s">
        <v>104</v>
      </c>
      <c r="AL10" s="16">
        <f>COUNTIF(AE:AE,1)</f>
        <v>12</v>
      </c>
      <c r="AN10" t="str">
        <v>IEEEtran</v>
      </c>
      <c r="AO10">
        <f t="shared" si="1"/>
        <v>9</v>
      </c>
      <c r="AP10">
        <f t="shared" si="2"/>
        <v>15</v>
      </c>
      <c r="AQ10">
        <f t="shared" si="3"/>
        <v>13</v>
      </c>
      <c r="AR10">
        <f t="shared" si="4"/>
        <v>13</v>
      </c>
      <c r="AS10">
        <f t="shared" si="5"/>
        <v>14</v>
      </c>
      <c r="AT10">
        <f t="shared" si="6"/>
        <v>0</v>
      </c>
      <c r="AU10">
        <f t="shared" si="7"/>
        <v>2</v>
      </c>
      <c r="AV10">
        <f t="shared" si="8"/>
        <v>0</v>
      </c>
      <c r="AW10">
        <f t="shared" si="9"/>
        <v>0</v>
      </c>
      <c r="AY10" s="10">
        <f t="shared" si="10"/>
        <v>26</v>
      </c>
      <c r="AZ10" s="10" t="str">
        <v>IEEEtran</v>
      </c>
      <c r="BA10" s="34">
        <f t="shared" si="12"/>
        <v>0.34615384615384615</v>
      </c>
      <c r="BB10" s="34">
        <f t="shared" si="11"/>
        <v>0.57692307692307687</v>
      </c>
      <c r="BC10" s="34">
        <f t="shared" si="11"/>
        <v>0.5</v>
      </c>
      <c r="BD10" s="34">
        <f t="shared" si="11"/>
        <v>0.5</v>
      </c>
      <c r="BE10" s="34">
        <f t="shared" si="11"/>
        <v>0.53846153846153844</v>
      </c>
      <c r="BF10" s="34">
        <f t="shared" si="11"/>
        <v>0</v>
      </c>
      <c r="BG10" s="34">
        <f t="shared" si="11"/>
        <v>7.6923076923076927E-2</v>
      </c>
      <c r="BH10" s="34">
        <f t="shared" si="11"/>
        <v>0</v>
      </c>
      <c r="BI10" s="34">
        <f t="shared" si="11"/>
        <v>0</v>
      </c>
    </row>
    <row r="11" spans="1:61" x14ac:dyDescent="0.2">
      <c r="A11" s="7">
        <v>2306.00182</v>
      </c>
      <c r="B11" s="3" t="s">
        <v>13</v>
      </c>
      <c r="C11" s="3">
        <v>0</v>
      </c>
      <c r="D11" s="3">
        <v>0</v>
      </c>
      <c r="E11" s="3" t="b">
        <v>0</v>
      </c>
      <c r="F11" s="3" t="b">
        <v>0</v>
      </c>
      <c r="G11" s="13">
        <v>29.807646989822299</v>
      </c>
      <c r="H11" s="13">
        <v>0.13615584373474099</v>
      </c>
      <c r="I11" s="13">
        <v>25.825656652450501</v>
      </c>
      <c r="J11" s="13">
        <v>0.167467355728149</v>
      </c>
      <c r="K11" s="3">
        <v>627</v>
      </c>
      <c r="L11" s="3">
        <v>565</v>
      </c>
      <c r="M11" s="3">
        <v>0</v>
      </c>
      <c r="N11" s="3">
        <v>0</v>
      </c>
      <c r="O11" s="3">
        <v>19</v>
      </c>
      <c r="P11" s="3">
        <v>4</v>
      </c>
      <c r="Q11" s="3">
        <v>0</v>
      </c>
      <c r="R11" s="3">
        <v>2</v>
      </c>
      <c r="S11" s="3" t="b">
        <v>1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Z11" s="3">
        <v>1</v>
      </c>
      <c r="AK11" s="16" t="s">
        <v>105</v>
      </c>
      <c r="AL11" s="16">
        <f>COUNTIF(AF:AF,1)</f>
        <v>1</v>
      </c>
      <c r="AN11" t="str">
        <v>revtex4-1</v>
      </c>
      <c r="AO11">
        <f t="shared" si="1"/>
        <v>10</v>
      </c>
      <c r="AP11">
        <f t="shared" si="2"/>
        <v>20</v>
      </c>
      <c r="AQ11">
        <f t="shared" si="3"/>
        <v>17</v>
      </c>
      <c r="AR11">
        <f t="shared" si="4"/>
        <v>16</v>
      </c>
      <c r="AS11">
        <f t="shared" si="5"/>
        <v>8</v>
      </c>
      <c r="AT11">
        <f t="shared" si="6"/>
        <v>0</v>
      </c>
      <c r="AU11">
        <f t="shared" si="7"/>
        <v>0</v>
      </c>
      <c r="AV11">
        <f t="shared" si="8"/>
        <v>0</v>
      </c>
      <c r="AW11">
        <f t="shared" si="9"/>
        <v>0</v>
      </c>
      <c r="AY11" s="10">
        <f t="shared" si="10"/>
        <v>23</v>
      </c>
      <c r="AZ11" s="10" t="str">
        <v>revtex4-1</v>
      </c>
      <c r="BA11" s="34">
        <f t="shared" si="12"/>
        <v>0.43478260869565216</v>
      </c>
      <c r="BB11" s="34">
        <f t="shared" si="11"/>
        <v>0.86956521739130432</v>
      </c>
      <c r="BC11" s="34">
        <f t="shared" si="11"/>
        <v>0.73913043478260865</v>
      </c>
      <c r="BD11" s="34">
        <f t="shared" si="11"/>
        <v>0.69565217391304346</v>
      </c>
      <c r="BE11" s="34">
        <f t="shared" si="11"/>
        <v>0.34782608695652173</v>
      </c>
      <c r="BF11" s="34">
        <f t="shared" si="11"/>
        <v>0</v>
      </c>
      <c r="BG11" s="34">
        <f t="shared" si="11"/>
        <v>0</v>
      </c>
      <c r="BH11" s="34">
        <f t="shared" si="11"/>
        <v>0</v>
      </c>
      <c r="BI11" s="34">
        <f t="shared" si="11"/>
        <v>0</v>
      </c>
    </row>
    <row r="12" spans="1:61" x14ac:dyDescent="0.2">
      <c r="A12" s="7">
        <v>2306.00389</v>
      </c>
      <c r="B12" s="3" t="s">
        <v>10</v>
      </c>
      <c r="C12" s="3">
        <v>12</v>
      </c>
      <c r="D12" s="3">
        <v>0</v>
      </c>
      <c r="E12" s="3" t="b">
        <v>0</v>
      </c>
      <c r="F12" s="3" t="b">
        <v>0</v>
      </c>
      <c r="G12" s="13">
        <v>5.6459152698516801</v>
      </c>
      <c r="H12" s="13">
        <v>0.21744704246520899</v>
      </c>
      <c r="I12" s="13">
        <v>20.800549030303898</v>
      </c>
      <c r="J12" s="13">
        <v>0.171859741210937</v>
      </c>
      <c r="K12" s="3">
        <v>10945</v>
      </c>
      <c r="L12" s="3">
        <v>8258</v>
      </c>
      <c r="M12" s="3">
        <v>8</v>
      </c>
      <c r="N12" s="3">
        <v>8</v>
      </c>
      <c r="O12" s="3">
        <v>680</v>
      </c>
      <c r="P12" s="3">
        <v>7250</v>
      </c>
      <c r="Q12" s="3">
        <v>6366</v>
      </c>
      <c r="R12" s="3">
        <v>74</v>
      </c>
      <c r="S12" s="3" t="b">
        <v>1</v>
      </c>
      <c r="T12" s="3">
        <v>0</v>
      </c>
      <c r="U12" s="3">
        <v>0</v>
      </c>
      <c r="V12" s="3">
        <v>1</v>
      </c>
      <c r="W12" s="3">
        <v>1</v>
      </c>
      <c r="X12" s="3">
        <v>-3</v>
      </c>
      <c r="Z12" s="3">
        <v>1</v>
      </c>
      <c r="AA12" s="3">
        <v>1</v>
      </c>
      <c r="AB12">
        <v>1</v>
      </c>
      <c r="AC12">
        <v>1</v>
      </c>
      <c r="AK12" s="16" t="s">
        <v>106</v>
      </c>
      <c r="AL12" s="16">
        <f>COUNTIF(AG:AG,1)</f>
        <v>3</v>
      </c>
      <c r="AN12" t="str">
        <v>acmart</v>
      </c>
      <c r="AO12">
        <f t="shared" si="1"/>
        <v>14</v>
      </c>
      <c r="AP12">
        <f t="shared" si="2"/>
        <v>21</v>
      </c>
      <c r="AQ12">
        <f t="shared" si="3"/>
        <v>17</v>
      </c>
      <c r="AR12">
        <f t="shared" si="4"/>
        <v>14</v>
      </c>
      <c r="AS12">
        <f t="shared" si="5"/>
        <v>14</v>
      </c>
      <c r="AT12">
        <f t="shared" si="6"/>
        <v>2</v>
      </c>
      <c r="AU12">
        <f t="shared" si="7"/>
        <v>0</v>
      </c>
      <c r="AV12">
        <f t="shared" si="8"/>
        <v>0</v>
      </c>
      <c r="AW12">
        <f t="shared" si="9"/>
        <v>1</v>
      </c>
      <c r="AY12" s="10">
        <f t="shared" si="10"/>
        <v>21</v>
      </c>
      <c r="AZ12" s="10" t="str">
        <v>acmart</v>
      </c>
      <c r="BA12" s="34">
        <f t="shared" si="12"/>
        <v>0.66666666666666663</v>
      </c>
      <c r="BB12" s="34">
        <f t="shared" si="11"/>
        <v>1</v>
      </c>
      <c r="BC12" s="34">
        <f t="shared" si="11"/>
        <v>0.80952380952380953</v>
      </c>
      <c r="BD12" s="34">
        <f t="shared" si="11"/>
        <v>0.66666666666666663</v>
      </c>
      <c r="BE12" s="34">
        <f t="shared" si="11"/>
        <v>0.66666666666666663</v>
      </c>
      <c r="BF12" s="34">
        <f t="shared" si="11"/>
        <v>9.5238095238095233E-2</v>
      </c>
      <c r="BG12" s="34">
        <f t="shared" si="11"/>
        <v>0</v>
      </c>
      <c r="BH12" s="34">
        <f t="shared" si="11"/>
        <v>0</v>
      </c>
      <c r="BI12" s="34">
        <f t="shared" si="11"/>
        <v>4.7619047619047616E-2</v>
      </c>
    </row>
    <row r="13" spans="1:61" x14ac:dyDescent="0.2">
      <c r="A13" s="7">
        <v>2306.0012499999998</v>
      </c>
      <c r="B13" s="3" t="s">
        <v>10</v>
      </c>
      <c r="C13" s="3">
        <v>0</v>
      </c>
      <c r="D13" s="3">
        <v>0</v>
      </c>
      <c r="E13" s="3" t="b">
        <v>0</v>
      </c>
      <c r="F13" s="3" t="b">
        <v>0</v>
      </c>
      <c r="G13" s="13">
        <v>16.0339291095733</v>
      </c>
      <c r="H13" s="13">
        <v>0.16900539398193301</v>
      </c>
      <c r="I13" s="13">
        <v>15.7047183513641</v>
      </c>
      <c r="J13" s="13">
        <v>0.11670875549316399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 t="b">
        <v>1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AN13" t="str">
        <v>mnras</v>
      </c>
      <c r="AO13">
        <f t="shared" si="1"/>
        <v>4</v>
      </c>
      <c r="AP13">
        <f t="shared" si="2"/>
        <v>7</v>
      </c>
      <c r="AQ13">
        <f t="shared" si="3"/>
        <v>5</v>
      </c>
      <c r="AR13">
        <f t="shared" si="4"/>
        <v>4</v>
      </c>
      <c r="AS13">
        <f t="shared" si="5"/>
        <v>4</v>
      </c>
      <c r="AT13">
        <f t="shared" si="6"/>
        <v>0</v>
      </c>
      <c r="AU13">
        <f t="shared" si="7"/>
        <v>0</v>
      </c>
      <c r="AV13">
        <f t="shared" si="8"/>
        <v>0</v>
      </c>
      <c r="AW13">
        <f t="shared" si="9"/>
        <v>0</v>
      </c>
      <c r="AY13" s="10">
        <f t="shared" si="10"/>
        <v>8</v>
      </c>
      <c r="AZ13" s="10" t="str">
        <v>mnras</v>
      </c>
      <c r="BA13" s="34">
        <f t="shared" si="12"/>
        <v>0.5</v>
      </c>
      <c r="BB13" s="34">
        <f t="shared" si="11"/>
        <v>0.875</v>
      </c>
      <c r="BC13" s="34">
        <f t="shared" si="11"/>
        <v>0.625</v>
      </c>
      <c r="BD13" s="34">
        <f t="shared" si="11"/>
        <v>0.5</v>
      </c>
      <c r="BE13" s="34">
        <f t="shared" si="11"/>
        <v>0.5</v>
      </c>
      <c r="BF13" s="34">
        <f t="shared" si="11"/>
        <v>0</v>
      </c>
      <c r="BG13" s="34">
        <f t="shared" si="11"/>
        <v>0</v>
      </c>
      <c r="BH13" s="34">
        <f t="shared" si="11"/>
        <v>0</v>
      </c>
      <c r="BI13" s="34">
        <f t="shared" si="11"/>
        <v>0</v>
      </c>
    </row>
    <row r="14" spans="1:61" x14ac:dyDescent="0.2">
      <c r="A14" s="7">
        <v>2306.0029300000001</v>
      </c>
      <c r="B14" s="3" t="s">
        <v>15</v>
      </c>
      <c r="C14" s="3">
        <v>12</v>
      </c>
      <c r="D14" s="3">
        <v>0</v>
      </c>
      <c r="E14" s="3" t="b">
        <v>1</v>
      </c>
      <c r="F14" s="3" t="b">
        <v>0</v>
      </c>
      <c r="G14" s="13">
        <v>6.3479664325714102</v>
      </c>
      <c r="H14" s="13">
        <v>0.30921411514282199</v>
      </c>
      <c r="I14" s="13">
        <v>18.535881042480401</v>
      </c>
      <c r="J14" s="13">
        <v>0.116085290908813</v>
      </c>
      <c r="K14" s="3">
        <v>12334</v>
      </c>
      <c r="L14" s="3">
        <v>9647</v>
      </c>
      <c r="M14" s="3">
        <v>0</v>
      </c>
      <c r="N14" s="3">
        <v>0</v>
      </c>
      <c r="O14" s="3">
        <v>265</v>
      </c>
      <c r="P14" s="3">
        <v>10803</v>
      </c>
      <c r="Q14" s="3">
        <v>9170</v>
      </c>
      <c r="R14" s="3">
        <v>75</v>
      </c>
      <c r="S14" s="3" t="b">
        <v>1</v>
      </c>
      <c r="T14" s="3">
        <v>0</v>
      </c>
      <c r="U14" s="3">
        <v>0</v>
      </c>
      <c r="V14" s="3">
        <v>0</v>
      </c>
      <c r="W14" s="3">
        <v>2</v>
      </c>
      <c r="X14" s="3">
        <v>-7</v>
      </c>
      <c r="Z14" s="3">
        <v>1</v>
      </c>
      <c r="AA14" s="3">
        <v>1</v>
      </c>
      <c r="AB14">
        <v>1</v>
      </c>
      <c r="AC14">
        <v>1</v>
      </c>
      <c r="AK14" s="49" t="s">
        <v>227</v>
      </c>
      <c r="AL14" s="49"/>
      <c r="AN14" t="str">
        <v>llncs</v>
      </c>
      <c r="AO14">
        <f t="shared" si="1"/>
        <v>2</v>
      </c>
      <c r="AP14">
        <f t="shared" si="2"/>
        <v>6</v>
      </c>
      <c r="AQ14">
        <f t="shared" si="3"/>
        <v>5</v>
      </c>
      <c r="AR14">
        <f t="shared" si="4"/>
        <v>5</v>
      </c>
      <c r="AS14">
        <f t="shared" si="5"/>
        <v>5</v>
      </c>
      <c r="AT14">
        <f t="shared" si="6"/>
        <v>0</v>
      </c>
      <c r="AU14">
        <f t="shared" si="7"/>
        <v>0</v>
      </c>
      <c r="AV14">
        <f t="shared" si="8"/>
        <v>0</v>
      </c>
      <c r="AW14">
        <f t="shared" si="9"/>
        <v>0</v>
      </c>
      <c r="AY14" s="10">
        <f t="shared" si="10"/>
        <v>8</v>
      </c>
      <c r="AZ14" s="10" t="str">
        <v>llncs</v>
      </c>
      <c r="BA14" s="34">
        <f t="shared" si="12"/>
        <v>0.25</v>
      </c>
      <c r="BB14" s="34">
        <f t="shared" si="11"/>
        <v>0.75</v>
      </c>
      <c r="BC14" s="34">
        <f t="shared" si="11"/>
        <v>0.625</v>
      </c>
      <c r="BD14" s="34">
        <f t="shared" si="11"/>
        <v>0.625</v>
      </c>
      <c r="BE14" s="34">
        <f t="shared" si="11"/>
        <v>0.625</v>
      </c>
      <c r="BF14" s="34">
        <f t="shared" si="11"/>
        <v>0</v>
      </c>
      <c r="BG14" s="34">
        <f t="shared" si="11"/>
        <v>0</v>
      </c>
      <c r="BH14" s="34">
        <f t="shared" si="11"/>
        <v>0</v>
      </c>
      <c r="BI14" s="34">
        <f t="shared" si="11"/>
        <v>0</v>
      </c>
    </row>
    <row r="15" spans="1:61" x14ac:dyDescent="0.2">
      <c r="A15" s="7">
        <v>2306.0021000000002</v>
      </c>
      <c r="B15" s="3" t="s">
        <v>10</v>
      </c>
      <c r="C15" s="3">
        <v>12</v>
      </c>
      <c r="D15" s="3">
        <v>0</v>
      </c>
      <c r="E15" s="3" t="b">
        <v>0</v>
      </c>
      <c r="F15" s="3" t="b">
        <v>0</v>
      </c>
      <c r="G15" s="13">
        <v>6.0070488452911297</v>
      </c>
      <c r="H15" s="13">
        <v>0.217317819595336</v>
      </c>
      <c r="I15" s="13">
        <v>22.457375288009601</v>
      </c>
      <c r="J15" s="13">
        <v>0.17418551445007299</v>
      </c>
      <c r="K15" s="3">
        <v>8297</v>
      </c>
      <c r="L15" s="3">
        <v>6734</v>
      </c>
      <c r="M15" s="3">
        <v>0</v>
      </c>
      <c r="N15" s="3">
        <v>0</v>
      </c>
      <c r="O15" s="3">
        <v>107</v>
      </c>
      <c r="P15" s="3">
        <v>7684</v>
      </c>
      <c r="Q15" s="3">
        <v>6552</v>
      </c>
      <c r="R15" s="3">
        <v>75</v>
      </c>
      <c r="S15" s="3" t="b">
        <v>1</v>
      </c>
      <c r="T15" s="3">
        <v>0</v>
      </c>
      <c r="U15" s="3">
        <v>0</v>
      </c>
      <c r="V15" s="3">
        <v>1</v>
      </c>
      <c r="W15" s="3">
        <v>1</v>
      </c>
      <c r="X15" s="3">
        <v>-1</v>
      </c>
      <c r="Z15" s="3">
        <v>1</v>
      </c>
      <c r="AA15" s="3">
        <v>1</v>
      </c>
      <c r="AB15">
        <v>1</v>
      </c>
      <c r="AC15">
        <v>1</v>
      </c>
      <c r="AK15" s="19" t="s">
        <v>153</v>
      </c>
      <c r="AL15" s="19" t="s">
        <v>154</v>
      </c>
      <c r="AN15" t="str">
        <v>revtex4</v>
      </c>
      <c r="AO15">
        <f t="shared" si="1"/>
        <v>1</v>
      </c>
      <c r="AP15">
        <f t="shared" si="2"/>
        <v>2</v>
      </c>
      <c r="AQ15">
        <f t="shared" si="3"/>
        <v>1</v>
      </c>
      <c r="AR15">
        <f t="shared" si="4"/>
        <v>1</v>
      </c>
      <c r="AS15">
        <f t="shared" si="5"/>
        <v>1</v>
      </c>
      <c r="AT15">
        <f t="shared" si="6"/>
        <v>0</v>
      </c>
      <c r="AU15">
        <f t="shared" si="7"/>
        <v>0</v>
      </c>
      <c r="AV15">
        <f t="shared" si="8"/>
        <v>0</v>
      </c>
      <c r="AW15">
        <f t="shared" si="9"/>
        <v>0</v>
      </c>
      <c r="AY15" s="10">
        <f t="shared" si="10"/>
        <v>7</v>
      </c>
      <c r="AZ15" s="10" t="str">
        <v>revtex4</v>
      </c>
      <c r="BA15" s="34">
        <f t="shared" si="12"/>
        <v>0.14285714285714285</v>
      </c>
      <c r="BB15" s="34">
        <f t="shared" si="11"/>
        <v>0.2857142857142857</v>
      </c>
      <c r="BC15" s="34">
        <f t="shared" si="11"/>
        <v>0.14285714285714285</v>
      </c>
      <c r="BD15" s="34">
        <f t="shared" si="11"/>
        <v>0.14285714285714285</v>
      </c>
      <c r="BE15" s="34">
        <f t="shared" si="11"/>
        <v>0.14285714285714285</v>
      </c>
      <c r="BF15" s="34">
        <f t="shared" si="11"/>
        <v>0</v>
      </c>
      <c r="BG15" s="34">
        <f t="shared" si="11"/>
        <v>0</v>
      </c>
      <c r="BH15" s="34">
        <f t="shared" si="11"/>
        <v>0</v>
      </c>
      <c r="BI15" s="34">
        <f t="shared" si="11"/>
        <v>0</v>
      </c>
    </row>
    <row r="16" spans="1:61" x14ac:dyDescent="0.2">
      <c r="A16" s="7">
        <v>2306.0166100000001</v>
      </c>
      <c r="B16" s="3" t="s">
        <v>16</v>
      </c>
      <c r="C16" s="3">
        <v>0</v>
      </c>
      <c r="D16" s="3">
        <v>0</v>
      </c>
      <c r="E16" s="3" t="b">
        <v>1</v>
      </c>
      <c r="F16" s="3" t="b">
        <v>1</v>
      </c>
      <c r="G16" s="13">
        <v>16.160740375518799</v>
      </c>
      <c r="H16" s="13">
        <v>0.116101264953613</v>
      </c>
      <c r="I16" s="13">
        <v>15.263700246810901</v>
      </c>
      <c r="J16" s="13">
        <v>0.16872644424438399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 t="b">
        <v>1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AK16" t="str" cm="1">
        <f t="array" ref="AK16:AK24">AK4:AK12</f>
        <v>num pages</v>
      </c>
      <c r="AL16" s="29">
        <f>AL4/432</f>
        <v>0.38425925925925924</v>
      </c>
      <c r="AN16" t="str">
        <v>INTERSPEECH2023</v>
      </c>
      <c r="AO16">
        <f t="shared" si="1"/>
        <v>1</v>
      </c>
      <c r="AP16">
        <f t="shared" si="2"/>
        <v>1</v>
      </c>
      <c r="AQ16">
        <f t="shared" si="3"/>
        <v>1</v>
      </c>
      <c r="AR16">
        <f t="shared" si="4"/>
        <v>1</v>
      </c>
      <c r="AS16">
        <f t="shared" si="5"/>
        <v>1</v>
      </c>
      <c r="AT16">
        <f t="shared" si="6"/>
        <v>0</v>
      </c>
      <c r="AU16">
        <f t="shared" si="7"/>
        <v>0</v>
      </c>
      <c r="AV16">
        <f t="shared" si="8"/>
        <v>0</v>
      </c>
      <c r="AW16">
        <f t="shared" si="9"/>
        <v>0</v>
      </c>
      <c r="AY16" s="10">
        <f t="shared" si="10"/>
        <v>4</v>
      </c>
      <c r="AZ16" s="10" t="str">
        <v>INTERSPEECH2023</v>
      </c>
      <c r="BA16" s="34">
        <f t="shared" si="12"/>
        <v>0.25</v>
      </c>
      <c r="BB16" s="34">
        <f t="shared" si="11"/>
        <v>0.25</v>
      </c>
      <c r="BC16" s="34">
        <f t="shared" si="11"/>
        <v>0.25</v>
      </c>
      <c r="BD16" s="34">
        <f t="shared" si="11"/>
        <v>0.25</v>
      </c>
      <c r="BE16" s="34">
        <f t="shared" si="11"/>
        <v>0.25</v>
      </c>
      <c r="BF16" s="34">
        <f t="shared" si="11"/>
        <v>0</v>
      </c>
      <c r="BG16" s="34">
        <f t="shared" si="11"/>
        <v>0</v>
      </c>
      <c r="BH16" s="34">
        <f t="shared" si="11"/>
        <v>0</v>
      </c>
      <c r="BI16" s="34">
        <f t="shared" si="11"/>
        <v>0</v>
      </c>
    </row>
    <row r="17" spans="1:61" x14ac:dyDescent="0.2">
      <c r="A17" s="7">
        <v>2306.0834500000001</v>
      </c>
      <c r="B17" s="3" t="s">
        <v>17</v>
      </c>
      <c r="C17" s="3">
        <v>12</v>
      </c>
      <c r="D17" s="3">
        <v>0</v>
      </c>
      <c r="E17" s="3" t="b">
        <v>1</v>
      </c>
      <c r="F17" s="3" t="b">
        <v>0</v>
      </c>
      <c r="G17" s="13">
        <v>10.588485956192001</v>
      </c>
      <c r="H17" s="13">
        <v>0.21676468849182101</v>
      </c>
      <c r="I17" s="13">
        <v>31.706979274749699</v>
      </c>
      <c r="J17" s="13">
        <v>0.16703534126281699</v>
      </c>
      <c r="K17" s="3">
        <v>18295</v>
      </c>
      <c r="L17" s="3">
        <v>13950</v>
      </c>
      <c r="M17" s="3">
        <v>6</v>
      </c>
      <c r="N17" s="3">
        <v>5</v>
      </c>
      <c r="O17" s="3">
        <v>987</v>
      </c>
      <c r="P17" s="3">
        <v>12872</v>
      </c>
      <c r="Q17" s="3">
        <v>11125</v>
      </c>
      <c r="R17" s="3">
        <v>78</v>
      </c>
      <c r="S17" s="3" t="b">
        <v>1</v>
      </c>
      <c r="T17" s="3">
        <v>0</v>
      </c>
      <c r="U17" s="3">
        <v>0</v>
      </c>
      <c r="V17" s="3">
        <v>0</v>
      </c>
      <c r="W17" s="3">
        <v>0</v>
      </c>
      <c r="X17" s="3">
        <v>-2</v>
      </c>
      <c r="Z17" s="3">
        <v>1</v>
      </c>
      <c r="AA17" s="3">
        <v>1</v>
      </c>
      <c r="AB17">
        <v>1</v>
      </c>
      <c r="AC17">
        <v>1</v>
      </c>
      <c r="AK17" t="str">
        <v>letter spacing</v>
      </c>
      <c r="AL17" s="29">
        <f t="shared" ref="AL17:AL24" si="13">AL5/432</f>
        <v>0.67361111111111116</v>
      </c>
      <c r="AN17" t="str">
        <v>sn-jnl</v>
      </c>
      <c r="AO17">
        <f t="shared" si="1"/>
        <v>2</v>
      </c>
      <c r="AP17">
        <f t="shared" si="2"/>
        <v>3</v>
      </c>
      <c r="AQ17">
        <f t="shared" si="3"/>
        <v>2</v>
      </c>
      <c r="AR17">
        <f t="shared" si="4"/>
        <v>2</v>
      </c>
      <c r="AS17">
        <f t="shared" si="5"/>
        <v>2</v>
      </c>
      <c r="AT17">
        <f t="shared" si="6"/>
        <v>0</v>
      </c>
      <c r="AU17">
        <f t="shared" si="7"/>
        <v>0</v>
      </c>
      <c r="AV17">
        <f t="shared" si="8"/>
        <v>0</v>
      </c>
      <c r="AW17">
        <f t="shared" si="9"/>
        <v>0</v>
      </c>
      <c r="AY17" s="10">
        <f t="shared" si="10"/>
        <v>4</v>
      </c>
      <c r="AZ17" s="10" t="str">
        <v>sn-jnl</v>
      </c>
      <c r="BA17" s="34">
        <f t="shared" si="12"/>
        <v>0.5</v>
      </c>
      <c r="BB17" s="34">
        <f t="shared" si="11"/>
        <v>0.75</v>
      </c>
      <c r="BC17" s="34">
        <f t="shared" si="11"/>
        <v>0.5</v>
      </c>
      <c r="BD17" s="34">
        <f t="shared" si="11"/>
        <v>0.5</v>
      </c>
      <c r="BE17" s="34">
        <f t="shared" si="11"/>
        <v>0.5</v>
      </c>
      <c r="BF17" s="34">
        <f t="shared" si="11"/>
        <v>0</v>
      </c>
      <c r="BG17" s="34">
        <f t="shared" si="11"/>
        <v>0</v>
      </c>
      <c r="BH17" s="34">
        <f t="shared" si="11"/>
        <v>0</v>
      </c>
      <c r="BI17" s="34">
        <f t="shared" si="11"/>
        <v>0</v>
      </c>
    </row>
    <row r="18" spans="1:61" x14ac:dyDescent="0.2">
      <c r="A18" s="7">
        <v>2306.0002800000002</v>
      </c>
      <c r="B18" s="3" t="s">
        <v>18</v>
      </c>
      <c r="C18" s="3">
        <v>0</v>
      </c>
      <c r="D18" s="3">
        <v>0</v>
      </c>
      <c r="E18" s="3" t="b">
        <v>1</v>
      </c>
      <c r="F18" s="3" t="b">
        <v>1</v>
      </c>
      <c r="G18" s="13">
        <v>11.490171909332201</v>
      </c>
      <c r="H18" s="13">
        <v>0.172281503677368</v>
      </c>
      <c r="I18" s="13">
        <v>11.7470245361328</v>
      </c>
      <c r="J18" s="13">
        <v>0.16862583160400299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 t="b">
        <v>1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AK18" t="str">
        <v>line break</v>
      </c>
      <c r="AL18" s="29">
        <f t="shared" si="13"/>
        <v>0.49768518518518517</v>
      </c>
      <c r="AN18" t="str">
        <v>achemso</v>
      </c>
      <c r="AO18">
        <f t="shared" si="1"/>
        <v>3</v>
      </c>
      <c r="AP18">
        <f t="shared" si="2"/>
        <v>3</v>
      </c>
      <c r="AQ18">
        <f t="shared" si="3"/>
        <v>3</v>
      </c>
      <c r="AR18">
        <f t="shared" si="4"/>
        <v>3</v>
      </c>
      <c r="AS18">
        <f t="shared" si="5"/>
        <v>3</v>
      </c>
      <c r="AT18">
        <f t="shared" si="6"/>
        <v>0</v>
      </c>
      <c r="AU18">
        <f t="shared" si="7"/>
        <v>0</v>
      </c>
      <c r="AV18">
        <f t="shared" si="8"/>
        <v>0</v>
      </c>
      <c r="AW18">
        <f t="shared" si="9"/>
        <v>0</v>
      </c>
      <c r="AY18" s="10">
        <f t="shared" si="10"/>
        <v>3</v>
      </c>
      <c r="AZ18" s="10" t="str">
        <v>achemso</v>
      </c>
      <c r="BA18" s="34">
        <f t="shared" si="12"/>
        <v>1</v>
      </c>
      <c r="BB18" s="34">
        <f t="shared" si="11"/>
        <v>1</v>
      </c>
      <c r="BC18" s="34">
        <f t="shared" si="11"/>
        <v>1</v>
      </c>
      <c r="BD18" s="34">
        <f t="shared" si="11"/>
        <v>1</v>
      </c>
      <c r="BE18" s="34">
        <f t="shared" si="11"/>
        <v>1</v>
      </c>
      <c r="BF18" s="34">
        <f t="shared" si="11"/>
        <v>0</v>
      </c>
      <c r="BG18" s="34">
        <f t="shared" si="11"/>
        <v>0</v>
      </c>
      <c r="BH18" s="34">
        <f t="shared" si="11"/>
        <v>0</v>
      </c>
      <c r="BI18" s="34">
        <f t="shared" si="11"/>
        <v>0</v>
      </c>
    </row>
    <row r="19" spans="1:61" x14ac:dyDescent="0.2">
      <c r="A19" s="7">
        <v>2306.0153399999999</v>
      </c>
      <c r="B19" s="3" t="s">
        <v>10</v>
      </c>
      <c r="C19" s="3">
        <v>0</v>
      </c>
      <c r="D19" s="3">
        <v>0</v>
      </c>
      <c r="E19" s="3" t="b">
        <v>1</v>
      </c>
      <c r="F19" s="3" t="b">
        <v>1</v>
      </c>
      <c r="G19" s="13">
        <v>9.7678492069244296</v>
      </c>
      <c r="H19" s="13">
        <v>0.16941475868225001</v>
      </c>
      <c r="I19" s="13">
        <v>10.0055122375488</v>
      </c>
      <c r="J19" s="13">
        <v>0.16741061210632299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 t="b">
        <v>1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AK19" t="str">
        <v>refs</v>
      </c>
      <c r="AL19" s="29">
        <f t="shared" si="13"/>
        <v>0.4861111111111111</v>
      </c>
      <c r="AN19" t="str">
        <v>iopart</v>
      </c>
      <c r="AO19">
        <f t="shared" si="1"/>
        <v>0</v>
      </c>
      <c r="AP19">
        <f t="shared" si="2"/>
        <v>0</v>
      </c>
      <c r="AQ19">
        <f t="shared" si="3"/>
        <v>0</v>
      </c>
      <c r="AR19">
        <f t="shared" si="4"/>
        <v>0</v>
      </c>
      <c r="AS19">
        <f t="shared" si="5"/>
        <v>0</v>
      </c>
      <c r="AT19">
        <f t="shared" si="6"/>
        <v>0</v>
      </c>
      <c r="AU19">
        <f t="shared" si="7"/>
        <v>0</v>
      </c>
      <c r="AV19">
        <f t="shared" si="8"/>
        <v>0</v>
      </c>
      <c r="AW19">
        <f t="shared" si="9"/>
        <v>0</v>
      </c>
      <c r="AY19" s="10">
        <f t="shared" si="10"/>
        <v>3</v>
      </c>
      <c r="AZ19" s="10" t="str">
        <v>iopart</v>
      </c>
      <c r="BA19" s="34">
        <f t="shared" si="12"/>
        <v>0</v>
      </c>
      <c r="BB19" s="34">
        <f t="shared" si="11"/>
        <v>0</v>
      </c>
      <c r="BC19" s="34">
        <f t="shared" si="11"/>
        <v>0</v>
      </c>
      <c r="BD19" s="34">
        <f t="shared" si="11"/>
        <v>0</v>
      </c>
      <c r="BE19" s="34">
        <f t="shared" si="11"/>
        <v>0</v>
      </c>
      <c r="BF19" s="34">
        <f t="shared" si="11"/>
        <v>0</v>
      </c>
      <c r="BG19" s="34">
        <f t="shared" si="11"/>
        <v>0</v>
      </c>
      <c r="BH19" s="34">
        <f t="shared" si="11"/>
        <v>0</v>
      </c>
      <c r="BI19" s="34">
        <f t="shared" si="11"/>
        <v>0</v>
      </c>
    </row>
    <row r="20" spans="1:61" x14ac:dyDescent="0.2">
      <c r="A20" s="7">
        <v>2306.0019400000001</v>
      </c>
      <c r="B20" s="3" t="s">
        <v>13</v>
      </c>
      <c r="C20" s="3">
        <v>0</v>
      </c>
      <c r="D20" s="3">
        <v>0</v>
      </c>
      <c r="E20" s="3" t="b">
        <v>0</v>
      </c>
      <c r="F20" s="3" t="b">
        <v>0</v>
      </c>
      <c r="G20" s="13">
        <v>11.0910756587982</v>
      </c>
      <c r="H20" s="13">
        <v>0.17355585098266599</v>
      </c>
      <c r="I20" s="13">
        <v>11.5763566493988</v>
      </c>
      <c r="J20" s="13">
        <v>0.16726875305175701</v>
      </c>
      <c r="K20" s="3">
        <v>26</v>
      </c>
      <c r="L20" s="3">
        <v>26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2</v>
      </c>
      <c r="S20" s="3" t="b">
        <v>1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Z20" s="3">
        <v>1</v>
      </c>
      <c r="AK20" t="str">
        <v>content</v>
      </c>
      <c r="AL20" s="29">
        <f t="shared" si="13"/>
        <v>0.45370370370370372</v>
      </c>
      <c r="AN20" t="str">
        <v>wlscirep</v>
      </c>
      <c r="AO20">
        <f t="shared" si="1"/>
        <v>1</v>
      </c>
      <c r="AP20">
        <f t="shared" si="2"/>
        <v>2</v>
      </c>
      <c r="AQ20">
        <f t="shared" si="3"/>
        <v>2</v>
      </c>
      <c r="AR20">
        <f t="shared" si="4"/>
        <v>0</v>
      </c>
      <c r="AS20">
        <f t="shared" si="5"/>
        <v>0</v>
      </c>
      <c r="AT20">
        <f t="shared" si="6"/>
        <v>1</v>
      </c>
      <c r="AU20">
        <f t="shared" si="7"/>
        <v>0</v>
      </c>
      <c r="AV20">
        <f t="shared" si="8"/>
        <v>0</v>
      </c>
      <c r="AW20">
        <f t="shared" si="9"/>
        <v>0</v>
      </c>
      <c r="AY20" s="10">
        <f t="shared" si="10"/>
        <v>2</v>
      </c>
      <c r="AZ20" s="10" t="str">
        <v>wlscirep</v>
      </c>
      <c r="BA20" s="34">
        <f t="shared" si="12"/>
        <v>0.5</v>
      </c>
      <c r="BB20" s="34">
        <f t="shared" si="11"/>
        <v>1</v>
      </c>
      <c r="BC20" s="34">
        <f t="shared" si="11"/>
        <v>1</v>
      </c>
      <c r="BD20" s="34">
        <f t="shared" si="11"/>
        <v>0</v>
      </c>
      <c r="BE20" s="34">
        <f t="shared" si="11"/>
        <v>0</v>
      </c>
      <c r="BF20" s="34">
        <f t="shared" si="11"/>
        <v>0.5</v>
      </c>
      <c r="BG20" s="34">
        <f t="shared" si="11"/>
        <v>0</v>
      </c>
      <c r="BH20" s="34">
        <f t="shared" si="11"/>
        <v>0</v>
      </c>
      <c r="BI20" s="34">
        <f t="shared" si="11"/>
        <v>0</v>
      </c>
    </row>
    <row r="21" spans="1:61" x14ac:dyDescent="0.2">
      <c r="A21" s="7">
        <v>2306.0214500000002</v>
      </c>
      <c r="B21" s="3" t="s">
        <v>19</v>
      </c>
      <c r="C21" s="3">
        <v>0</v>
      </c>
      <c r="D21" s="3">
        <v>0</v>
      </c>
      <c r="E21" s="3" t="b">
        <v>0</v>
      </c>
      <c r="F21" s="3" t="b">
        <v>0</v>
      </c>
      <c r="G21" s="13">
        <v>18.819615840911801</v>
      </c>
      <c r="H21" s="13">
        <v>0.16959476470947199</v>
      </c>
      <c r="I21" s="13">
        <v>21.066262245178201</v>
      </c>
      <c r="J21" s="13">
        <v>0.172685861587524</v>
      </c>
      <c r="K21" s="3">
        <v>6110</v>
      </c>
      <c r="L21" s="3">
        <v>2500</v>
      </c>
      <c r="M21" s="3">
        <v>3</v>
      </c>
      <c r="N21" s="3">
        <v>3</v>
      </c>
      <c r="O21" s="3">
        <v>1413</v>
      </c>
      <c r="P21" s="3">
        <v>9</v>
      </c>
      <c r="Q21" s="3">
        <v>15</v>
      </c>
      <c r="R21" s="3">
        <v>6</v>
      </c>
      <c r="S21" s="3" t="b">
        <v>1</v>
      </c>
      <c r="T21" s="3">
        <v>0</v>
      </c>
      <c r="U21" s="3">
        <v>0</v>
      </c>
      <c r="V21" s="3">
        <v>1</v>
      </c>
      <c r="W21" s="3">
        <v>67</v>
      </c>
      <c r="X21" s="3">
        <v>-3</v>
      </c>
      <c r="Z21" s="3">
        <v>1</v>
      </c>
      <c r="AA21" s="3">
        <v>1</v>
      </c>
      <c r="AD21">
        <v>1</v>
      </c>
      <c r="AK21" t="str">
        <v>font styles</v>
      </c>
      <c r="AL21" s="29">
        <f t="shared" si="13"/>
        <v>3.0092592592592591E-2</v>
      </c>
      <c r="AN21" t="str">
        <v>nature</v>
      </c>
      <c r="AO21">
        <f t="shared" si="1"/>
        <v>2</v>
      </c>
      <c r="AP21">
        <f t="shared" si="2"/>
        <v>2</v>
      </c>
      <c r="AQ21">
        <f t="shared" si="3"/>
        <v>2</v>
      </c>
      <c r="AR21">
        <f t="shared" si="4"/>
        <v>2</v>
      </c>
      <c r="AS21">
        <f t="shared" si="5"/>
        <v>2</v>
      </c>
      <c r="AT21">
        <f t="shared" si="6"/>
        <v>0</v>
      </c>
      <c r="AU21">
        <f t="shared" si="7"/>
        <v>0</v>
      </c>
      <c r="AV21">
        <f t="shared" si="8"/>
        <v>0</v>
      </c>
      <c r="AW21">
        <f t="shared" si="9"/>
        <v>0</v>
      </c>
      <c r="AY21" s="10">
        <f t="shared" si="10"/>
        <v>2</v>
      </c>
      <c r="AZ21" s="10" t="str">
        <v>nature</v>
      </c>
      <c r="BA21" s="34">
        <f t="shared" si="12"/>
        <v>1</v>
      </c>
      <c r="BB21" s="34">
        <f t="shared" si="11"/>
        <v>1</v>
      </c>
      <c r="BC21" s="34">
        <f t="shared" si="11"/>
        <v>1</v>
      </c>
      <c r="BD21" s="34">
        <f t="shared" si="11"/>
        <v>1</v>
      </c>
      <c r="BE21" s="34">
        <f t="shared" si="11"/>
        <v>1</v>
      </c>
      <c r="BF21" s="34">
        <f t="shared" si="11"/>
        <v>0</v>
      </c>
      <c r="BG21" s="34">
        <f t="shared" si="11"/>
        <v>0</v>
      </c>
      <c r="BH21" s="34">
        <f t="shared" si="11"/>
        <v>0</v>
      </c>
      <c r="BI21" s="34">
        <f t="shared" si="11"/>
        <v>0</v>
      </c>
    </row>
    <row r="22" spans="1:61" x14ac:dyDescent="0.2">
      <c r="A22" s="7">
        <v>2306.0070599999999</v>
      </c>
      <c r="B22" s="3" t="s">
        <v>10</v>
      </c>
      <c r="C22" s="3">
        <v>0</v>
      </c>
      <c r="D22" s="3">
        <v>0</v>
      </c>
      <c r="E22" s="3" t="b">
        <v>0</v>
      </c>
      <c r="F22" s="3" t="b">
        <v>1</v>
      </c>
      <c r="G22" s="13">
        <v>6.5644395351409903</v>
      </c>
      <c r="H22" s="13">
        <v>0.11734890937805099</v>
      </c>
      <c r="I22" s="13">
        <v>7.2070837020873997</v>
      </c>
      <c r="J22" s="13">
        <v>0.170371294021606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b">
        <v>1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AK22" t="str">
        <v>other styles</v>
      </c>
      <c r="AL22" s="29">
        <f t="shared" si="13"/>
        <v>2.7777777777777776E-2</v>
      </c>
      <c r="AN22" t="str">
        <v>cas-dc</v>
      </c>
      <c r="AO22">
        <f t="shared" si="1"/>
        <v>2</v>
      </c>
      <c r="AP22">
        <f t="shared" si="2"/>
        <v>2</v>
      </c>
      <c r="AQ22">
        <f t="shared" si="3"/>
        <v>2</v>
      </c>
      <c r="AR22">
        <f t="shared" si="4"/>
        <v>2</v>
      </c>
      <c r="AS22">
        <f t="shared" si="5"/>
        <v>2</v>
      </c>
      <c r="AT22">
        <f t="shared" si="6"/>
        <v>0</v>
      </c>
      <c r="AU22">
        <f t="shared" si="7"/>
        <v>0</v>
      </c>
      <c r="AV22">
        <f t="shared" si="8"/>
        <v>0</v>
      </c>
      <c r="AW22">
        <f t="shared" si="9"/>
        <v>1</v>
      </c>
      <c r="AY22" s="10">
        <f t="shared" si="10"/>
        <v>2</v>
      </c>
      <c r="AZ22" s="10" t="str">
        <v>cas-dc</v>
      </c>
      <c r="BA22" s="34">
        <f t="shared" si="12"/>
        <v>1</v>
      </c>
      <c r="BB22" s="34">
        <f t="shared" si="12"/>
        <v>1</v>
      </c>
      <c r="BC22" s="34">
        <f t="shared" si="12"/>
        <v>1</v>
      </c>
      <c r="BD22" s="34">
        <f t="shared" si="12"/>
        <v>1</v>
      </c>
      <c r="BE22" s="34">
        <f t="shared" si="12"/>
        <v>1</v>
      </c>
      <c r="BF22" s="34">
        <f t="shared" si="12"/>
        <v>0</v>
      </c>
      <c r="BG22" s="34">
        <f t="shared" si="12"/>
        <v>0</v>
      </c>
      <c r="BH22" s="34">
        <f t="shared" si="12"/>
        <v>0</v>
      </c>
      <c r="BI22" s="34">
        <f t="shared" si="12"/>
        <v>0.5</v>
      </c>
    </row>
    <row r="23" spans="1:61" x14ac:dyDescent="0.2">
      <c r="A23" s="7">
        <v>2306.0035899999998</v>
      </c>
      <c r="B23" s="3" t="s">
        <v>16</v>
      </c>
      <c r="C23" s="3">
        <v>0</v>
      </c>
      <c r="D23" s="3">
        <v>0</v>
      </c>
      <c r="E23" s="3" t="b">
        <v>0</v>
      </c>
      <c r="F23" s="3" t="b">
        <v>0</v>
      </c>
      <c r="G23" s="13">
        <v>4.7464258670806796</v>
      </c>
      <c r="H23" s="13">
        <v>0.16885423660278301</v>
      </c>
      <c r="I23" s="13">
        <v>4.2926394939422599</v>
      </c>
      <c r="J23" s="13">
        <v>0.11681103706359799</v>
      </c>
      <c r="K23" s="3">
        <v>11826</v>
      </c>
      <c r="L23" s="3">
        <v>6829</v>
      </c>
      <c r="M23" s="3">
        <v>10</v>
      </c>
      <c r="N23" s="3">
        <v>9</v>
      </c>
      <c r="O23" s="3">
        <v>1892</v>
      </c>
      <c r="P23" s="3">
        <v>1</v>
      </c>
      <c r="Q23" s="3">
        <v>0</v>
      </c>
      <c r="R23" s="3">
        <v>0</v>
      </c>
      <c r="S23" s="3" t="b">
        <v>1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Z23" s="3">
        <v>1</v>
      </c>
      <c r="AA23" s="3">
        <v>1</v>
      </c>
      <c r="AK23" t="str">
        <v>ligatures</v>
      </c>
      <c r="AL23" s="29">
        <f t="shared" si="13"/>
        <v>2.3148148148148147E-3</v>
      </c>
      <c r="AN23" t="str">
        <v>svjour3</v>
      </c>
      <c r="AO23">
        <f t="shared" si="1"/>
        <v>0</v>
      </c>
      <c r="AP23">
        <f t="shared" si="2"/>
        <v>0</v>
      </c>
      <c r="AQ23">
        <f t="shared" si="3"/>
        <v>0</v>
      </c>
      <c r="AR23">
        <f t="shared" si="4"/>
        <v>0</v>
      </c>
      <c r="AS23">
        <f t="shared" si="5"/>
        <v>0</v>
      </c>
      <c r="AT23">
        <f t="shared" si="6"/>
        <v>0</v>
      </c>
      <c r="AU23">
        <f t="shared" si="7"/>
        <v>0</v>
      </c>
      <c r="AV23">
        <f t="shared" si="8"/>
        <v>0</v>
      </c>
      <c r="AW23">
        <f t="shared" si="9"/>
        <v>0</v>
      </c>
      <c r="AY23" s="10">
        <f t="shared" si="10"/>
        <v>2</v>
      </c>
      <c r="AZ23" s="10" t="str">
        <v>svjour3</v>
      </c>
      <c r="BA23" s="34">
        <f t="shared" si="12"/>
        <v>0</v>
      </c>
      <c r="BB23" s="34">
        <f t="shared" si="12"/>
        <v>0</v>
      </c>
      <c r="BC23" s="34">
        <f t="shared" si="12"/>
        <v>0</v>
      </c>
      <c r="BD23" s="34">
        <f t="shared" si="12"/>
        <v>0</v>
      </c>
      <c r="BE23" s="34">
        <f t="shared" si="12"/>
        <v>0</v>
      </c>
      <c r="BF23" s="34">
        <f t="shared" si="12"/>
        <v>0</v>
      </c>
      <c r="BG23" s="34">
        <f t="shared" si="12"/>
        <v>0</v>
      </c>
      <c r="BH23" s="34">
        <f t="shared" si="12"/>
        <v>0</v>
      </c>
      <c r="BI23" s="34">
        <f t="shared" si="12"/>
        <v>0</v>
      </c>
    </row>
    <row r="24" spans="1:61" x14ac:dyDescent="0.2">
      <c r="A24" s="7">
        <v>2306.00135</v>
      </c>
      <c r="B24" s="3" t="s">
        <v>10</v>
      </c>
      <c r="C24" s="3">
        <v>0</v>
      </c>
      <c r="D24" s="3">
        <v>0</v>
      </c>
      <c r="E24" s="3" t="b">
        <v>1</v>
      </c>
      <c r="F24" s="3" t="b">
        <v>1</v>
      </c>
      <c r="G24" s="13">
        <v>15.450200557708699</v>
      </c>
      <c r="H24" s="13">
        <v>0.16694688796997001</v>
      </c>
      <c r="I24" s="13">
        <v>16.074301481246899</v>
      </c>
      <c r="J24" s="13">
        <v>0.171875</v>
      </c>
      <c r="K24" s="3">
        <v>107</v>
      </c>
      <c r="L24" s="3">
        <v>107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2</v>
      </c>
      <c r="S24" s="3" t="b">
        <v>1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AK24" t="str">
        <v>images</v>
      </c>
      <c r="AL24" s="29">
        <f t="shared" si="13"/>
        <v>6.9444444444444441E-3</v>
      </c>
      <c r="AN24" t="str">
        <v>aastex631</v>
      </c>
      <c r="AO24">
        <f t="shared" si="1"/>
        <v>0</v>
      </c>
      <c r="AP24">
        <f t="shared" si="2"/>
        <v>0</v>
      </c>
      <c r="AQ24">
        <f t="shared" si="3"/>
        <v>0</v>
      </c>
      <c r="AR24">
        <f t="shared" si="4"/>
        <v>0</v>
      </c>
      <c r="AS24">
        <f t="shared" si="5"/>
        <v>0</v>
      </c>
      <c r="AT24">
        <f t="shared" si="6"/>
        <v>0</v>
      </c>
      <c r="AU24">
        <f t="shared" si="7"/>
        <v>0</v>
      </c>
      <c r="AV24">
        <f t="shared" si="8"/>
        <v>0</v>
      </c>
      <c r="AW24">
        <f t="shared" si="9"/>
        <v>0</v>
      </c>
      <c r="AY24" s="10">
        <f t="shared" si="10"/>
        <v>2</v>
      </c>
      <c r="AZ24" s="10" t="str">
        <v>aastex631</v>
      </c>
      <c r="BA24" s="34">
        <f t="shared" si="12"/>
        <v>0</v>
      </c>
      <c r="BB24" s="34">
        <f t="shared" si="12"/>
        <v>0</v>
      </c>
      <c r="BC24" s="34">
        <f t="shared" si="12"/>
        <v>0</v>
      </c>
      <c r="BD24" s="34">
        <f t="shared" si="12"/>
        <v>0</v>
      </c>
      <c r="BE24" s="34">
        <f t="shared" si="12"/>
        <v>0</v>
      </c>
      <c r="BF24" s="34">
        <f t="shared" si="12"/>
        <v>0</v>
      </c>
      <c r="BG24" s="34">
        <f t="shared" si="12"/>
        <v>0</v>
      </c>
      <c r="BH24" s="34">
        <f t="shared" si="12"/>
        <v>0</v>
      </c>
      <c r="BI24" s="34">
        <f t="shared" si="12"/>
        <v>0</v>
      </c>
    </row>
    <row r="25" spans="1:61" x14ac:dyDescent="0.2">
      <c r="A25" s="7">
        <v>2306.0005500000002</v>
      </c>
      <c r="B25" s="3" t="s">
        <v>10</v>
      </c>
      <c r="C25" s="3">
        <v>12</v>
      </c>
      <c r="D25" s="3">
        <v>12</v>
      </c>
      <c r="E25" s="3" t="b">
        <v>0</v>
      </c>
      <c r="F25" s="3" t="b">
        <v>0</v>
      </c>
      <c r="G25" s="13">
        <v>0.36787152290344199</v>
      </c>
      <c r="H25" s="13">
        <v>0.419265747070312</v>
      </c>
      <c r="I25" s="13">
        <v>0.42131018638610801</v>
      </c>
      <c r="J25" s="13">
        <v>0.42348480224609297</v>
      </c>
      <c r="Z25" s="10" t="s">
        <v>121</v>
      </c>
      <c r="AN25" t="str">
        <v>agujournal2019</v>
      </c>
      <c r="AO25">
        <f t="shared" si="1"/>
        <v>2</v>
      </c>
      <c r="AP25">
        <f t="shared" si="2"/>
        <v>2</v>
      </c>
      <c r="AQ25">
        <f t="shared" si="3"/>
        <v>2</v>
      </c>
      <c r="AR25">
        <f t="shared" si="4"/>
        <v>2</v>
      </c>
      <c r="AS25">
        <f t="shared" si="5"/>
        <v>2</v>
      </c>
      <c r="AT25">
        <f t="shared" si="6"/>
        <v>0</v>
      </c>
      <c r="AU25">
        <f t="shared" si="7"/>
        <v>0</v>
      </c>
      <c r="AV25">
        <f t="shared" si="8"/>
        <v>0</v>
      </c>
      <c r="AW25">
        <f t="shared" si="9"/>
        <v>0</v>
      </c>
      <c r="AY25" s="10">
        <f t="shared" si="10"/>
        <v>2</v>
      </c>
      <c r="AZ25" s="10" t="str">
        <v>agujournal2019</v>
      </c>
      <c r="BA25" s="34">
        <f t="shared" si="12"/>
        <v>1</v>
      </c>
      <c r="BB25" s="34">
        <f t="shared" si="12"/>
        <v>1</v>
      </c>
      <c r="BC25" s="34">
        <f t="shared" si="12"/>
        <v>1</v>
      </c>
      <c r="BD25" s="34">
        <f t="shared" si="12"/>
        <v>1</v>
      </c>
      <c r="BE25" s="34">
        <f t="shared" si="12"/>
        <v>1</v>
      </c>
      <c r="BF25" s="34">
        <f t="shared" si="12"/>
        <v>0</v>
      </c>
      <c r="BG25" s="34">
        <f t="shared" si="12"/>
        <v>0</v>
      </c>
      <c r="BH25" s="34">
        <f t="shared" si="12"/>
        <v>0</v>
      </c>
      <c r="BI25" s="34">
        <f t="shared" si="12"/>
        <v>0</v>
      </c>
    </row>
    <row r="26" spans="1:61" x14ac:dyDescent="0.2">
      <c r="A26" s="7">
        <v>2306.0085300000001</v>
      </c>
      <c r="B26" s="3" t="s">
        <v>10</v>
      </c>
      <c r="C26" s="3">
        <v>0</v>
      </c>
      <c r="D26" s="3">
        <v>0</v>
      </c>
      <c r="E26" s="3" t="b">
        <v>0</v>
      </c>
      <c r="F26" s="3" t="b">
        <v>0</v>
      </c>
      <c r="G26" s="13">
        <v>36.706561803817699</v>
      </c>
      <c r="H26" s="13">
        <v>0.170284748077392</v>
      </c>
      <c r="I26" s="13">
        <v>41.793127059936502</v>
      </c>
      <c r="J26" s="13">
        <v>0.171916723251342</v>
      </c>
      <c r="K26" s="3">
        <v>11</v>
      </c>
      <c r="L26" s="3">
        <v>11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2</v>
      </c>
      <c r="S26" s="3" t="b">
        <v>1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Z26" s="3">
        <v>1</v>
      </c>
      <c r="AN26" t="str">
        <v>lipics-v2021</v>
      </c>
      <c r="AO26">
        <f t="shared" si="1"/>
        <v>1</v>
      </c>
      <c r="AP26">
        <f t="shared" si="2"/>
        <v>2</v>
      </c>
      <c r="AQ26">
        <f t="shared" si="3"/>
        <v>1</v>
      </c>
      <c r="AR26">
        <f t="shared" si="4"/>
        <v>1</v>
      </c>
      <c r="AS26">
        <f t="shared" si="5"/>
        <v>1</v>
      </c>
      <c r="AT26">
        <f t="shared" si="6"/>
        <v>0</v>
      </c>
      <c r="AU26">
        <f t="shared" si="7"/>
        <v>0</v>
      </c>
      <c r="AV26">
        <f t="shared" si="8"/>
        <v>0</v>
      </c>
      <c r="AW26">
        <f t="shared" si="9"/>
        <v>0</v>
      </c>
      <c r="AY26" s="10">
        <f t="shared" si="10"/>
        <v>2</v>
      </c>
      <c r="AZ26" s="10" t="str">
        <v>lipics-v2021</v>
      </c>
      <c r="BA26" s="34">
        <f t="shared" si="12"/>
        <v>0.5</v>
      </c>
      <c r="BB26" s="34">
        <f t="shared" si="12"/>
        <v>1</v>
      </c>
      <c r="BC26" s="34">
        <f t="shared" si="12"/>
        <v>0.5</v>
      </c>
      <c r="BD26" s="34">
        <f t="shared" si="12"/>
        <v>0.5</v>
      </c>
      <c r="BE26" s="34">
        <f t="shared" si="12"/>
        <v>0.5</v>
      </c>
      <c r="BF26" s="34">
        <f t="shared" si="12"/>
        <v>0</v>
      </c>
      <c r="BG26" s="34">
        <f t="shared" si="12"/>
        <v>0</v>
      </c>
      <c r="BH26" s="34">
        <f t="shared" si="12"/>
        <v>0</v>
      </c>
      <c r="BI26" s="34">
        <f t="shared" si="12"/>
        <v>0</v>
      </c>
    </row>
    <row r="27" spans="1:61" x14ac:dyDescent="0.2">
      <c r="A27" s="7">
        <v>2306.0025000000001</v>
      </c>
      <c r="B27" s="3" t="s">
        <v>16</v>
      </c>
      <c r="C27" s="3">
        <v>12</v>
      </c>
      <c r="D27" s="3">
        <v>0</v>
      </c>
      <c r="E27" s="3" t="b">
        <v>1</v>
      </c>
      <c r="F27" s="3" t="b">
        <v>0</v>
      </c>
      <c r="G27" s="13">
        <v>8.0798182487487793</v>
      </c>
      <c r="H27" s="13">
        <v>0.269821166992187</v>
      </c>
      <c r="I27" s="13">
        <v>24.270969152450501</v>
      </c>
      <c r="J27" s="13">
        <v>0.116642475128173</v>
      </c>
      <c r="K27" s="3">
        <v>9942</v>
      </c>
      <c r="L27" s="3">
        <v>6955</v>
      </c>
      <c r="M27" s="3">
        <v>0</v>
      </c>
      <c r="N27" s="3">
        <v>1</v>
      </c>
      <c r="O27" s="3">
        <v>482</v>
      </c>
      <c r="P27" s="3">
        <v>7713</v>
      </c>
      <c r="Q27" s="3">
        <v>6178</v>
      </c>
      <c r="R27" s="3">
        <v>82</v>
      </c>
      <c r="S27" s="3" t="b">
        <v>1</v>
      </c>
      <c r="T27" s="3">
        <v>0</v>
      </c>
      <c r="U27" s="3">
        <v>0</v>
      </c>
      <c r="V27" s="3">
        <v>4</v>
      </c>
      <c r="W27" s="3">
        <v>4</v>
      </c>
      <c r="X27" s="3">
        <v>-2</v>
      </c>
      <c r="Z27" s="3">
        <v>1</v>
      </c>
      <c r="AA27" s="3">
        <v>1</v>
      </c>
      <c r="AB27">
        <v>1</v>
      </c>
      <c r="AN27" t="str">
        <v>jmlr</v>
      </c>
      <c r="AO27">
        <f t="shared" si="1"/>
        <v>0</v>
      </c>
      <c r="AP27">
        <f t="shared" si="2"/>
        <v>1</v>
      </c>
      <c r="AQ27">
        <f t="shared" si="3"/>
        <v>0</v>
      </c>
      <c r="AR27">
        <f t="shared" si="4"/>
        <v>0</v>
      </c>
      <c r="AS27">
        <f t="shared" si="5"/>
        <v>1</v>
      </c>
      <c r="AT27">
        <f t="shared" si="6"/>
        <v>0</v>
      </c>
      <c r="AU27">
        <f t="shared" si="7"/>
        <v>0</v>
      </c>
      <c r="AV27">
        <f t="shared" si="8"/>
        <v>0</v>
      </c>
      <c r="AW27">
        <f t="shared" si="9"/>
        <v>0</v>
      </c>
      <c r="AY27" s="10">
        <f t="shared" si="10"/>
        <v>2</v>
      </c>
      <c r="AZ27" s="10" t="str">
        <v>jmlr</v>
      </c>
      <c r="BA27" s="34">
        <f t="shared" si="12"/>
        <v>0</v>
      </c>
      <c r="BB27" s="34">
        <f t="shared" si="12"/>
        <v>0.5</v>
      </c>
      <c r="BC27" s="34">
        <f t="shared" si="12"/>
        <v>0</v>
      </c>
      <c r="BD27" s="34">
        <f t="shared" si="12"/>
        <v>0</v>
      </c>
      <c r="BE27" s="34">
        <f t="shared" si="12"/>
        <v>0.5</v>
      </c>
      <c r="BF27" s="34">
        <f t="shared" si="12"/>
        <v>0</v>
      </c>
      <c r="BG27" s="34">
        <f t="shared" si="12"/>
        <v>0</v>
      </c>
      <c r="BH27" s="34">
        <f t="shared" si="12"/>
        <v>0</v>
      </c>
      <c r="BI27" s="34">
        <f t="shared" si="12"/>
        <v>0</v>
      </c>
    </row>
    <row r="28" spans="1:61" x14ac:dyDescent="0.2">
      <c r="A28" s="7">
        <v>2306.0047500000001</v>
      </c>
      <c r="B28" s="3" t="s">
        <v>12</v>
      </c>
      <c r="C28" s="3">
        <v>0</v>
      </c>
      <c r="D28" s="3">
        <v>0</v>
      </c>
      <c r="E28" s="3" t="b">
        <v>1</v>
      </c>
      <c r="F28" s="3" t="b">
        <v>1</v>
      </c>
      <c r="G28" s="13">
        <v>7.2562277317047101</v>
      </c>
      <c r="H28" s="13">
        <v>0.16675066947937001</v>
      </c>
      <c r="I28" s="13">
        <v>9.0405836105346609</v>
      </c>
      <c r="J28" s="13">
        <v>0.16689920425415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 t="b">
        <v>1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AN28">
        <v>0</v>
      </c>
      <c r="AO28">
        <f t="shared" si="1"/>
        <v>0</v>
      </c>
      <c r="AP28">
        <f t="shared" si="2"/>
        <v>1</v>
      </c>
      <c r="AQ28">
        <f t="shared" si="3"/>
        <v>0</v>
      </c>
      <c r="AR28">
        <f t="shared" si="4"/>
        <v>0</v>
      </c>
      <c r="AS28">
        <f t="shared" si="5"/>
        <v>0</v>
      </c>
      <c r="AT28">
        <f t="shared" si="6"/>
        <v>0</v>
      </c>
      <c r="AU28">
        <f t="shared" si="7"/>
        <v>0</v>
      </c>
      <c r="AV28">
        <f t="shared" si="8"/>
        <v>0</v>
      </c>
      <c r="AW28">
        <f t="shared" si="9"/>
        <v>0</v>
      </c>
      <c r="AY28" s="10">
        <f t="shared" si="10"/>
        <v>1</v>
      </c>
      <c r="AZ28" s="10">
        <v>0</v>
      </c>
      <c r="BA28" s="34">
        <f t="shared" si="12"/>
        <v>0</v>
      </c>
      <c r="BB28" s="34">
        <f t="shared" si="12"/>
        <v>1</v>
      </c>
      <c r="BC28" s="34">
        <f t="shared" si="12"/>
        <v>0</v>
      </c>
      <c r="BD28" s="34">
        <f t="shared" si="12"/>
        <v>0</v>
      </c>
      <c r="BE28" s="34">
        <f t="shared" si="12"/>
        <v>0</v>
      </c>
      <c r="BF28" s="34">
        <f t="shared" si="12"/>
        <v>0</v>
      </c>
      <c r="BG28" s="34">
        <f t="shared" si="12"/>
        <v>0</v>
      </c>
      <c r="BH28" s="34">
        <f t="shared" si="12"/>
        <v>0</v>
      </c>
      <c r="BI28" s="34">
        <f t="shared" si="12"/>
        <v>0</v>
      </c>
    </row>
    <row r="29" spans="1:61" x14ac:dyDescent="0.2">
      <c r="A29" s="7">
        <v>2306.00038</v>
      </c>
      <c r="B29" s="3" t="s">
        <v>10</v>
      </c>
      <c r="C29" s="3">
        <v>12</v>
      </c>
      <c r="D29" s="3">
        <v>0</v>
      </c>
      <c r="E29" s="3" t="b">
        <v>0</v>
      </c>
      <c r="F29" s="3" t="b">
        <v>0</v>
      </c>
      <c r="G29" s="13">
        <v>8.2732343673706001</v>
      </c>
      <c r="H29" s="13">
        <v>0.31826472282409601</v>
      </c>
      <c r="I29" s="13">
        <v>27.7761952877044</v>
      </c>
      <c r="J29" s="13">
        <v>0.116317749023437</v>
      </c>
      <c r="K29" s="3">
        <v>23765</v>
      </c>
      <c r="L29" s="3">
        <v>17064</v>
      </c>
      <c r="M29" s="3">
        <v>4</v>
      </c>
      <c r="N29" s="3">
        <v>2</v>
      </c>
      <c r="O29" s="3">
        <v>1752</v>
      </c>
      <c r="P29" s="3">
        <v>17914</v>
      </c>
      <c r="Q29" s="3">
        <v>15518</v>
      </c>
      <c r="R29" s="3">
        <v>93</v>
      </c>
      <c r="S29" s="3" t="b">
        <v>1</v>
      </c>
      <c r="T29" s="3">
        <v>0</v>
      </c>
      <c r="U29" s="3">
        <v>0</v>
      </c>
      <c r="V29" s="3">
        <v>0</v>
      </c>
      <c r="W29" s="3">
        <v>0</v>
      </c>
      <c r="X29" s="3">
        <v>-3</v>
      </c>
      <c r="Z29" s="3">
        <v>1</v>
      </c>
      <c r="AA29" s="3">
        <v>1</v>
      </c>
      <c r="AB29">
        <v>1</v>
      </c>
      <c r="AC29">
        <v>1</v>
      </c>
      <c r="AN29" t="str">
        <v>MRM</v>
      </c>
      <c r="AO29">
        <f t="shared" si="1"/>
        <v>1</v>
      </c>
      <c r="AP29">
        <f t="shared" si="2"/>
        <v>1</v>
      </c>
      <c r="AQ29">
        <f t="shared" si="3"/>
        <v>1</v>
      </c>
      <c r="AR29">
        <f t="shared" si="4"/>
        <v>1</v>
      </c>
      <c r="AS29">
        <f t="shared" si="5"/>
        <v>1</v>
      </c>
      <c r="AT29">
        <f t="shared" si="6"/>
        <v>0</v>
      </c>
      <c r="AU29">
        <f t="shared" si="7"/>
        <v>0</v>
      </c>
      <c r="AV29">
        <f t="shared" si="8"/>
        <v>0</v>
      </c>
      <c r="AW29">
        <f t="shared" si="9"/>
        <v>0</v>
      </c>
      <c r="AY29" s="10">
        <f t="shared" si="10"/>
        <v>1</v>
      </c>
      <c r="AZ29" s="10" t="str">
        <v>MRM</v>
      </c>
      <c r="BA29" s="34">
        <f t="shared" si="12"/>
        <v>1</v>
      </c>
      <c r="BB29" s="34">
        <f t="shared" si="12"/>
        <v>1</v>
      </c>
      <c r="BC29" s="34">
        <f t="shared" si="12"/>
        <v>1</v>
      </c>
      <c r="BD29" s="34">
        <f t="shared" si="12"/>
        <v>1</v>
      </c>
      <c r="BE29" s="34">
        <f t="shared" si="12"/>
        <v>1</v>
      </c>
      <c r="BF29" s="34">
        <f t="shared" si="12"/>
        <v>0</v>
      </c>
      <c r="BG29" s="34">
        <f t="shared" si="12"/>
        <v>0</v>
      </c>
      <c r="BH29" s="34">
        <f t="shared" si="12"/>
        <v>0</v>
      </c>
      <c r="BI29" s="34">
        <f t="shared" si="12"/>
        <v>0</v>
      </c>
    </row>
    <row r="30" spans="1:61" x14ac:dyDescent="0.2">
      <c r="A30" s="7">
        <v>2306.0036500000001</v>
      </c>
      <c r="B30" s="3" t="s">
        <v>18</v>
      </c>
      <c r="C30" s="3">
        <v>12</v>
      </c>
      <c r="D30" s="3">
        <v>0</v>
      </c>
      <c r="E30" s="3" t="b">
        <v>0</v>
      </c>
      <c r="F30" s="3" t="b">
        <v>0</v>
      </c>
      <c r="G30" s="13">
        <v>10.8208978176116</v>
      </c>
      <c r="H30" s="13">
        <v>0.31964015960693298</v>
      </c>
      <c r="I30" s="13">
        <v>26.8551330566406</v>
      </c>
      <c r="J30" s="13">
        <v>0.11614418029785099</v>
      </c>
      <c r="K30" s="3">
        <v>4307</v>
      </c>
      <c r="L30" s="3">
        <v>2692</v>
      </c>
      <c r="M30" s="3">
        <v>4</v>
      </c>
      <c r="N30" s="3">
        <v>0</v>
      </c>
      <c r="O30" s="3">
        <v>412</v>
      </c>
      <c r="P30" s="3">
        <v>2411</v>
      </c>
      <c r="Q30" s="3">
        <v>2039</v>
      </c>
      <c r="R30" s="3">
        <v>77</v>
      </c>
      <c r="S30" s="3" t="b">
        <v>1</v>
      </c>
      <c r="T30" s="3">
        <v>0</v>
      </c>
      <c r="U30" s="3">
        <v>0</v>
      </c>
      <c r="V30" s="3">
        <v>0</v>
      </c>
      <c r="W30" s="3">
        <v>4</v>
      </c>
      <c r="X30" s="3">
        <v>-1</v>
      </c>
      <c r="Z30" s="3">
        <v>1</v>
      </c>
      <c r="AA30" s="3">
        <v>1</v>
      </c>
      <c r="AB30">
        <v>1</v>
      </c>
      <c r="AC30">
        <v>1</v>
      </c>
      <c r="AN30" t="str">
        <v>egpubl</v>
      </c>
      <c r="AO30">
        <f t="shared" si="1"/>
        <v>0</v>
      </c>
      <c r="AP30">
        <f t="shared" si="2"/>
        <v>0</v>
      </c>
      <c r="AQ30">
        <f t="shared" si="3"/>
        <v>0</v>
      </c>
      <c r="AR30">
        <f t="shared" si="4"/>
        <v>0</v>
      </c>
      <c r="AS30">
        <f t="shared" si="5"/>
        <v>0</v>
      </c>
      <c r="AT30">
        <f t="shared" si="6"/>
        <v>0</v>
      </c>
      <c r="AU30">
        <f t="shared" si="7"/>
        <v>0</v>
      </c>
      <c r="AV30">
        <f t="shared" si="8"/>
        <v>0</v>
      </c>
      <c r="AW30">
        <f t="shared" si="9"/>
        <v>0</v>
      </c>
      <c r="AY30" s="10">
        <f t="shared" si="10"/>
        <v>1</v>
      </c>
      <c r="AZ30" s="10" t="str">
        <v>egpubl</v>
      </c>
      <c r="BA30" s="34">
        <f t="shared" si="12"/>
        <v>0</v>
      </c>
      <c r="BB30" s="34">
        <f t="shared" si="12"/>
        <v>0</v>
      </c>
      <c r="BC30" s="34">
        <f t="shared" si="12"/>
        <v>0</v>
      </c>
      <c r="BD30" s="34">
        <f t="shared" si="12"/>
        <v>0</v>
      </c>
      <c r="BE30" s="34">
        <f t="shared" si="12"/>
        <v>0</v>
      </c>
      <c r="BF30" s="34">
        <f t="shared" si="12"/>
        <v>0</v>
      </c>
      <c r="BG30" s="34">
        <f t="shared" si="12"/>
        <v>0</v>
      </c>
      <c r="BH30" s="34">
        <f t="shared" si="12"/>
        <v>0</v>
      </c>
      <c r="BI30" s="34">
        <f t="shared" si="12"/>
        <v>0</v>
      </c>
    </row>
    <row r="31" spans="1:61" x14ac:dyDescent="0.2">
      <c r="A31" s="7">
        <v>2306.0051100000001</v>
      </c>
      <c r="B31" s="3" t="s">
        <v>13</v>
      </c>
      <c r="C31" s="3">
        <v>0</v>
      </c>
      <c r="D31" s="3">
        <v>0</v>
      </c>
      <c r="E31" s="3" t="b">
        <v>1</v>
      </c>
      <c r="F31" s="3" t="b">
        <v>1</v>
      </c>
      <c r="G31" s="13">
        <v>9.2816715240478498</v>
      </c>
      <c r="H31" s="13">
        <v>0.116869926452636</v>
      </c>
      <c r="I31" s="13">
        <v>8.4871888160705495</v>
      </c>
      <c r="J31" s="13">
        <v>0.115537166595458</v>
      </c>
      <c r="K31" s="3">
        <v>129</v>
      </c>
      <c r="L31" s="3">
        <v>129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2</v>
      </c>
      <c r="S31" s="3" t="b">
        <v>1</v>
      </c>
      <c r="T31" s="3">
        <v>0</v>
      </c>
      <c r="U31" s="3">
        <v>0</v>
      </c>
      <c r="V31" s="3">
        <v>0</v>
      </c>
      <c r="W31" s="3">
        <v>2</v>
      </c>
      <c r="X31" s="3">
        <v>0</v>
      </c>
      <c r="AN31" t="str">
        <v>memoir</v>
      </c>
      <c r="AO31">
        <f t="shared" si="1"/>
        <v>0</v>
      </c>
      <c r="AP31">
        <f t="shared" si="2"/>
        <v>0</v>
      </c>
      <c r="AQ31">
        <f t="shared" si="3"/>
        <v>0</v>
      </c>
      <c r="AR31">
        <f t="shared" si="4"/>
        <v>0</v>
      </c>
      <c r="AS31">
        <f t="shared" si="5"/>
        <v>0</v>
      </c>
      <c r="AT31">
        <f t="shared" si="6"/>
        <v>0</v>
      </c>
      <c r="AU31">
        <f t="shared" si="7"/>
        <v>0</v>
      </c>
      <c r="AV31">
        <f t="shared" si="8"/>
        <v>0</v>
      </c>
      <c r="AW31">
        <f t="shared" si="9"/>
        <v>0</v>
      </c>
      <c r="AY31" s="10">
        <f t="shared" si="10"/>
        <v>1</v>
      </c>
      <c r="AZ31" s="10" t="str">
        <v>memoir</v>
      </c>
      <c r="BA31" s="34">
        <f t="shared" si="12"/>
        <v>0</v>
      </c>
      <c r="BB31" s="34">
        <f t="shared" si="12"/>
        <v>0</v>
      </c>
      <c r="BC31" s="34">
        <f t="shared" si="12"/>
        <v>0</v>
      </c>
      <c r="BD31" s="34">
        <f t="shared" si="12"/>
        <v>0</v>
      </c>
      <c r="BE31" s="34">
        <f t="shared" si="12"/>
        <v>0</v>
      </c>
      <c r="BF31" s="34">
        <f t="shared" si="12"/>
        <v>0</v>
      </c>
      <c r="BG31" s="34">
        <f t="shared" si="12"/>
        <v>0</v>
      </c>
      <c r="BH31" s="34">
        <f t="shared" si="12"/>
        <v>0</v>
      </c>
      <c r="BI31" s="34">
        <f t="shared" si="12"/>
        <v>0</v>
      </c>
    </row>
    <row r="32" spans="1:61" x14ac:dyDescent="0.2">
      <c r="A32" s="7">
        <v>2306.0092199999999</v>
      </c>
      <c r="B32" s="3" t="s">
        <v>13</v>
      </c>
      <c r="C32" s="3">
        <v>0</v>
      </c>
      <c r="D32" s="3">
        <v>0</v>
      </c>
      <c r="E32" s="3" t="b">
        <v>1</v>
      </c>
      <c r="F32" s="3" t="b">
        <v>1</v>
      </c>
      <c r="G32" s="13">
        <v>5.1456365585327104</v>
      </c>
      <c r="H32" s="13">
        <v>0.11614418029785099</v>
      </c>
      <c r="I32" s="13">
        <v>4.6933107376098597</v>
      </c>
      <c r="J32" s="13">
        <v>0.11699485778808499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b">
        <v>1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AN32" t="str">
        <v>uai2023</v>
      </c>
      <c r="AO32">
        <f t="shared" si="1"/>
        <v>1</v>
      </c>
      <c r="AP32">
        <f t="shared" si="2"/>
        <v>1</v>
      </c>
      <c r="AQ32">
        <f t="shared" si="3"/>
        <v>1</v>
      </c>
      <c r="AR32">
        <f t="shared" si="4"/>
        <v>1</v>
      </c>
      <c r="AS32">
        <f t="shared" si="5"/>
        <v>1</v>
      </c>
      <c r="AT32">
        <f t="shared" si="6"/>
        <v>0</v>
      </c>
      <c r="AU32">
        <f t="shared" si="7"/>
        <v>0</v>
      </c>
      <c r="AV32">
        <f t="shared" si="8"/>
        <v>0</v>
      </c>
      <c r="AW32">
        <f t="shared" si="9"/>
        <v>0</v>
      </c>
      <c r="AY32" s="10">
        <f t="shared" si="10"/>
        <v>1</v>
      </c>
      <c r="AZ32" s="10" t="str">
        <v>uai2023</v>
      </c>
      <c r="BA32" s="34">
        <f t="shared" si="12"/>
        <v>1</v>
      </c>
      <c r="BB32" s="34">
        <f t="shared" si="12"/>
        <v>1</v>
      </c>
      <c r="BC32" s="34">
        <f t="shared" si="12"/>
        <v>1</v>
      </c>
      <c r="BD32" s="34">
        <f t="shared" si="12"/>
        <v>1</v>
      </c>
      <c r="BE32" s="34">
        <f t="shared" si="12"/>
        <v>1</v>
      </c>
      <c r="BF32" s="34">
        <f t="shared" si="12"/>
        <v>0</v>
      </c>
      <c r="BG32" s="34">
        <f t="shared" si="12"/>
        <v>0</v>
      </c>
      <c r="BH32" s="34">
        <f t="shared" si="12"/>
        <v>0</v>
      </c>
      <c r="BI32" s="34">
        <f t="shared" si="12"/>
        <v>0</v>
      </c>
    </row>
    <row r="33" spans="1:61" x14ac:dyDescent="0.2">
      <c r="A33" s="7">
        <v>2306.0218500000001</v>
      </c>
      <c r="B33" s="3" t="s">
        <v>20</v>
      </c>
      <c r="C33" s="3">
        <v>12</v>
      </c>
      <c r="D33" s="3">
        <v>12</v>
      </c>
      <c r="E33" s="3" t="b">
        <v>1</v>
      </c>
      <c r="F33" s="3" t="b">
        <v>0</v>
      </c>
      <c r="G33" s="13">
        <v>7.2632389068603498</v>
      </c>
      <c r="H33" s="13">
        <v>0.267500400543212</v>
      </c>
      <c r="I33" s="13">
        <v>13.8732299804687</v>
      </c>
      <c r="J33" s="13">
        <v>6.8661119937896702</v>
      </c>
      <c r="K33" s="3">
        <v>9408</v>
      </c>
      <c r="L33" s="3">
        <v>7606</v>
      </c>
      <c r="M33" s="3">
        <v>0</v>
      </c>
      <c r="N33" s="3">
        <v>0</v>
      </c>
      <c r="O33" s="3">
        <v>43</v>
      </c>
      <c r="P33" s="3">
        <v>8892</v>
      </c>
      <c r="Q33" s="3">
        <v>7364</v>
      </c>
      <c r="R33" s="3">
        <v>78</v>
      </c>
      <c r="S33" s="3" t="b">
        <v>1</v>
      </c>
      <c r="T33" s="3">
        <v>0</v>
      </c>
      <c r="U33" s="3">
        <v>0</v>
      </c>
      <c r="V33" s="3">
        <v>3</v>
      </c>
      <c r="W33" s="3">
        <v>5</v>
      </c>
      <c r="X33" s="3">
        <v>-4</v>
      </c>
      <c r="Z33" s="3">
        <v>1</v>
      </c>
      <c r="AA33" s="3">
        <v>1</v>
      </c>
      <c r="AB33">
        <v>1</v>
      </c>
      <c r="AC33">
        <v>1</v>
      </c>
      <c r="AN33" t="str">
        <v>atlasdoc</v>
      </c>
      <c r="AO33">
        <f t="shared" si="1"/>
        <v>0</v>
      </c>
      <c r="AP33">
        <f t="shared" si="2"/>
        <v>1</v>
      </c>
      <c r="AQ33">
        <f t="shared" si="3"/>
        <v>1</v>
      </c>
      <c r="AR33">
        <f t="shared" si="4"/>
        <v>0</v>
      </c>
      <c r="AS33">
        <f t="shared" si="5"/>
        <v>0</v>
      </c>
      <c r="AT33">
        <f t="shared" si="6"/>
        <v>1</v>
      </c>
      <c r="AU33">
        <f t="shared" si="7"/>
        <v>0</v>
      </c>
      <c r="AV33">
        <f t="shared" si="8"/>
        <v>1</v>
      </c>
      <c r="AW33">
        <f t="shared" si="9"/>
        <v>0</v>
      </c>
      <c r="AY33" s="10">
        <f t="shared" si="10"/>
        <v>1</v>
      </c>
      <c r="AZ33" s="10" t="str">
        <v>atlasdoc</v>
      </c>
      <c r="BA33" s="34">
        <f t="shared" si="12"/>
        <v>0</v>
      </c>
      <c r="BB33" s="34">
        <f t="shared" si="12"/>
        <v>1</v>
      </c>
      <c r="BC33" s="34">
        <f t="shared" si="12"/>
        <v>1</v>
      </c>
      <c r="BD33" s="34">
        <f t="shared" si="12"/>
        <v>0</v>
      </c>
      <c r="BE33" s="34">
        <f t="shared" si="12"/>
        <v>0</v>
      </c>
      <c r="BF33" s="34">
        <f t="shared" si="12"/>
        <v>1</v>
      </c>
      <c r="BG33" s="34">
        <f t="shared" si="12"/>
        <v>0</v>
      </c>
      <c r="BH33" s="34">
        <f t="shared" si="12"/>
        <v>1</v>
      </c>
      <c r="BI33" s="34">
        <f t="shared" si="12"/>
        <v>0</v>
      </c>
    </row>
    <row r="34" spans="1:61" x14ac:dyDescent="0.2">
      <c r="A34" s="7">
        <v>2306.0009399999999</v>
      </c>
      <c r="B34" s="3" t="s">
        <v>12</v>
      </c>
      <c r="C34" s="3">
        <v>0</v>
      </c>
      <c r="D34" s="3">
        <v>0</v>
      </c>
      <c r="E34" s="3" t="b">
        <v>0</v>
      </c>
      <c r="F34" s="3" t="b">
        <v>0</v>
      </c>
      <c r="G34" s="13">
        <v>24.832030296325598</v>
      </c>
      <c r="H34" s="13">
        <v>0.16776108741760201</v>
      </c>
      <c r="I34" s="13">
        <v>18.9934034347534</v>
      </c>
      <c r="J34" s="13">
        <v>0.16776847839355399</v>
      </c>
      <c r="K34" s="3">
        <v>55</v>
      </c>
      <c r="L34" s="3">
        <v>13</v>
      </c>
      <c r="M34" s="3">
        <v>0</v>
      </c>
      <c r="N34" s="3">
        <v>0</v>
      </c>
      <c r="O34" s="3">
        <v>16</v>
      </c>
      <c r="P34" s="3">
        <v>0</v>
      </c>
      <c r="Q34" s="3">
        <v>0</v>
      </c>
      <c r="R34" s="3">
        <v>2</v>
      </c>
      <c r="S34" s="3" t="b">
        <v>1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Z34" s="3">
        <v>1</v>
      </c>
      <c r="AN34" t="str">
        <v>pasj01</v>
      </c>
      <c r="AO34">
        <f t="shared" si="1"/>
        <v>0</v>
      </c>
      <c r="AP34">
        <f t="shared" si="2"/>
        <v>1</v>
      </c>
      <c r="AQ34">
        <f t="shared" si="3"/>
        <v>1</v>
      </c>
      <c r="AR34">
        <f t="shared" si="4"/>
        <v>1</v>
      </c>
      <c r="AS34">
        <f t="shared" si="5"/>
        <v>1</v>
      </c>
      <c r="AT34">
        <f t="shared" si="6"/>
        <v>0</v>
      </c>
      <c r="AU34">
        <f t="shared" si="7"/>
        <v>0</v>
      </c>
      <c r="AV34">
        <f t="shared" si="8"/>
        <v>0</v>
      </c>
      <c r="AW34">
        <f t="shared" si="9"/>
        <v>0</v>
      </c>
      <c r="AY34" s="10">
        <f t="shared" si="10"/>
        <v>1</v>
      </c>
      <c r="AZ34" s="10" t="str">
        <v>pasj01</v>
      </c>
      <c r="BA34" s="34">
        <f t="shared" si="12"/>
        <v>0</v>
      </c>
      <c r="BB34" s="34">
        <f t="shared" si="12"/>
        <v>1</v>
      </c>
      <c r="BC34" s="34">
        <f t="shared" si="12"/>
        <v>1</v>
      </c>
      <c r="BD34" s="34">
        <f t="shared" si="12"/>
        <v>1</v>
      </c>
      <c r="BE34" s="34">
        <f t="shared" si="12"/>
        <v>1</v>
      </c>
      <c r="BF34" s="34">
        <f t="shared" si="12"/>
        <v>0</v>
      </c>
      <c r="BG34" s="34">
        <f t="shared" si="12"/>
        <v>0</v>
      </c>
      <c r="BH34" s="34">
        <f t="shared" si="12"/>
        <v>0</v>
      </c>
      <c r="BI34" s="34">
        <f t="shared" si="12"/>
        <v>0</v>
      </c>
    </row>
    <row r="35" spans="1:61" x14ac:dyDescent="0.2">
      <c r="A35" s="7">
        <v>2306.0012200000001</v>
      </c>
      <c r="B35" s="3" t="s">
        <v>10</v>
      </c>
      <c r="C35" s="3">
        <v>12</v>
      </c>
      <c r="D35" s="3">
        <v>0</v>
      </c>
      <c r="E35" s="3" t="b">
        <v>0</v>
      </c>
      <c r="F35" s="3" t="b">
        <v>0</v>
      </c>
      <c r="G35" s="13">
        <v>7.1557090282440097</v>
      </c>
      <c r="H35" s="13">
        <v>0.269454956054687</v>
      </c>
      <c r="I35" s="13">
        <v>22.817698717117299</v>
      </c>
      <c r="J35" s="13">
        <v>0.116512537002563</v>
      </c>
      <c r="K35" s="3">
        <v>8504</v>
      </c>
      <c r="L35" s="3">
        <v>7057</v>
      </c>
      <c r="M35" s="3">
        <v>0</v>
      </c>
      <c r="N35" s="3">
        <v>0</v>
      </c>
      <c r="O35" s="3">
        <v>115</v>
      </c>
      <c r="P35" s="3">
        <v>7794</v>
      </c>
      <c r="Q35" s="3">
        <v>6683</v>
      </c>
      <c r="R35" s="3">
        <v>82</v>
      </c>
      <c r="S35" s="3" t="b">
        <v>1</v>
      </c>
      <c r="T35" s="3">
        <v>0</v>
      </c>
      <c r="U35" s="3">
        <v>0</v>
      </c>
      <c r="V35" s="3">
        <v>7</v>
      </c>
      <c r="W35" s="3">
        <v>9</v>
      </c>
      <c r="X35" s="3">
        <v>-3</v>
      </c>
      <c r="Z35" s="3">
        <v>1</v>
      </c>
      <c r="AA35" s="3">
        <v>1</v>
      </c>
      <c r="AB35">
        <v>1</v>
      </c>
      <c r="AC35">
        <v>1</v>
      </c>
      <c r="AN35" t="str">
        <v>GonnellaLab-StyleArXiv</v>
      </c>
      <c r="AO35">
        <f t="shared" si="1"/>
        <v>1</v>
      </c>
      <c r="AP35">
        <f t="shared" si="2"/>
        <v>1</v>
      </c>
      <c r="AQ35">
        <f t="shared" si="3"/>
        <v>1</v>
      </c>
      <c r="AR35">
        <f t="shared" si="4"/>
        <v>1</v>
      </c>
      <c r="AS35">
        <f t="shared" si="5"/>
        <v>1</v>
      </c>
      <c r="AT35">
        <f t="shared" si="6"/>
        <v>0</v>
      </c>
      <c r="AU35">
        <f t="shared" si="7"/>
        <v>0</v>
      </c>
      <c r="AV35">
        <f t="shared" si="8"/>
        <v>0</v>
      </c>
      <c r="AW35">
        <f t="shared" si="9"/>
        <v>0</v>
      </c>
      <c r="AY35" s="10">
        <f t="shared" si="10"/>
        <v>1</v>
      </c>
      <c r="AZ35" s="10" t="str">
        <v>GonnellaLab-StyleArXiv</v>
      </c>
      <c r="BA35" s="34">
        <f t="shared" si="12"/>
        <v>1</v>
      </c>
      <c r="BB35" s="34">
        <f t="shared" si="12"/>
        <v>1</v>
      </c>
      <c r="BC35" s="34">
        <f t="shared" si="12"/>
        <v>1</v>
      </c>
      <c r="BD35" s="34">
        <f t="shared" si="12"/>
        <v>1</v>
      </c>
      <c r="BE35" s="34">
        <f t="shared" si="12"/>
        <v>1</v>
      </c>
      <c r="BF35" s="34">
        <f t="shared" si="12"/>
        <v>0</v>
      </c>
      <c r="BG35" s="34">
        <f t="shared" si="12"/>
        <v>0</v>
      </c>
      <c r="BH35" s="34">
        <f t="shared" si="12"/>
        <v>0</v>
      </c>
      <c r="BI35" s="34">
        <f t="shared" si="12"/>
        <v>0</v>
      </c>
    </row>
    <row r="36" spans="1:61" x14ac:dyDescent="0.2">
      <c r="A36" s="7">
        <v>2306.0008499999999</v>
      </c>
      <c r="B36" s="3" t="s">
        <v>10</v>
      </c>
      <c r="C36" s="3">
        <v>0</v>
      </c>
      <c r="D36" s="3">
        <v>0</v>
      </c>
      <c r="E36" s="3" t="b">
        <v>0</v>
      </c>
      <c r="F36" s="3" t="b">
        <v>0</v>
      </c>
      <c r="G36" s="13">
        <v>20.903215169906598</v>
      </c>
      <c r="H36" s="13">
        <v>0.16738796234130801</v>
      </c>
      <c r="I36" s="13">
        <v>17.4181435108184</v>
      </c>
      <c r="J36" s="13">
        <v>0.167271614074707</v>
      </c>
      <c r="K36" s="3">
        <v>39</v>
      </c>
      <c r="L36" s="3">
        <v>39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2</v>
      </c>
      <c r="S36" s="3" t="b">
        <v>1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Z36" s="3">
        <v>1</v>
      </c>
      <c r="AN36" t="str">
        <v>comsoc2023</v>
      </c>
      <c r="AO36">
        <f t="shared" si="1"/>
        <v>1</v>
      </c>
      <c r="AP36">
        <f t="shared" si="2"/>
        <v>1</v>
      </c>
      <c r="AQ36">
        <f t="shared" si="3"/>
        <v>1</v>
      </c>
      <c r="AR36">
        <f t="shared" si="4"/>
        <v>1</v>
      </c>
      <c r="AS36">
        <f t="shared" si="5"/>
        <v>1</v>
      </c>
      <c r="AT36">
        <f t="shared" si="6"/>
        <v>0</v>
      </c>
      <c r="AU36">
        <f t="shared" si="7"/>
        <v>1</v>
      </c>
      <c r="AV36">
        <f t="shared" si="8"/>
        <v>0</v>
      </c>
      <c r="AW36">
        <f t="shared" si="9"/>
        <v>0</v>
      </c>
      <c r="AY36" s="10">
        <f t="shared" si="10"/>
        <v>1</v>
      </c>
      <c r="AZ36" s="10" t="str">
        <v>comsoc2023</v>
      </c>
      <c r="BA36" s="34">
        <f t="shared" si="12"/>
        <v>1</v>
      </c>
      <c r="BB36" s="34">
        <f t="shared" si="12"/>
        <v>1</v>
      </c>
      <c r="BC36" s="34">
        <f t="shared" si="12"/>
        <v>1</v>
      </c>
      <c r="BD36" s="34">
        <f t="shared" si="12"/>
        <v>1</v>
      </c>
      <c r="BE36" s="34">
        <f t="shared" si="12"/>
        <v>1</v>
      </c>
      <c r="BF36" s="34">
        <f t="shared" si="12"/>
        <v>0</v>
      </c>
      <c r="BG36" s="34">
        <f t="shared" si="12"/>
        <v>1</v>
      </c>
      <c r="BH36" s="34">
        <f t="shared" si="12"/>
        <v>0</v>
      </c>
      <c r="BI36" s="34">
        <f t="shared" si="12"/>
        <v>0</v>
      </c>
    </row>
    <row r="37" spans="1:61" x14ac:dyDescent="0.2">
      <c r="A37" s="7">
        <v>2306.0073299999999</v>
      </c>
      <c r="B37" s="3" t="s">
        <v>10</v>
      </c>
      <c r="C37" s="3">
        <v>0</v>
      </c>
      <c r="D37" s="3">
        <v>0</v>
      </c>
      <c r="E37" s="3" t="b">
        <v>1</v>
      </c>
      <c r="F37" s="3" t="b">
        <v>1</v>
      </c>
      <c r="G37" s="13">
        <v>16.961674451827999</v>
      </c>
      <c r="H37" s="13">
        <v>0.16853094100952101</v>
      </c>
      <c r="I37" s="13">
        <v>14.3242309093475</v>
      </c>
      <c r="J37" s="13">
        <v>0.17289090156555101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 t="b">
        <v>1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AN37" t="str">
        <v>mdpi</v>
      </c>
      <c r="AO37">
        <f t="shared" si="1"/>
        <v>0</v>
      </c>
      <c r="AP37">
        <f t="shared" si="2"/>
        <v>1</v>
      </c>
      <c r="AQ37">
        <f t="shared" si="3"/>
        <v>0</v>
      </c>
      <c r="AR37">
        <f t="shared" si="4"/>
        <v>0</v>
      </c>
      <c r="AS37">
        <f t="shared" si="5"/>
        <v>0</v>
      </c>
      <c r="AT37">
        <f t="shared" si="6"/>
        <v>0</v>
      </c>
      <c r="AU37">
        <f t="shared" si="7"/>
        <v>0</v>
      </c>
      <c r="AV37">
        <f t="shared" si="8"/>
        <v>0</v>
      </c>
      <c r="AW37">
        <f t="shared" si="9"/>
        <v>0</v>
      </c>
      <c r="AY37" s="10">
        <f t="shared" si="10"/>
        <v>1</v>
      </c>
      <c r="AZ37" s="10" t="str">
        <v>mdpi</v>
      </c>
      <c r="BA37" s="34">
        <f t="shared" si="12"/>
        <v>0</v>
      </c>
      <c r="BB37" s="34">
        <f t="shared" si="12"/>
        <v>1</v>
      </c>
      <c r="BC37" s="34">
        <f t="shared" si="12"/>
        <v>0</v>
      </c>
      <c r="BD37" s="34">
        <f t="shared" si="12"/>
        <v>0</v>
      </c>
      <c r="BE37" s="34">
        <f t="shared" si="12"/>
        <v>0</v>
      </c>
      <c r="BF37" s="34">
        <f t="shared" si="12"/>
        <v>0</v>
      </c>
      <c r="BG37" s="34">
        <f t="shared" si="12"/>
        <v>0</v>
      </c>
      <c r="BH37" s="34">
        <f t="shared" si="12"/>
        <v>0</v>
      </c>
      <c r="BI37" s="34">
        <f t="shared" si="12"/>
        <v>0</v>
      </c>
    </row>
    <row r="38" spans="1:61" x14ac:dyDescent="0.2">
      <c r="A38" s="7">
        <v>2306.0028200000002</v>
      </c>
      <c r="B38" s="3" t="s">
        <v>21</v>
      </c>
      <c r="C38" s="3">
        <v>12</v>
      </c>
      <c r="D38" s="3">
        <v>12</v>
      </c>
      <c r="E38" s="3" t="b">
        <v>0</v>
      </c>
      <c r="F38" s="3" t="b">
        <v>0</v>
      </c>
      <c r="G38" s="13">
        <v>9.2729742527008003</v>
      </c>
      <c r="H38" s="13">
        <v>0.269216299057006</v>
      </c>
      <c r="I38" s="13">
        <v>15.8069503307342</v>
      </c>
      <c r="J38" s="13">
        <v>7.8265094757079998</v>
      </c>
      <c r="K38" s="3">
        <v>19130</v>
      </c>
      <c r="L38" s="3">
        <v>13541</v>
      </c>
      <c r="M38" s="3">
        <v>3</v>
      </c>
      <c r="N38" s="3">
        <v>1</v>
      </c>
      <c r="O38" s="3">
        <v>1407</v>
      </c>
      <c r="P38" s="3">
        <v>13228</v>
      </c>
      <c r="Q38" s="3">
        <v>11351</v>
      </c>
      <c r="R38" s="3">
        <v>154</v>
      </c>
      <c r="S38" s="3" t="b">
        <v>1</v>
      </c>
      <c r="T38" s="3">
        <v>0</v>
      </c>
      <c r="U38" s="3">
        <v>0</v>
      </c>
      <c r="V38" s="3">
        <v>4</v>
      </c>
      <c r="W38" s="3">
        <v>6</v>
      </c>
      <c r="X38" s="3">
        <v>-2</v>
      </c>
      <c r="Z38" s="3">
        <v>1</v>
      </c>
      <c r="AA38" s="3">
        <v>1</v>
      </c>
      <c r="AB38">
        <v>1</v>
      </c>
      <c r="AC38">
        <v>1</v>
      </c>
      <c r="AN38" t="str">
        <v>scrartcl</v>
      </c>
      <c r="AO38">
        <f t="shared" ref="AO38:AO68" si="14">COUNTIFS($B:$B,$AN38,X:X,"&lt;&gt;0",X:X,"&lt;&gt;")</f>
        <v>0</v>
      </c>
      <c r="AP38">
        <f t="shared" ref="AP38:AP68" si="15">COUNTIFS($B:$B,$AN38,Z:Z,1)</f>
        <v>1</v>
      </c>
      <c r="AQ38">
        <f t="shared" ref="AQ38:AQ68" si="16">COUNTIFS($B:$B,$AN38,AA:AA,1)</f>
        <v>0</v>
      </c>
      <c r="AR38">
        <f t="shared" ref="AR38:AR68" si="17">COUNTIFS($B:$B,$AN38,AB:AB,1)</f>
        <v>0</v>
      </c>
      <c r="AS38">
        <f t="shared" ref="AS38:AS68" si="18">COUNTIFS($B:$B,$AN38,AC:AC,1)</f>
        <v>0</v>
      </c>
      <c r="AT38">
        <f t="shared" ref="AT38:AT68" si="19">COUNTIFS($B:$B,$AN38,AD:AD,1)</f>
        <v>0</v>
      </c>
      <c r="AU38">
        <f t="shared" ref="AU38:AU68" si="20">COUNTIFS($B:$B,$AN38,AE:AE,1)</f>
        <v>0</v>
      </c>
      <c r="AV38">
        <f t="shared" ref="AV38:AV68" si="21">COUNTIFS($B:$B,$AN38,AF:AF,1)</f>
        <v>0</v>
      </c>
      <c r="AW38">
        <f t="shared" ref="AW38:AW68" si="22">COUNTIFS($B:$B,$AN38,AG:AG,1)</f>
        <v>0</v>
      </c>
      <c r="AY38" s="10">
        <f t="shared" ref="AY38:AY69" si="23">COUNTIF(B:B,AZ38)</f>
        <v>1</v>
      </c>
      <c r="AZ38" s="10" t="str">
        <v>scrartcl</v>
      </c>
      <c r="BA38" s="34">
        <f t="shared" si="12"/>
        <v>0</v>
      </c>
      <c r="BB38" s="34">
        <f t="shared" si="12"/>
        <v>1</v>
      </c>
      <c r="BC38" s="34">
        <f t="shared" si="12"/>
        <v>0</v>
      </c>
      <c r="BD38" s="34">
        <f t="shared" si="12"/>
        <v>0</v>
      </c>
      <c r="BE38" s="34">
        <f t="shared" si="12"/>
        <v>0</v>
      </c>
      <c r="BF38" s="34">
        <f t="shared" si="12"/>
        <v>0</v>
      </c>
      <c r="BG38" s="34">
        <f t="shared" si="12"/>
        <v>0</v>
      </c>
      <c r="BH38" s="34">
        <f t="shared" si="12"/>
        <v>0</v>
      </c>
      <c r="BI38" s="34">
        <f t="shared" si="12"/>
        <v>0</v>
      </c>
    </row>
    <row r="39" spans="1:61" x14ac:dyDescent="0.2">
      <c r="A39" s="7">
        <v>2306.0045399999999</v>
      </c>
      <c r="B39" s="3" t="s">
        <v>10</v>
      </c>
      <c r="C39" s="3">
        <v>12</v>
      </c>
      <c r="D39" s="3">
        <v>0</v>
      </c>
      <c r="E39" s="3" t="b">
        <v>1</v>
      </c>
      <c r="F39" s="3" t="b">
        <v>0</v>
      </c>
      <c r="G39" s="13">
        <v>4.2894363403320304</v>
      </c>
      <c r="H39" s="13">
        <v>0.26867699623107899</v>
      </c>
      <c r="I39" s="13">
        <v>10.7347056865692</v>
      </c>
      <c r="J39" s="13">
        <v>0.17544317245483301</v>
      </c>
      <c r="K39" s="3">
        <v>9355</v>
      </c>
      <c r="L39" s="3">
        <v>7582</v>
      </c>
      <c r="M39" s="3">
        <v>0</v>
      </c>
      <c r="N39" s="3">
        <v>0</v>
      </c>
      <c r="O39" s="3">
        <v>9</v>
      </c>
      <c r="P39" s="3">
        <v>9153</v>
      </c>
      <c r="Q39" s="3">
        <v>7442</v>
      </c>
      <c r="R39" s="3">
        <v>84</v>
      </c>
      <c r="S39" s="3" t="b">
        <v>1</v>
      </c>
      <c r="T39" s="3">
        <v>0</v>
      </c>
      <c r="U39" s="3">
        <v>0</v>
      </c>
      <c r="V39" s="3">
        <v>4</v>
      </c>
      <c r="W39" s="3">
        <v>6</v>
      </c>
      <c r="X39" s="3">
        <v>-4</v>
      </c>
      <c r="Z39" s="3">
        <v>1</v>
      </c>
      <c r="AA39" s="3">
        <v>1</v>
      </c>
      <c r="AB39">
        <v>1</v>
      </c>
      <c r="AC39">
        <v>1</v>
      </c>
      <c r="AN39" t="str">
        <v>amsart}%article</v>
      </c>
      <c r="AO39">
        <f t="shared" si="14"/>
        <v>0</v>
      </c>
      <c r="AP39">
        <f t="shared" si="15"/>
        <v>1</v>
      </c>
      <c r="AQ39">
        <f t="shared" si="16"/>
        <v>0</v>
      </c>
      <c r="AR39">
        <f t="shared" si="17"/>
        <v>0</v>
      </c>
      <c r="AS39">
        <f t="shared" si="18"/>
        <v>0</v>
      </c>
      <c r="AT39">
        <f t="shared" si="19"/>
        <v>0</v>
      </c>
      <c r="AU39">
        <f t="shared" si="20"/>
        <v>0</v>
      </c>
      <c r="AV39">
        <f t="shared" si="21"/>
        <v>0</v>
      </c>
      <c r="AW39">
        <f t="shared" si="22"/>
        <v>0</v>
      </c>
      <c r="AY39" s="10">
        <f t="shared" si="23"/>
        <v>1</v>
      </c>
      <c r="AZ39" s="10" t="str">
        <v>amsart}%article</v>
      </c>
      <c r="BA39" s="34">
        <f t="shared" si="12"/>
        <v>0</v>
      </c>
      <c r="BB39" s="34">
        <f t="shared" si="12"/>
        <v>1</v>
      </c>
      <c r="BC39" s="34">
        <f t="shared" si="12"/>
        <v>0</v>
      </c>
      <c r="BD39" s="34">
        <f t="shared" si="12"/>
        <v>0</v>
      </c>
      <c r="BE39" s="34">
        <f t="shared" si="12"/>
        <v>0</v>
      </c>
      <c r="BF39" s="34">
        <f t="shared" si="12"/>
        <v>0</v>
      </c>
      <c r="BG39" s="34">
        <f t="shared" si="12"/>
        <v>0</v>
      </c>
      <c r="BH39" s="34">
        <f t="shared" si="12"/>
        <v>0</v>
      </c>
      <c r="BI39" s="34">
        <f t="shared" si="12"/>
        <v>0</v>
      </c>
    </row>
    <row r="40" spans="1:61" x14ac:dyDescent="0.2">
      <c r="A40" s="7">
        <v>2306.0005000000001</v>
      </c>
      <c r="B40" s="3" t="s">
        <v>10</v>
      </c>
      <c r="C40" s="3">
        <v>12</v>
      </c>
      <c r="D40" s="3">
        <v>12</v>
      </c>
      <c r="E40" s="3" t="b">
        <v>1</v>
      </c>
      <c r="F40" s="3" t="b">
        <v>0</v>
      </c>
      <c r="G40" s="13">
        <v>9.9858162403106601</v>
      </c>
      <c r="H40" s="13">
        <v>0.26738357543945301</v>
      </c>
      <c r="I40" s="13">
        <v>8.5212900638580305</v>
      </c>
      <c r="J40" s="13">
        <v>8.4320268630981392</v>
      </c>
      <c r="K40" s="3">
        <v>36892</v>
      </c>
      <c r="L40" s="3">
        <v>30108</v>
      </c>
      <c r="M40" s="3">
        <v>0</v>
      </c>
      <c r="N40" s="3">
        <v>0</v>
      </c>
      <c r="O40" s="3">
        <v>262</v>
      </c>
      <c r="P40" s="3">
        <v>35669</v>
      </c>
      <c r="Q40" s="3">
        <v>29580</v>
      </c>
      <c r="R40" s="3">
        <v>87</v>
      </c>
      <c r="S40" s="3" t="b">
        <v>1</v>
      </c>
      <c r="T40" s="3">
        <v>0</v>
      </c>
      <c r="U40" s="3">
        <v>0</v>
      </c>
      <c r="V40" s="3">
        <v>11</v>
      </c>
      <c r="W40" s="3">
        <v>15</v>
      </c>
      <c r="X40" s="3">
        <v>-11</v>
      </c>
      <c r="Z40" s="3">
        <v>1</v>
      </c>
      <c r="AA40" s="3">
        <v>1</v>
      </c>
      <c r="AB40">
        <v>1</v>
      </c>
      <c r="AC40">
        <v>1</v>
      </c>
      <c r="AN40" t="str">
        <v>ieeecolor</v>
      </c>
      <c r="AO40">
        <f t="shared" si="14"/>
        <v>0</v>
      </c>
      <c r="AP40">
        <f t="shared" si="15"/>
        <v>1</v>
      </c>
      <c r="AQ40">
        <f t="shared" si="16"/>
        <v>1</v>
      </c>
      <c r="AR40">
        <f t="shared" si="17"/>
        <v>1</v>
      </c>
      <c r="AS40">
        <f t="shared" si="18"/>
        <v>1</v>
      </c>
      <c r="AT40">
        <f t="shared" si="19"/>
        <v>0</v>
      </c>
      <c r="AU40">
        <f t="shared" si="20"/>
        <v>0</v>
      </c>
      <c r="AV40">
        <f t="shared" si="21"/>
        <v>0</v>
      </c>
      <c r="AW40">
        <f t="shared" si="22"/>
        <v>0</v>
      </c>
      <c r="AY40" s="10">
        <f t="shared" si="23"/>
        <v>1</v>
      </c>
      <c r="AZ40" s="10" t="str">
        <v>ieeecolor</v>
      </c>
      <c r="BA40" s="34">
        <f t="shared" si="12"/>
        <v>0</v>
      </c>
      <c r="BB40" s="34">
        <f t="shared" si="12"/>
        <v>1</v>
      </c>
      <c r="BC40" s="34">
        <f t="shared" si="12"/>
        <v>1</v>
      </c>
      <c r="BD40" s="34">
        <f t="shared" si="12"/>
        <v>1</v>
      </c>
      <c r="BE40" s="34">
        <f t="shared" si="12"/>
        <v>1</v>
      </c>
      <c r="BF40" s="34">
        <f t="shared" si="12"/>
        <v>0</v>
      </c>
      <c r="BG40" s="34">
        <f t="shared" si="12"/>
        <v>0</v>
      </c>
      <c r="BH40" s="34">
        <f t="shared" si="12"/>
        <v>0</v>
      </c>
      <c r="BI40" s="34">
        <f t="shared" si="12"/>
        <v>0</v>
      </c>
    </row>
    <row r="41" spans="1:61" x14ac:dyDescent="0.2">
      <c r="A41" s="7">
        <v>2306.0394099999999</v>
      </c>
      <c r="B41" s="3" t="s">
        <v>10</v>
      </c>
      <c r="C41" s="3">
        <v>0</v>
      </c>
      <c r="D41" s="3">
        <v>0</v>
      </c>
      <c r="E41" s="3" t="b">
        <v>1</v>
      </c>
      <c r="F41" s="3" t="b">
        <v>1</v>
      </c>
      <c r="G41" s="13">
        <v>11.393983840942299</v>
      </c>
      <c r="H41" s="13">
        <v>0.172519445419311</v>
      </c>
      <c r="I41" s="13">
        <v>9.6823718547820992</v>
      </c>
      <c r="J41" s="13">
        <v>0.17059922218322701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 t="b">
        <v>1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AN41" t="str">
        <v>cas-sc</v>
      </c>
      <c r="AO41">
        <f t="shared" si="14"/>
        <v>0</v>
      </c>
      <c r="AP41">
        <f t="shared" si="15"/>
        <v>1</v>
      </c>
      <c r="AQ41">
        <f t="shared" si="16"/>
        <v>0</v>
      </c>
      <c r="AR41">
        <f t="shared" si="17"/>
        <v>0</v>
      </c>
      <c r="AS41">
        <f t="shared" si="18"/>
        <v>0</v>
      </c>
      <c r="AT41">
        <f t="shared" si="19"/>
        <v>0</v>
      </c>
      <c r="AU41">
        <f t="shared" si="20"/>
        <v>0</v>
      </c>
      <c r="AV41">
        <f t="shared" si="21"/>
        <v>0</v>
      </c>
      <c r="AW41">
        <f t="shared" si="22"/>
        <v>0</v>
      </c>
      <c r="AY41" s="10">
        <f t="shared" si="23"/>
        <v>1</v>
      </c>
      <c r="AZ41" s="10" t="str">
        <v>cas-sc</v>
      </c>
      <c r="BA41" s="34">
        <f t="shared" si="12"/>
        <v>0</v>
      </c>
      <c r="BB41" s="34">
        <f t="shared" si="12"/>
        <v>1</v>
      </c>
      <c r="BC41" s="34">
        <f t="shared" si="12"/>
        <v>0</v>
      </c>
      <c r="BD41" s="34">
        <f t="shared" si="12"/>
        <v>0</v>
      </c>
      <c r="BE41" s="34">
        <f t="shared" si="12"/>
        <v>0</v>
      </c>
      <c r="BF41" s="34">
        <f t="shared" si="12"/>
        <v>0</v>
      </c>
      <c r="BG41" s="34">
        <f t="shared" si="12"/>
        <v>0</v>
      </c>
      <c r="BH41" s="34">
        <f t="shared" si="12"/>
        <v>0</v>
      </c>
      <c r="BI41" s="34">
        <f t="shared" si="12"/>
        <v>0</v>
      </c>
    </row>
    <row r="42" spans="1:61" x14ac:dyDescent="0.2">
      <c r="A42" s="7">
        <v>2306.0048400000001</v>
      </c>
      <c r="B42" s="3" t="s">
        <v>13</v>
      </c>
      <c r="C42" s="3">
        <v>0</v>
      </c>
      <c r="D42" s="3">
        <v>0</v>
      </c>
      <c r="E42" s="3" t="b">
        <v>0</v>
      </c>
      <c r="F42" s="3" t="b">
        <v>0</v>
      </c>
      <c r="G42" s="13">
        <v>11.0264995098114</v>
      </c>
      <c r="H42" s="13">
        <v>0.116462469100952</v>
      </c>
      <c r="I42" s="13">
        <v>12.270356416702199</v>
      </c>
      <c r="J42" s="13">
        <v>0.16769862174987701</v>
      </c>
      <c r="K42" s="3">
        <v>76</v>
      </c>
      <c r="L42" s="3">
        <v>76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</v>
      </c>
      <c r="S42" s="3" t="b">
        <v>1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Z42" s="3">
        <v>1</v>
      </c>
      <c r="AN42" t="str">
        <v>sagej</v>
      </c>
      <c r="AO42">
        <f t="shared" si="14"/>
        <v>1</v>
      </c>
      <c r="AP42">
        <f t="shared" si="15"/>
        <v>1</v>
      </c>
      <c r="AQ42">
        <f t="shared" si="16"/>
        <v>1</v>
      </c>
      <c r="AR42">
        <f t="shared" si="17"/>
        <v>1</v>
      </c>
      <c r="AS42">
        <f t="shared" si="18"/>
        <v>1</v>
      </c>
      <c r="AT42">
        <f t="shared" si="19"/>
        <v>0</v>
      </c>
      <c r="AU42">
        <f t="shared" si="20"/>
        <v>0</v>
      </c>
      <c r="AV42">
        <f t="shared" si="21"/>
        <v>0</v>
      </c>
      <c r="AW42">
        <f t="shared" si="22"/>
        <v>0</v>
      </c>
      <c r="AY42" s="10">
        <f t="shared" si="23"/>
        <v>1</v>
      </c>
      <c r="AZ42" s="10" t="str">
        <v>sagej</v>
      </c>
      <c r="BA42" s="34">
        <f t="shared" si="12"/>
        <v>1</v>
      </c>
      <c r="BB42" s="34">
        <f t="shared" si="12"/>
        <v>1</v>
      </c>
      <c r="BC42" s="34">
        <f t="shared" si="12"/>
        <v>1</v>
      </c>
      <c r="BD42" s="34">
        <f t="shared" si="12"/>
        <v>1</v>
      </c>
      <c r="BE42" s="34">
        <f t="shared" si="12"/>
        <v>1</v>
      </c>
      <c r="BF42" s="34">
        <f t="shared" si="12"/>
        <v>0</v>
      </c>
      <c r="BG42" s="34">
        <f t="shared" si="12"/>
        <v>0</v>
      </c>
      <c r="BH42" s="34">
        <f t="shared" si="12"/>
        <v>0</v>
      </c>
      <c r="BI42" s="34">
        <f t="shared" si="12"/>
        <v>0</v>
      </c>
    </row>
    <row r="43" spans="1:61" x14ac:dyDescent="0.2">
      <c r="A43" s="7">
        <v>2306.0002899999999</v>
      </c>
      <c r="B43" s="3" t="s">
        <v>10</v>
      </c>
      <c r="C43" s="3">
        <v>12</v>
      </c>
      <c r="D43" s="3">
        <v>12</v>
      </c>
      <c r="E43" s="3" t="b">
        <v>0</v>
      </c>
      <c r="F43" s="3" t="b">
        <v>0</v>
      </c>
      <c r="G43" s="13">
        <v>5.7148861885070801</v>
      </c>
      <c r="H43" s="13">
        <v>0.26847076416015597</v>
      </c>
      <c r="I43" s="13">
        <v>5.6119117736816397</v>
      </c>
      <c r="J43" s="13">
        <v>6.3607807159423801</v>
      </c>
      <c r="K43" s="3">
        <v>14160</v>
      </c>
      <c r="L43" s="3">
        <v>12016</v>
      </c>
      <c r="M43" s="3">
        <v>0</v>
      </c>
      <c r="N43" s="3">
        <v>0</v>
      </c>
      <c r="O43" s="3">
        <v>21</v>
      </c>
      <c r="P43" s="3">
        <v>14063</v>
      </c>
      <c r="Q43" s="3">
        <v>11990</v>
      </c>
      <c r="R43" s="3">
        <v>79</v>
      </c>
      <c r="S43" s="3" t="b">
        <v>1</v>
      </c>
      <c r="T43" s="3">
        <v>0</v>
      </c>
      <c r="U43" s="3">
        <v>0</v>
      </c>
      <c r="V43" s="3">
        <v>1</v>
      </c>
      <c r="W43" s="3">
        <v>1</v>
      </c>
      <c r="X43" s="3">
        <v>-3</v>
      </c>
      <c r="Z43" s="3">
        <v>1</v>
      </c>
      <c r="AA43" s="3">
        <v>1</v>
      </c>
      <c r="AB43">
        <v>1</v>
      </c>
      <c r="AC43">
        <v>1</v>
      </c>
      <c r="AN43" t="str">
        <v>macro/neu_msthesis</v>
      </c>
      <c r="AO43">
        <f t="shared" si="14"/>
        <v>1</v>
      </c>
      <c r="AP43">
        <f t="shared" si="15"/>
        <v>1</v>
      </c>
      <c r="AQ43">
        <f t="shared" si="16"/>
        <v>1</v>
      </c>
      <c r="AR43">
        <f t="shared" si="17"/>
        <v>1</v>
      </c>
      <c r="AS43">
        <f t="shared" si="18"/>
        <v>1</v>
      </c>
      <c r="AT43">
        <f t="shared" si="19"/>
        <v>0</v>
      </c>
      <c r="AU43">
        <f t="shared" si="20"/>
        <v>0</v>
      </c>
      <c r="AV43">
        <f t="shared" si="21"/>
        <v>0</v>
      </c>
      <c r="AW43">
        <f t="shared" si="22"/>
        <v>0</v>
      </c>
      <c r="AY43" s="10">
        <f t="shared" si="23"/>
        <v>1</v>
      </c>
      <c r="AZ43" s="10" t="str">
        <v>macro/neu_msthesis</v>
      </c>
      <c r="BA43" s="34">
        <f t="shared" si="12"/>
        <v>1</v>
      </c>
      <c r="BB43" s="34">
        <f t="shared" si="12"/>
        <v>1</v>
      </c>
      <c r="BC43" s="34">
        <f t="shared" si="12"/>
        <v>1</v>
      </c>
      <c r="BD43" s="34">
        <f t="shared" si="12"/>
        <v>1</v>
      </c>
      <c r="BE43" s="34">
        <f t="shared" si="12"/>
        <v>1</v>
      </c>
      <c r="BF43" s="34">
        <f t="shared" si="12"/>
        <v>0</v>
      </c>
      <c r="BG43" s="34">
        <f t="shared" si="12"/>
        <v>0</v>
      </c>
      <c r="BH43" s="34">
        <f t="shared" si="12"/>
        <v>0</v>
      </c>
      <c r="BI43" s="34">
        <f t="shared" si="12"/>
        <v>0</v>
      </c>
    </row>
    <row r="44" spans="1:61" x14ac:dyDescent="0.2">
      <c r="A44" s="7">
        <v>2306.0214799999999</v>
      </c>
      <c r="B44" s="3" t="s">
        <v>12</v>
      </c>
      <c r="C44" s="3">
        <v>12</v>
      </c>
      <c r="D44" s="3">
        <v>0</v>
      </c>
      <c r="E44" s="3" t="b">
        <v>1</v>
      </c>
      <c r="F44" s="3" t="b">
        <v>0</v>
      </c>
      <c r="G44" s="13">
        <v>6.2518541812896702</v>
      </c>
      <c r="H44" s="13">
        <v>0.26969480514526301</v>
      </c>
      <c r="I44" s="13">
        <v>21.880041122436499</v>
      </c>
      <c r="J44" s="13">
        <v>0.16673612594604401</v>
      </c>
      <c r="K44" s="3">
        <v>5445</v>
      </c>
      <c r="L44" s="3">
        <v>2645</v>
      </c>
      <c r="M44" s="3">
        <v>1</v>
      </c>
      <c r="N44" s="3">
        <v>0</v>
      </c>
      <c r="O44" s="3">
        <v>1024</v>
      </c>
      <c r="P44" s="3">
        <v>2581</v>
      </c>
      <c r="Q44" s="3">
        <v>2175</v>
      </c>
      <c r="R44" s="3">
        <v>72</v>
      </c>
      <c r="S44" s="3" t="b">
        <v>1</v>
      </c>
      <c r="T44" s="3">
        <v>0</v>
      </c>
      <c r="U44" s="3">
        <v>0</v>
      </c>
      <c r="V44" s="3">
        <v>4</v>
      </c>
      <c r="W44" s="3">
        <v>4</v>
      </c>
      <c r="X44" s="3">
        <v>0</v>
      </c>
      <c r="Z44" s="3">
        <v>1</v>
      </c>
      <c r="AA44" s="3">
        <v>1</v>
      </c>
      <c r="AB44">
        <v>1</v>
      </c>
      <c r="AC44">
        <v>1</v>
      </c>
      <c r="AH44" t="s">
        <v>170</v>
      </c>
      <c r="AN44" t="str">
        <v>vgtc</v>
      </c>
      <c r="AO44">
        <f t="shared" si="14"/>
        <v>1</v>
      </c>
      <c r="AP44">
        <f t="shared" si="15"/>
        <v>1</v>
      </c>
      <c r="AQ44">
        <f t="shared" si="16"/>
        <v>1</v>
      </c>
      <c r="AR44">
        <f t="shared" si="17"/>
        <v>1</v>
      </c>
      <c r="AS44">
        <f t="shared" si="18"/>
        <v>1</v>
      </c>
      <c r="AT44">
        <f t="shared" si="19"/>
        <v>0</v>
      </c>
      <c r="AU44">
        <f t="shared" si="20"/>
        <v>0</v>
      </c>
      <c r="AV44">
        <f t="shared" si="21"/>
        <v>0</v>
      </c>
      <c r="AW44">
        <f t="shared" si="22"/>
        <v>0</v>
      </c>
      <c r="AY44" s="10">
        <f t="shared" si="23"/>
        <v>1</v>
      </c>
      <c r="AZ44" s="10" t="str">
        <v>vgtc</v>
      </c>
      <c r="BA44" s="34">
        <f t="shared" si="12"/>
        <v>1</v>
      </c>
      <c r="BB44" s="34">
        <f t="shared" si="12"/>
        <v>1</v>
      </c>
      <c r="BC44" s="34">
        <f t="shared" si="12"/>
        <v>1</v>
      </c>
      <c r="BD44" s="34">
        <f t="shared" si="12"/>
        <v>1</v>
      </c>
      <c r="BE44" s="34">
        <f t="shared" si="12"/>
        <v>1</v>
      </c>
      <c r="BF44" s="34">
        <f t="shared" si="12"/>
        <v>0</v>
      </c>
      <c r="BG44" s="34">
        <f t="shared" si="12"/>
        <v>0</v>
      </c>
      <c r="BH44" s="34">
        <f t="shared" si="12"/>
        <v>0</v>
      </c>
      <c r="BI44" s="34">
        <f t="shared" si="12"/>
        <v>0</v>
      </c>
    </row>
    <row r="45" spans="1:61" x14ac:dyDescent="0.2">
      <c r="A45" s="7">
        <v>2306.0061300000002</v>
      </c>
      <c r="B45" s="3" t="s">
        <v>10</v>
      </c>
      <c r="C45" s="3">
        <v>0</v>
      </c>
      <c r="D45" s="3">
        <v>0</v>
      </c>
      <c r="E45" s="3" t="b">
        <v>0</v>
      </c>
      <c r="F45" s="3" t="b">
        <v>0</v>
      </c>
      <c r="G45" s="13">
        <v>16.018219709396298</v>
      </c>
      <c r="H45" s="13">
        <v>0.16685986518859799</v>
      </c>
      <c r="I45" s="13">
        <v>16.794572830200099</v>
      </c>
      <c r="J45" s="13">
        <v>0.169638156890869</v>
      </c>
      <c r="K45" s="3">
        <v>66</v>
      </c>
      <c r="L45" s="3">
        <v>66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2</v>
      </c>
      <c r="S45" s="3" t="b">
        <v>1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AH45" t="s">
        <v>171</v>
      </c>
      <c r="AN45" t="str">
        <v>siamltex</v>
      </c>
      <c r="AO45">
        <f t="shared" si="14"/>
        <v>1</v>
      </c>
      <c r="AP45">
        <f t="shared" si="15"/>
        <v>1</v>
      </c>
      <c r="AQ45">
        <f t="shared" si="16"/>
        <v>1</v>
      </c>
      <c r="AR45">
        <f t="shared" si="17"/>
        <v>1</v>
      </c>
      <c r="AS45">
        <f t="shared" si="18"/>
        <v>1</v>
      </c>
      <c r="AT45">
        <f t="shared" si="19"/>
        <v>0</v>
      </c>
      <c r="AU45">
        <f t="shared" si="20"/>
        <v>0</v>
      </c>
      <c r="AV45">
        <f t="shared" si="21"/>
        <v>0</v>
      </c>
      <c r="AW45">
        <f t="shared" si="22"/>
        <v>0</v>
      </c>
      <c r="AY45" s="10">
        <f t="shared" si="23"/>
        <v>1</v>
      </c>
      <c r="AZ45" s="10" t="str">
        <v>siamltex</v>
      </c>
      <c r="BA45" s="34">
        <f t="shared" si="12"/>
        <v>1</v>
      </c>
      <c r="BB45" s="34">
        <f t="shared" si="12"/>
        <v>1</v>
      </c>
      <c r="BC45" s="34">
        <f t="shared" si="12"/>
        <v>1</v>
      </c>
      <c r="BD45" s="34">
        <f t="shared" si="12"/>
        <v>1</v>
      </c>
      <c r="BE45" s="34">
        <f t="shared" si="12"/>
        <v>1</v>
      </c>
      <c r="BF45" s="34">
        <f t="shared" si="12"/>
        <v>0</v>
      </c>
      <c r="BG45" s="34">
        <f t="shared" si="12"/>
        <v>0</v>
      </c>
      <c r="BH45" s="34">
        <f t="shared" si="12"/>
        <v>0</v>
      </c>
      <c r="BI45" s="34">
        <f t="shared" si="12"/>
        <v>0</v>
      </c>
    </row>
    <row r="46" spans="1:61" x14ac:dyDescent="0.2">
      <c r="A46" s="7">
        <v>2306.0209599999998</v>
      </c>
      <c r="B46" s="3" t="s">
        <v>12</v>
      </c>
      <c r="C46" s="3">
        <v>12</v>
      </c>
      <c r="D46" s="3">
        <v>12</v>
      </c>
      <c r="E46" s="3" t="b">
        <v>1</v>
      </c>
      <c r="F46" s="3" t="b">
        <v>0</v>
      </c>
      <c r="G46" s="13">
        <v>6.3656668663024902</v>
      </c>
      <c r="H46" s="13">
        <v>0.21670341491699199</v>
      </c>
      <c r="I46" s="13">
        <v>6.3649213314056396</v>
      </c>
      <c r="J46" s="13">
        <v>8.3724620342254603</v>
      </c>
      <c r="K46" s="3">
        <v>5291</v>
      </c>
      <c r="L46" s="3">
        <v>4529</v>
      </c>
      <c r="M46" s="3">
        <v>0</v>
      </c>
      <c r="N46" s="3">
        <v>0</v>
      </c>
      <c r="O46" s="3">
        <v>6</v>
      </c>
      <c r="P46" s="3">
        <v>5152</v>
      </c>
      <c r="Q46" s="3">
        <v>4412</v>
      </c>
      <c r="R46" s="3">
        <v>81</v>
      </c>
      <c r="S46" s="3" t="b">
        <v>1</v>
      </c>
      <c r="T46" s="3">
        <v>0</v>
      </c>
      <c r="U46" s="3">
        <v>0</v>
      </c>
      <c r="V46" s="3">
        <v>2</v>
      </c>
      <c r="W46" s="3">
        <v>2</v>
      </c>
      <c r="X46" s="3">
        <v>-2</v>
      </c>
      <c r="Z46" s="3"/>
      <c r="AA46" s="3"/>
      <c r="AB46">
        <v>1</v>
      </c>
      <c r="AC46">
        <v>1</v>
      </c>
      <c r="AH46" t="s">
        <v>170</v>
      </c>
      <c r="AN46" t="str">
        <v>jfm</v>
      </c>
      <c r="AO46">
        <f t="shared" si="14"/>
        <v>0</v>
      </c>
      <c r="AP46">
        <f t="shared" si="15"/>
        <v>1</v>
      </c>
      <c r="AQ46">
        <f t="shared" si="16"/>
        <v>1</v>
      </c>
      <c r="AR46">
        <f t="shared" si="17"/>
        <v>0</v>
      </c>
      <c r="AS46">
        <f t="shared" si="18"/>
        <v>0</v>
      </c>
      <c r="AT46">
        <f t="shared" si="19"/>
        <v>0</v>
      </c>
      <c r="AU46">
        <f t="shared" si="20"/>
        <v>0</v>
      </c>
      <c r="AV46">
        <f t="shared" si="21"/>
        <v>0</v>
      </c>
      <c r="AW46">
        <f t="shared" si="22"/>
        <v>0</v>
      </c>
      <c r="AY46" s="10">
        <f t="shared" si="23"/>
        <v>1</v>
      </c>
      <c r="AZ46" s="10" t="str">
        <v>jfm</v>
      </c>
      <c r="BA46" s="34">
        <f t="shared" si="12"/>
        <v>0</v>
      </c>
      <c r="BB46" s="34">
        <f t="shared" si="12"/>
        <v>1</v>
      </c>
      <c r="BC46" s="34">
        <f t="shared" si="12"/>
        <v>1</v>
      </c>
      <c r="BD46" s="34">
        <f t="shared" si="12"/>
        <v>0</v>
      </c>
      <c r="BE46" s="34">
        <f t="shared" si="12"/>
        <v>0</v>
      </c>
      <c r="BF46" s="34">
        <f t="shared" si="12"/>
        <v>0</v>
      </c>
      <c r="BG46" s="34">
        <f t="shared" si="12"/>
        <v>0</v>
      </c>
      <c r="BH46" s="34">
        <f t="shared" si="12"/>
        <v>0</v>
      </c>
      <c r="BI46" s="34">
        <f t="shared" si="12"/>
        <v>0</v>
      </c>
    </row>
    <row r="47" spans="1:61" x14ac:dyDescent="0.2">
      <c r="A47" s="7">
        <v>2306.00128</v>
      </c>
      <c r="B47" s="3" t="s">
        <v>15</v>
      </c>
      <c r="C47" s="3">
        <v>12</v>
      </c>
      <c r="D47" s="3">
        <v>0</v>
      </c>
      <c r="E47" s="3" t="b">
        <v>1</v>
      </c>
      <c r="F47" s="3" t="b">
        <v>0</v>
      </c>
      <c r="G47" s="13">
        <v>4.8935048580169598</v>
      </c>
      <c r="H47" s="13">
        <v>0.269792079925537</v>
      </c>
      <c r="I47" s="13">
        <v>15.5501723289489</v>
      </c>
      <c r="J47" s="13">
        <v>0.17217016220092701</v>
      </c>
      <c r="K47" s="3">
        <v>7700</v>
      </c>
      <c r="L47" s="3">
        <v>6386</v>
      </c>
      <c r="M47" s="3">
        <v>0</v>
      </c>
      <c r="N47" s="3">
        <v>0</v>
      </c>
      <c r="O47" s="3">
        <v>0</v>
      </c>
      <c r="P47" s="3">
        <v>7498</v>
      </c>
      <c r="Q47" s="3">
        <v>6253</v>
      </c>
      <c r="R47" s="3">
        <v>80</v>
      </c>
      <c r="S47" s="3" t="b">
        <v>1</v>
      </c>
      <c r="T47" s="3">
        <v>0</v>
      </c>
      <c r="U47" s="3">
        <v>0</v>
      </c>
      <c r="V47" s="3">
        <v>1</v>
      </c>
      <c r="W47" s="3">
        <v>3</v>
      </c>
      <c r="X47" s="3">
        <v>-3</v>
      </c>
      <c r="Z47" s="3">
        <v>1</v>
      </c>
      <c r="AA47" s="3">
        <v>1</v>
      </c>
      <c r="AB47">
        <v>1</v>
      </c>
      <c r="AC47">
        <v>1</v>
      </c>
      <c r="AN47" t="str">
        <v>ecai</v>
      </c>
      <c r="AO47">
        <f t="shared" si="14"/>
        <v>0</v>
      </c>
      <c r="AP47">
        <f t="shared" si="15"/>
        <v>1</v>
      </c>
      <c r="AQ47">
        <f t="shared" si="16"/>
        <v>1</v>
      </c>
      <c r="AR47">
        <f t="shared" si="17"/>
        <v>1</v>
      </c>
      <c r="AS47">
        <f t="shared" si="18"/>
        <v>1</v>
      </c>
      <c r="AT47">
        <f t="shared" si="19"/>
        <v>0</v>
      </c>
      <c r="AU47">
        <f t="shared" si="20"/>
        <v>0</v>
      </c>
      <c r="AV47">
        <f t="shared" si="21"/>
        <v>0</v>
      </c>
      <c r="AW47">
        <f t="shared" si="22"/>
        <v>0</v>
      </c>
      <c r="AY47" s="10">
        <f t="shared" si="23"/>
        <v>1</v>
      </c>
      <c r="AZ47" s="10" t="str">
        <v>ecai</v>
      </c>
      <c r="BA47" s="34">
        <f t="shared" si="12"/>
        <v>0</v>
      </c>
      <c r="BB47" s="34">
        <f t="shared" si="12"/>
        <v>1</v>
      </c>
      <c r="BC47" s="34">
        <f t="shared" si="12"/>
        <v>1</v>
      </c>
      <c r="BD47" s="34">
        <f t="shared" si="12"/>
        <v>1</v>
      </c>
      <c r="BE47" s="34">
        <f t="shared" si="12"/>
        <v>1</v>
      </c>
      <c r="BF47" s="34">
        <f t="shared" si="12"/>
        <v>0</v>
      </c>
      <c r="BG47" s="34">
        <f t="shared" si="12"/>
        <v>0</v>
      </c>
      <c r="BH47" s="34">
        <f t="shared" si="12"/>
        <v>0</v>
      </c>
      <c r="BI47" s="34">
        <f t="shared" si="12"/>
        <v>0</v>
      </c>
    </row>
    <row r="48" spans="1:61" x14ac:dyDescent="0.2">
      <c r="A48" s="7">
        <v>2306.0012299999999</v>
      </c>
      <c r="B48" s="3" t="s">
        <v>18</v>
      </c>
      <c r="C48" s="3">
        <v>12</v>
      </c>
      <c r="D48" s="3">
        <v>12</v>
      </c>
      <c r="E48" s="3" t="b">
        <v>1</v>
      </c>
      <c r="F48" s="3" t="b">
        <v>0</v>
      </c>
      <c r="G48" s="13">
        <v>4.6675345897674498</v>
      </c>
      <c r="H48" s="13">
        <v>0.272974252700805</v>
      </c>
      <c r="I48" s="13">
        <v>4.4943642616271902</v>
      </c>
      <c r="J48" s="13">
        <v>4.4968807697296098</v>
      </c>
      <c r="K48" s="3">
        <v>8240</v>
      </c>
      <c r="L48" s="3">
        <v>6800</v>
      </c>
      <c r="M48" s="3">
        <v>0</v>
      </c>
      <c r="N48" s="3">
        <v>0</v>
      </c>
      <c r="O48" s="3">
        <v>12</v>
      </c>
      <c r="P48" s="3">
        <v>7951</v>
      </c>
      <c r="Q48" s="3">
        <v>6661</v>
      </c>
      <c r="R48" s="3">
        <v>80</v>
      </c>
      <c r="S48" s="3" t="b">
        <v>1</v>
      </c>
      <c r="T48" s="3">
        <v>0</v>
      </c>
      <c r="U48" s="3">
        <v>0</v>
      </c>
      <c r="V48" s="3">
        <v>0</v>
      </c>
      <c r="W48" s="3">
        <v>2</v>
      </c>
      <c r="X48" s="3">
        <v>-3</v>
      </c>
      <c r="Z48" s="3">
        <v>1</v>
      </c>
      <c r="AA48" s="3">
        <v>1</v>
      </c>
      <c r="AB48">
        <v>1</v>
      </c>
      <c r="AC48">
        <v>1</v>
      </c>
      <c r="AN48" t="str">
        <v>cup-journal</v>
      </c>
      <c r="AO48">
        <f t="shared" si="14"/>
        <v>0</v>
      </c>
      <c r="AP48">
        <f t="shared" si="15"/>
        <v>0</v>
      </c>
      <c r="AQ48">
        <f t="shared" si="16"/>
        <v>0</v>
      </c>
      <c r="AR48">
        <f t="shared" si="17"/>
        <v>0</v>
      </c>
      <c r="AS48">
        <f t="shared" si="18"/>
        <v>0</v>
      </c>
      <c r="AT48">
        <f t="shared" si="19"/>
        <v>0</v>
      </c>
      <c r="AU48">
        <f t="shared" si="20"/>
        <v>0</v>
      </c>
      <c r="AV48">
        <f t="shared" si="21"/>
        <v>0</v>
      </c>
      <c r="AW48">
        <f t="shared" si="22"/>
        <v>0</v>
      </c>
      <c r="AY48" s="10">
        <f t="shared" si="23"/>
        <v>1</v>
      </c>
      <c r="AZ48" s="10" t="str">
        <v>cup-journal</v>
      </c>
      <c r="BA48" s="34">
        <f t="shared" si="12"/>
        <v>0</v>
      </c>
      <c r="BB48" s="34">
        <f t="shared" si="12"/>
        <v>0</v>
      </c>
      <c r="BC48" s="34">
        <f t="shared" si="12"/>
        <v>0</v>
      </c>
      <c r="BD48" s="34">
        <f t="shared" si="12"/>
        <v>0</v>
      </c>
      <c r="BE48" s="34">
        <f t="shared" si="12"/>
        <v>0</v>
      </c>
      <c r="BF48" s="34">
        <f t="shared" si="12"/>
        <v>0</v>
      </c>
      <c r="BG48" s="34">
        <f t="shared" ref="BG48:BI68" si="24">AU48/$AY48</f>
        <v>0</v>
      </c>
      <c r="BH48" s="34">
        <f t="shared" si="24"/>
        <v>0</v>
      </c>
      <c r="BI48" s="34">
        <f t="shared" si="24"/>
        <v>0</v>
      </c>
    </row>
    <row r="49" spans="1:61" x14ac:dyDescent="0.2">
      <c r="A49" s="7">
        <v>2306.0008400000002</v>
      </c>
      <c r="B49" s="3" t="s">
        <v>11</v>
      </c>
      <c r="C49" s="3">
        <v>0</v>
      </c>
      <c r="D49" s="3">
        <v>0</v>
      </c>
      <c r="E49" s="3" t="b">
        <v>0</v>
      </c>
      <c r="F49" s="3" t="b">
        <v>0</v>
      </c>
      <c r="G49" s="13">
        <v>24.181477069854701</v>
      </c>
      <c r="H49" s="13">
        <v>0.168094396591186</v>
      </c>
      <c r="I49" s="13">
        <v>21.628190040588301</v>
      </c>
      <c r="J49" s="13">
        <v>0.16957688331604001</v>
      </c>
      <c r="K49" s="3">
        <v>520</v>
      </c>
      <c r="L49" s="3">
        <v>98</v>
      </c>
      <c r="M49" s="3">
        <v>0</v>
      </c>
      <c r="N49" s="3">
        <v>0</v>
      </c>
      <c r="O49" s="3">
        <v>161</v>
      </c>
      <c r="P49" s="3">
        <v>5</v>
      </c>
      <c r="Q49" s="3">
        <v>0</v>
      </c>
      <c r="R49" s="3">
        <v>2</v>
      </c>
      <c r="S49" s="3" t="b">
        <v>1</v>
      </c>
      <c r="T49" s="3">
        <v>0</v>
      </c>
      <c r="U49" s="3">
        <v>0</v>
      </c>
      <c r="V49" s="3">
        <v>1</v>
      </c>
      <c r="W49" s="3">
        <v>3</v>
      </c>
      <c r="X49" s="3">
        <v>0</v>
      </c>
      <c r="Z49" s="3">
        <v>1</v>
      </c>
      <c r="AN49" t="str">
        <v>CUP-JNL-JMJ</v>
      </c>
      <c r="AO49">
        <f t="shared" si="14"/>
        <v>0</v>
      </c>
      <c r="AP49">
        <f t="shared" si="15"/>
        <v>0</v>
      </c>
      <c r="AQ49">
        <f t="shared" si="16"/>
        <v>0</v>
      </c>
      <c r="AR49">
        <f t="shared" si="17"/>
        <v>0</v>
      </c>
      <c r="AS49">
        <f t="shared" si="18"/>
        <v>0</v>
      </c>
      <c r="AT49">
        <f t="shared" si="19"/>
        <v>0</v>
      </c>
      <c r="AU49">
        <f t="shared" si="20"/>
        <v>0</v>
      </c>
      <c r="AV49">
        <f t="shared" si="21"/>
        <v>0</v>
      </c>
      <c r="AW49">
        <f t="shared" si="22"/>
        <v>0</v>
      </c>
      <c r="AY49" s="10">
        <f t="shared" si="23"/>
        <v>1</v>
      </c>
      <c r="AZ49" s="10" t="str">
        <v>CUP-JNL-JMJ</v>
      </c>
      <c r="BA49" s="34">
        <f t="shared" ref="BA49:BF68" si="25">AO49/$AY49</f>
        <v>0</v>
      </c>
      <c r="BB49" s="34">
        <f t="shared" si="25"/>
        <v>0</v>
      </c>
      <c r="BC49" s="34">
        <f t="shared" si="25"/>
        <v>0</v>
      </c>
      <c r="BD49" s="34">
        <f t="shared" si="25"/>
        <v>0</v>
      </c>
      <c r="BE49" s="34">
        <f t="shared" si="25"/>
        <v>0</v>
      </c>
      <c r="BF49" s="34">
        <f t="shared" si="25"/>
        <v>0</v>
      </c>
      <c r="BG49" s="34">
        <f t="shared" si="24"/>
        <v>0</v>
      </c>
      <c r="BH49" s="34">
        <f t="shared" si="24"/>
        <v>0</v>
      </c>
      <c r="BI49" s="34">
        <f t="shared" si="24"/>
        <v>0</v>
      </c>
    </row>
    <row r="50" spans="1:61" x14ac:dyDescent="0.2">
      <c r="A50" s="7">
        <v>2306.0113299999998</v>
      </c>
      <c r="B50" s="3" t="s">
        <v>13</v>
      </c>
      <c r="C50" s="3">
        <v>0</v>
      </c>
      <c r="D50" s="3">
        <v>0</v>
      </c>
      <c r="E50" s="3" t="b">
        <v>1</v>
      </c>
      <c r="F50" s="3" t="b">
        <v>1</v>
      </c>
      <c r="G50" s="13">
        <v>5.3295161724090496</v>
      </c>
      <c r="H50" s="13">
        <v>0.117604732513427</v>
      </c>
      <c r="I50" s="13">
        <v>5.1695849895477197</v>
      </c>
      <c r="J50" s="13">
        <v>0.116785287857055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 t="b">
        <v>1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AN50" t="str">
        <v>book</v>
      </c>
      <c r="AO50">
        <f t="shared" si="14"/>
        <v>1</v>
      </c>
      <c r="AP50">
        <f t="shared" si="15"/>
        <v>1</v>
      </c>
      <c r="AQ50">
        <f t="shared" si="16"/>
        <v>1</v>
      </c>
      <c r="AR50">
        <f t="shared" si="17"/>
        <v>1</v>
      </c>
      <c r="AS50">
        <f t="shared" si="18"/>
        <v>1</v>
      </c>
      <c r="AT50">
        <f t="shared" si="19"/>
        <v>0</v>
      </c>
      <c r="AU50">
        <f t="shared" si="20"/>
        <v>1</v>
      </c>
      <c r="AV50">
        <f t="shared" si="21"/>
        <v>0</v>
      </c>
      <c r="AW50">
        <f t="shared" si="22"/>
        <v>0</v>
      </c>
      <c r="AY50" s="10">
        <f t="shared" si="23"/>
        <v>1</v>
      </c>
      <c r="AZ50" s="10" t="str">
        <v>book</v>
      </c>
      <c r="BA50" s="34">
        <f t="shared" si="25"/>
        <v>1</v>
      </c>
      <c r="BB50" s="34">
        <f t="shared" si="25"/>
        <v>1</v>
      </c>
      <c r="BC50" s="34">
        <f t="shared" si="25"/>
        <v>1</v>
      </c>
      <c r="BD50" s="34">
        <f t="shared" si="25"/>
        <v>1</v>
      </c>
      <c r="BE50" s="34">
        <f t="shared" si="25"/>
        <v>1</v>
      </c>
      <c r="BF50" s="34">
        <f t="shared" si="25"/>
        <v>0</v>
      </c>
      <c r="BG50" s="34">
        <f t="shared" si="24"/>
        <v>1</v>
      </c>
      <c r="BH50" s="34">
        <f t="shared" si="24"/>
        <v>0</v>
      </c>
      <c r="BI50" s="34">
        <f t="shared" si="24"/>
        <v>0</v>
      </c>
    </row>
    <row r="51" spans="1:61" x14ac:dyDescent="0.2">
      <c r="A51" s="7">
        <v>2306.0042800000001</v>
      </c>
      <c r="B51" s="3" t="s">
        <v>13</v>
      </c>
      <c r="C51" s="3">
        <v>0</v>
      </c>
      <c r="D51" s="3">
        <v>0</v>
      </c>
      <c r="E51" s="3" t="b">
        <v>0</v>
      </c>
      <c r="F51" s="3" t="b">
        <v>0</v>
      </c>
      <c r="G51" s="13">
        <v>7.4704239368438703</v>
      </c>
      <c r="H51" s="13">
        <v>0.116460561752319</v>
      </c>
      <c r="I51" s="13">
        <v>6.2504870891571001</v>
      </c>
      <c r="J51" s="13">
        <v>0.116249084472656</v>
      </c>
      <c r="K51" s="3">
        <v>98</v>
      </c>
      <c r="L51" s="3">
        <v>98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2</v>
      </c>
      <c r="S51" s="3" t="b">
        <v>1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Z51" s="3">
        <v>1</v>
      </c>
      <c r="AN51" t="str">
        <v>svproc</v>
      </c>
      <c r="AO51">
        <f t="shared" si="14"/>
        <v>1</v>
      </c>
      <c r="AP51">
        <f t="shared" si="15"/>
        <v>1</v>
      </c>
      <c r="AQ51">
        <f t="shared" si="16"/>
        <v>1</v>
      </c>
      <c r="AR51">
        <f t="shared" si="17"/>
        <v>1</v>
      </c>
      <c r="AS51">
        <f t="shared" si="18"/>
        <v>1</v>
      </c>
      <c r="AT51">
        <f t="shared" si="19"/>
        <v>0</v>
      </c>
      <c r="AU51">
        <f t="shared" si="20"/>
        <v>0</v>
      </c>
      <c r="AV51">
        <f t="shared" si="21"/>
        <v>0</v>
      </c>
      <c r="AW51">
        <f t="shared" si="22"/>
        <v>0</v>
      </c>
      <c r="AY51" s="10">
        <f t="shared" si="23"/>
        <v>1</v>
      </c>
      <c r="AZ51" s="10" t="str">
        <v>svproc</v>
      </c>
      <c r="BA51" s="34">
        <f t="shared" si="25"/>
        <v>1</v>
      </c>
      <c r="BB51" s="34">
        <f t="shared" si="25"/>
        <v>1</v>
      </c>
      <c r="BC51" s="34">
        <f t="shared" si="25"/>
        <v>1</v>
      </c>
      <c r="BD51" s="34">
        <f t="shared" si="25"/>
        <v>1</v>
      </c>
      <c r="BE51" s="34">
        <f t="shared" si="25"/>
        <v>1</v>
      </c>
      <c r="BF51" s="34">
        <f t="shared" si="25"/>
        <v>0</v>
      </c>
      <c r="BG51" s="34">
        <f t="shared" si="24"/>
        <v>0</v>
      </c>
      <c r="BH51" s="34">
        <f t="shared" si="24"/>
        <v>0</v>
      </c>
      <c r="BI51" s="34">
        <f t="shared" si="24"/>
        <v>0</v>
      </c>
    </row>
    <row r="52" spans="1:61" x14ac:dyDescent="0.2">
      <c r="A52" s="7">
        <v>2306.0193300000001</v>
      </c>
      <c r="B52" s="3" t="s">
        <v>22</v>
      </c>
      <c r="C52" s="3">
        <v>12</v>
      </c>
      <c r="D52" s="3">
        <v>0</v>
      </c>
      <c r="E52" s="3" t="b">
        <v>1</v>
      </c>
      <c r="F52" s="3" t="b">
        <v>0</v>
      </c>
      <c r="G52" s="13">
        <v>8.6117882728576607</v>
      </c>
      <c r="H52" s="13">
        <v>0.26707124710083002</v>
      </c>
      <c r="I52" s="13">
        <v>23.8650288581848</v>
      </c>
      <c r="J52" s="13">
        <v>0.11646842956542899</v>
      </c>
      <c r="K52" s="3">
        <v>3264</v>
      </c>
      <c r="L52" s="3">
        <v>2800</v>
      </c>
      <c r="M52" s="3">
        <v>0</v>
      </c>
      <c r="N52" s="3">
        <v>0</v>
      </c>
      <c r="O52" s="3">
        <v>0</v>
      </c>
      <c r="P52" s="3">
        <v>3155</v>
      </c>
      <c r="Q52" s="3">
        <v>2721</v>
      </c>
      <c r="R52" s="3">
        <v>98</v>
      </c>
      <c r="S52" s="3" t="b">
        <v>1</v>
      </c>
      <c r="T52" s="3">
        <v>0</v>
      </c>
      <c r="U52" s="3">
        <v>0</v>
      </c>
      <c r="V52" s="3">
        <v>3</v>
      </c>
      <c r="W52" s="3">
        <v>5</v>
      </c>
      <c r="X52" s="3">
        <v>-1</v>
      </c>
      <c r="Z52" s="3">
        <v>1</v>
      </c>
      <c r="AA52" s="3">
        <v>1</v>
      </c>
      <c r="AB52">
        <v>1</v>
      </c>
      <c r="AC52">
        <v>1</v>
      </c>
      <c r="AN52" t="str">
        <v>SciPost</v>
      </c>
      <c r="AO52">
        <f t="shared" si="14"/>
        <v>0</v>
      </c>
      <c r="AP52">
        <f t="shared" si="15"/>
        <v>1</v>
      </c>
      <c r="AQ52">
        <f t="shared" si="16"/>
        <v>0</v>
      </c>
      <c r="AR52">
        <f t="shared" si="17"/>
        <v>0</v>
      </c>
      <c r="AS52">
        <f t="shared" si="18"/>
        <v>0</v>
      </c>
      <c r="AT52">
        <f t="shared" si="19"/>
        <v>0</v>
      </c>
      <c r="AU52">
        <f t="shared" si="20"/>
        <v>0</v>
      </c>
      <c r="AV52">
        <f t="shared" si="21"/>
        <v>0</v>
      </c>
      <c r="AW52">
        <f t="shared" si="22"/>
        <v>0</v>
      </c>
      <c r="AY52" s="10">
        <f t="shared" si="23"/>
        <v>1</v>
      </c>
      <c r="AZ52" s="10" t="str">
        <v>SciPost</v>
      </c>
      <c r="BA52" s="34">
        <f t="shared" si="25"/>
        <v>0</v>
      </c>
      <c r="BB52" s="34">
        <f t="shared" si="25"/>
        <v>1</v>
      </c>
      <c r="BC52" s="34">
        <f t="shared" si="25"/>
        <v>0</v>
      </c>
      <c r="BD52" s="34">
        <f t="shared" si="25"/>
        <v>0</v>
      </c>
      <c r="BE52" s="34">
        <f t="shared" si="25"/>
        <v>0</v>
      </c>
      <c r="BF52" s="34">
        <f t="shared" si="25"/>
        <v>0</v>
      </c>
      <c r="BG52" s="34">
        <f t="shared" si="24"/>
        <v>0</v>
      </c>
      <c r="BH52" s="34">
        <f t="shared" si="24"/>
        <v>0</v>
      </c>
      <c r="BI52" s="34">
        <f t="shared" si="24"/>
        <v>0</v>
      </c>
    </row>
    <row r="53" spans="1:61" x14ac:dyDescent="0.2">
      <c r="A53" s="7">
        <v>2306.0042899999999</v>
      </c>
      <c r="B53" s="3" t="s">
        <v>16</v>
      </c>
      <c r="C53" s="3">
        <v>12</v>
      </c>
      <c r="D53" s="3">
        <v>0</v>
      </c>
      <c r="E53" s="3" t="b">
        <v>1</v>
      </c>
      <c r="F53" s="3" t="b">
        <v>0</v>
      </c>
      <c r="G53" s="13">
        <v>3.4517033100128098</v>
      </c>
      <c r="H53" s="13">
        <v>0.21728563308715801</v>
      </c>
      <c r="I53" s="13">
        <v>9.2359094619750906</v>
      </c>
      <c r="J53" s="13">
        <v>0.171092748641967</v>
      </c>
      <c r="K53" s="3">
        <v>4944</v>
      </c>
      <c r="L53" s="3">
        <v>3535</v>
      </c>
      <c r="M53" s="3">
        <v>0</v>
      </c>
      <c r="N53" s="3">
        <v>0</v>
      </c>
      <c r="O53" s="3">
        <v>163</v>
      </c>
      <c r="P53" s="3">
        <v>4059</v>
      </c>
      <c r="Q53" s="3">
        <v>3342</v>
      </c>
      <c r="R53" s="3">
        <v>74</v>
      </c>
      <c r="S53" s="3" t="b">
        <v>1</v>
      </c>
      <c r="T53" s="3">
        <v>0</v>
      </c>
      <c r="U53" s="3">
        <v>0</v>
      </c>
      <c r="V53" s="3">
        <v>1</v>
      </c>
      <c r="W53" s="3">
        <v>1</v>
      </c>
      <c r="X53" s="3">
        <v>-1</v>
      </c>
      <c r="Z53" s="3">
        <v>1</v>
      </c>
      <c r="AA53" s="3">
        <v>1</v>
      </c>
      <c r="AB53">
        <v>1</v>
      </c>
      <c r="AC53">
        <v>1</v>
      </c>
      <c r="AN53" t="str">
        <v>aa</v>
      </c>
      <c r="AO53">
        <f t="shared" si="14"/>
        <v>0</v>
      </c>
      <c r="AP53">
        <f t="shared" si="15"/>
        <v>1</v>
      </c>
      <c r="AQ53">
        <f t="shared" si="16"/>
        <v>1</v>
      </c>
      <c r="AR53">
        <f t="shared" si="17"/>
        <v>1</v>
      </c>
      <c r="AS53">
        <f t="shared" si="18"/>
        <v>0</v>
      </c>
      <c r="AT53">
        <f t="shared" si="19"/>
        <v>0</v>
      </c>
      <c r="AU53">
        <f t="shared" si="20"/>
        <v>0</v>
      </c>
      <c r="AV53">
        <f t="shared" si="21"/>
        <v>0</v>
      </c>
      <c r="AW53">
        <f t="shared" si="22"/>
        <v>0</v>
      </c>
      <c r="AY53" s="10">
        <f t="shared" si="23"/>
        <v>1</v>
      </c>
      <c r="AZ53" s="10" t="str">
        <v>aa</v>
      </c>
      <c r="BA53" s="34">
        <f t="shared" si="25"/>
        <v>0</v>
      </c>
      <c r="BB53" s="34">
        <f t="shared" si="25"/>
        <v>1</v>
      </c>
      <c r="BC53" s="34">
        <f t="shared" si="25"/>
        <v>1</v>
      </c>
      <c r="BD53" s="34">
        <f t="shared" si="25"/>
        <v>1</v>
      </c>
      <c r="BE53" s="34">
        <f t="shared" si="25"/>
        <v>0</v>
      </c>
      <c r="BF53" s="34">
        <f t="shared" si="25"/>
        <v>0</v>
      </c>
      <c r="BG53" s="34">
        <f t="shared" si="24"/>
        <v>0</v>
      </c>
      <c r="BH53" s="34">
        <f t="shared" si="24"/>
        <v>0</v>
      </c>
      <c r="BI53" s="34">
        <f t="shared" si="24"/>
        <v>0</v>
      </c>
    </row>
    <row r="54" spans="1:61" x14ac:dyDescent="0.2">
      <c r="A54" s="7">
        <v>2306.08367</v>
      </c>
      <c r="B54" s="3" t="s">
        <v>17</v>
      </c>
      <c r="C54" s="3">
        <v>12</v>
      </c>
      <c r="D54" s="3">
        <v>12</v>
      </c>
      <c r="E54" s="3" t="b">
        <v>0</v>
      </c>
      <c r="F54" s="3" t="b">
        <v>0</v>
      </c>
      <c r="G54" s="13">
        <v>7.85945320129394</v>
      </c>
      <c r="H54" s="13">
        <v>0.26858425140380798</v>
      </c>
      <c r="I54" s="13">
        <v>7.0020332336425701</v>
      </c>
      <c r="J54" s="13">
        <v>7.10219049453735</v>
      </c>
      <c r="K54" s="3">
        <v>9459</v>
      </c>
      <c r="L54" s="3">
        <v>6189</v>
      </c>
      <c r="M54" s="3">
        <v>3</v>
      </c>
      <c r="N54" s="3">
        <v>2</v>
      </c>
      <c r="O54" s="3">
        <v>978</v>
      </c>
      <c r="P54" s="3">
        <v>4853</v>
      </c>
      <c r="Q54" s="3">
        <v>4255</v>
      </c>
      <c r="R54" s="3">
        <v>79</v>
      </c>
      <c r="S54" s="3" t="b">
        <v>1</v>
      </c>
      <c r="T54" s="3">
        <v>0</v>
      </c>
      <c r="U54" s="3">
        <v>0</v>
      </c>
      <c r="V54" s="3">
        <v>1</v>
      </c>
      <c r="W54" s="3">
        <v>1</v>
      </c>
      <c r="X54" s="3">
        <v>0</v>
      </c>
      <c r="Z54" s="3">
        <v>1</v>
      </c>
      <c r="AA54" s="3">
        <v>1</v>
      </c>
      <c r="AB54">
        <v>1</v>
      </c>
      <c r="AC54">
        <v>1</v>
      </c>
      <c r="AN54" t="str">
        <v>opticajnl</v>
      </c>
      <c r="AO54">
        <f t="shared" si="14"/>
        <v>0</v>
      </c>
      <c r="AP54">
        <f t="shared" si="15"/>
        <v>1</v>
      </c>
      <c r="AQ54">
        <f t="shared" si="16"/>
        <v>1</v>
      </c>
      <c r="AR54">
        <f t="shared" si="17"/>
        <v>1</v>
      </c>
      <c r="AS54">
        <f t="shared" si="18"/>
        <v>1</v>
      </c>
      <c r="AT54">
        <f t="shared" si="19"/>
        <v>0</v>
      </c>
      <c r="AU54">
        <f t="shared" si="20"/>
        <v>0</v>
      </c>
      <c r="AV54">
        <f t="shared" si="21"/>
        <v>0</v>
      </c>
      <c r="AW54">
        <f t="shared" si="22"/>
        <v>0</v>
      </c>
      <c r="AY54" s="10">
        <f t="shared" si="23"/>
        <v>1</v>
      </c>
      <c r="AZ54" s="10" t="str">
        <v>opticajnl</v>
      </c>
      <c r="BA54" s="34">
        <f t="shared" si="25"/>
        <v>0</v>
      </c>
      <c r="BB54" s="34">
        <f t="shared" si="25"/>
        <v>1</v>
      </c>
      <c r="BC54" s="34">
        <f t="shared" si="25"/>
        <v>1</v>
      </c>
      <c r="BD54" s="34">
        <f t="shared" si="25"/>
        <v>1</v>
      </c>
      <c r="BE54" s="34">
        <f t="shared" si="25"/>
        <v>1</v>
      </c>
      <c r="BF54" s="34">
        <f t="shared" si="25"/>
        <v>0</v>
      </c>
      <c r="BG54" s="34">
        <f t="shared" si="24"/>
        <v>0</v>
      </c>
      <c r="BH54" s="34">
        <f t="shared" si="24"/>
        <v>0</v>
      </c>
      <c r="BI54" s="34">
        <f t="shared" si="24"/>
        <v>0</v>
      </c>
    </row>
    <row r="55" spans="1:61" x14ac:dyDescent="0.2">
      <c r="A55" s="7">
        <v>2306.0810999999999</v>
      </c>
      <c r="B55" s="3" t="s">
        <v>10</v>
      </c>
      <c r="C55" s="3">
        <v>12</v>
      </c>
      <c r="D55" s="3">
        <v>0</v>
      </c>
      <c r="E55" s="3" t="b">
        <v>1</v>
      </c>
      <c r="F55" s="3" t="b">
        <v>0</v>
      </c>
      <c r="G55" s="13">
        <v>6.6582839488983101</v>
      </c>
      <c r="H55" s="13">
        <v>0.27035450935363697</v>
      </c>
      <c r="I55" s="13">
        <v>19.1977634429931</v>
      </c>
      <c r="J55" s="13">
        <v>0.169468879699707</v>
      </c>
      <c r="K55" s="3">
        <v>21938</v>
      </c>
      <c r="L55" s="3">
        <v>8025</v>
      </c>
      <c r="M55" s="3">
        <v>7</v>
      </c>
      <c r="N55" s="3">
        <v>7</v>
      </c>
      <c r="O55" s="3">
        <v>5256</v>
      </c>
      <c r="P55" s="3">
        <v>5163</v>
      </c>
      <c r="Q55" s="3">
        <v>4828</v>
      </c>
      <c r="R55" s="3">
        <v>79</v>
      </c>
      <c r="S55" s="3" t="b">
        <v>1</v>
      </c>
      <c r="T55" s="3">
        <v>0</v>
      </c>
      <c r="U55" s="3">
        <v>0</v>
      </c>
      <c r="V55" s="3">
        <v>2</v>
      </c>
      <c r="W55" s="3">
        <v>6</v>
      </c>
      <c r="X55" s="3">
        <v>-2</v>
      </c>
      <c r="Z55" s="3">
        <v>1</v>
      </c>
      <c r="AA55" s="3">
        <v>1</v>
      </c>
      <c r="AB55">
        <v>1</v>
      </c>
      <c r="AC55">
        <v>1</v>
      </c>
      <c r="AN55" t="str">
        <v>ceurart</v>
      </c>
      <c r="AO55">
        <f t="shared" si="14"/>
        <v>1</v>
      </c>
      <c r="AP55">
        <f t="shared" si="15"/>
        <v>1</v>
      </c>
      <c r="AQ55">
        <f t="shared" si="16"/>
        <v>1</v>
      </c>
      <c r="AR55">
        <f t="shared" si="17"/>
        <v>1</v>
      </c>
      <c r="AS55">
        <f t="shared" si="18"/>
        <v>1</v>
      </c>
      <c r="AT55">
        <f t="shared" si="19"/>
        <v>0</v>
      </c>
      <c r="AU55">
        <f t="shared" si="20"/>
        <v>1</v>
      </c>
      <c r="AV55">
        <f t="shared" si="21"/>
        <v>0</v>
      </c>
      <c r="AW55">
        <f t="shared" si="22"/>
        <v>0</v>
      </c>
      <c r="AY55" s="10">
        <f t="shared" si="23"/>
        <v>1</v>
      </c>
      <c r="AZ55" s="10" t="str">
        <v>ceurart</v>
      </c>
      <c r="BA55" s="34">
        <f t="shared" si="25"/>
        <v>1</v>
      </c>
      <c r="BB55" s="34">
        <f t="shared" si="25"/>
        <v>1</v>
      </c>
      <c r="BC55" s="34">
        <f t="shared" si="25"/>
        <v>1</v>
      </c>
      <c r="BD55" s="34">
        <f t="shared" si="25"/>
        <v>1</v>
      </c>
      <c r="BE55" s="34">
        <f t="shared" si="25"/>
        <v>1</v>
      </c>
      <c r="BF55" s="34">
        <f t="shared" si="25"/>
        <v>0</v>
      </c>
      <c r="BG55" s="34">
        <f t="shared" si="24"/>
        <v>1</v>
      </c>
      <c r="BH55" s="34">
        <f t="shared" si="24"/>
        <v>0</v>
      </c>
      <c r="BI55" s="34">
        <f t="shared" si="24"/>
        <v>0</v>
      </c>
    </row>
    <row r="56" spans="1:61" x14ac:dyDescent="0.2">
      <c r="A56" s="7">
        <v>2306.0046600000001</v>
      </c>
      <c r="B56" s="3" t="s">
        <v>23</v>
      </c>
      <c r="C56" s="3">
        <v>12</v>
      </c>
      <c r="D56" s="3">
        <v>12</v>
      </c>
      <c r="E56" s="3" t="b">
        <v>1</v>
      </c>
      <c r="F56" s="3" t="b">
        <v>0</v>
      </c>
      <c r="G56" s="13">
        <v>4.3384089469909597</v>
      </c>
      <c r="H56" s="13">
        <v>0.26994204521179199</v>
      </c>
      <c r="I56" s="13">
        <v>4.2399148941040004</v>
      </c>
      <c r="J56" s="13">
        <v>4.18788743019104</v>
      </c>
      <c r="K56" s="3">
        <v>6346</v>
      </c>
      <c r="L56" s="3">
        <v>5346</v>
      </c>
      <c r="M56" s="3">
        <v>0</v>
      </c>
      <c r="N56" s="3">
        <v>0</v>
      </c>
      <c r="O56" s="3">
        <v>0</v>
      </c>
      <c r="P56" s="3">
        <v>6100</v>
      </c>
      <c r="Q56" s="3">
        <v>5200</v>
      </c>
      <c r="R56" s="3">
        <v>78</v>
      </c>
      <c r="S56" s="3" t="b">
        <v>1</v>
      </c>
      <c r="T56" s="3">
        <v>0</v>
      </c>
      <c r="U56" s="3">
        <v>0</v>
      </c>
      <c r="V56" s="3">
        <v>1</v>
      </c>
      <c r="W56" s="3">
        <v>1</v>
      </c>
      <c r="X56" s="3">
        <v>0</v>
      </c>
      <c r="Z56" s="3">
        <v>1</v>
      </c>
      <c r="AA56" s="3">
        <v>1</v>
      </c>
      <c r="AB56">
        <v>1</v>
      </c>
      <c r="AC56">
        <v>1</v>
      </c>
      <c r="AN56" t="str">
        <v>wiley-article</v>
      </c>
      <c r="AO56">
        <f t="shared" si="14"/>
        <v>1</v>
      </c>
      <c r="AP56">
        <f t="shared" si="15"/>
        <v>1</v>
      </c>
      <c r="AQ56">
        <f t="shared" si="16"/>
        <v>1</v>
      </c>
      <c r="AR56">
        <f t="shared" si="17"/>
        <v>1</v>
      </c>
      <c r="AS56">
        <f t="shared" si="18"/>
        <v>1</v>
      </c>
      <c r="AT56">
        <f t="shared" si="19"/>
        <v>0</v>
      </c>
      <c r="AU56">
        <f t="shared" si="20"/>
        <v>1</v>
      </c>
      <c r="AV56">
        <f t="shared" si="21"/>
        <v>0</v>
      </c>
      <c r="AW56">
        <f t="shared" si="22"/>
        <v>0</v>
      </c>
      <c r="AY56" s="10">
        <f t="shared" si="23"/>
        <v>1</v>
      </c>
      <c r="AZ56" s="10" t="str">
        <v>wiley-article</v>
      </c>
      <c r="BA56" s="34">
        <f t="shared" si="25"/>
        <v>1</v>
      </c>
      <c r="BB56" s="34">
        <f t="shared" si="25"/>
        <v>1</v>
      </c>
      <c r="BC56" s="34">
        <f t="shared" si="25"/>
        <v>1</v>
      </c>
      <c r="BD56" s="34">
        <f t="shared" si="25"/>
        <v>1</v>
      </c>
      <c r="BE56" s="34">
        <f t="shared" si="25"/>
        <v>1</v>
      </c>
      <c r="BF56" s="34">
        <f t="shared" si="25"/>
        <v>0</v>
      </c>
      <c r="BG56" s="34">
        <f t="shared" si="24"/>
        <v>1</v>
      </c>
      <c r="BH56" s="34">
        <f t="shared" si="24"/>
        <v>0</v>
      </c>
      <c r="BI56" s="34">
        <f t="shared" si="24"/>
        <v>0</v>
      </c>
    </row>
    <row r="57" spans="1:61" x14ac:dyDescent="0.2">
      <c r="A57" s="7">
        <v>2306.0055400000001</v>
      </c>
      <c r="B57" s="3" t="s">
        <v>24</v>
      </c>
      <c r="C57" s="3">
        <v>12</v>
      </c>
      <c r="D57" s="3">
        <v>12</v>
      </c>
      <c r="E57" s="3" t="b">
        <v>1</v>
      </c>
      <c r="F57" s="3" t="b">
        <v>1</v>
      </c>
      <c r="G57" s="13">
        <v>9.45524001121521</v>
      </c>
      <c r="H57" s="13">
        <v>10.0453460216522</v>
      </c>
      <c r="I57" s="13">
        <v>9.37381863594055</v>
      </c>
      <c r="J57" s="13">
        <v>8.8838584423065097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b">
        <v>1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Z57" s="3"/>
      <c r="AA57" s="3"/>
      <c r="AN57" t="str">
        <v>NST</v>
      </c>
      <c r="AO57">
        <f t="shared" si="14"/>
        <v>0</v>
      </c>
      <c r="AP57">
        <f t="shared" si="15"/>
        <v>0</v>
      </c>
      <c r="AQ57">
        <f t="shared" si="16"/>
        <v>0</v>
      </c>
      <c r="AR57">
        <f t="shared" si="17"/>
        <v>0</v>
      </c>
      <c r="AS57">
        <f t="shared" si="18"/>
        <v>0</v>
      </c>
      <c r="AT57">
        <f t="shared" si="19"/>
        <v>0</v>
      </c>
      <c r="AU57">
        <f t="shared" si="20"/>
        <v>0</v>
      </c>
      <c r="AV57">
        <f t="shared" si="21"/>
        <v>0</v>
      </c>
      <c r="AW57">
        <f t="shared" si="22"/>
        <v>0</v>
      </c>
      <c r="AY57" s="10">
        <f t="shared" si="23"/>
        <v>1</v>
      </c>
      <c r="AZ57" s="10" t="str">
        <v>NST</v>
      </c>
      <c r="BA57" s="34">
        <f t="shared" si="25"/>
        <v>0</v>
      </c>
      <c r="BB57" s="34">
        <f t="shared" si="25"/>
        <v>0</v>
      </c>
      <c r="BC57" s="34">
        <f t="shared" si="25"/>
        <v>0</v>
      </c>
      <c r="BD57" s="34">
        <f t="shared" si="25"/>
        <v>0</v>
      </c>
      <c r="BE57" s="34">
        <f t="shared" si="25"/>
        <v>0</v>
      </c>
      <c r="BF57" s="34">
        <f t="shared" si="25"/>
        <v>0</v>
      </c>
      <c r="BG57" s="34">
        <f t="shared" si="24"/>
        <v>0</v>
      </c>
      <c r="BH57" s="34">
        <f t="shared" si="24"/>
        <v>0</v>
      </c>
      <c r="BI57" s="34">
        <f t="shared" si="24"/>
        <v>0</v>
      </c>
    </row>
    <row r="58" spans="1:61" x14ac:dyDescent="0.2">
      <c r="A58" s="7">
        <v>2306.0078199999998</v>
      </c>
      <c r="B58" s="3" t="s">
        <v>18</v>
      </c>
      <c r="C58" s="3">
        <v>12</v>
      </c>
      <c r="D58" s="3">
        <v>0</v>
      </c>
      <c r="E58" s="3" t="b">
        <v>1</v>
      </c>
      <c r="F58" s="3" t="b">
        <v>0</v>
      </c>
      <c r="G58" s="13">
        <v>10.2376370429992</v>
      </c>
      <c r="H58" s="13">
        <v>0.27420139312744102</v>
      </c>
      <c r="I58" s="13">
        <v>31.945243358612</v>
      </c>
      <c r="J58" s="13">
        <v>0.16897439956665</v>
      </c>
      <c r="K58" s="3">
        <v>37567</v>
      </c>
      <c r="L58" s="3">
        <v>22957</v>
      </c>
      <c r="M58" s="3">
        <v>14</v>
      </c>
      <c r="N58" s="3">
        <v>11</v>
      </c>
      <c r="O58" s="3">
        <v>5041</v>
      </c>
      <c r="P58" s="3">
        <v>15318</v>
      </c>
      <c r="Q58" s="3">
        <v>13020</v>
      </c>
      <c r="R58" s="3">
        <v>87</v>
      </c>
      <c r="S58" s="3" t="b">
        <v>1</v>
      </c>
      <c r="T58" s="3">
        <v>0</v>
      </c>
      <c r="U58" s="3">
        <v>0</v>
      </c>
      <c r="V58" s="3">
        <v>1</v>
      </c>
      <c r="W58" s="3">
        <v>1</v>
      </c>
      <c r="X58" s="3">
        <v>-2</v>
      </c>
      <c r="Z58" s="3">
        <v>1</v>
      </c>
      <c r="AA58" s="3">
        <v>1</v>
      </c>
      <c r="AB58">
        <v>1</v>
      </c>
      <c r="AC58">
        <v>1</v>
      </c>
      <c r="AN58" t="str">
        <v>jpconf</v>
      </c>
      <c r="AO58">
        <f t="shared" si="14"/>
        <v>0</v>
      </c>
      <c r="AP58">
        <f t="shared" si="15"/>
        <v>0</v>
      </c>
      <c r="AQ58">
        <f t="shared" si="16"/>
        <v>0</v>
      </c>
      <c r="AR58">
        <f t="shared" si="17"/>
        <v>0</v>
      </c>
      <c r="AS58">
        <f t="shared" si="18"/>
        <v>0</v>
      </c>
      <c r="AT58">
        <f t="shared" si="19"/>
        <v>0</v>
      </c>
      <c r="AU58">
        <f t="shared" si="20"/>
        <v>0</v>
      </c>
      <c r="AV58">
        <f t="shared" si="21"/>
        <v>0</v>
      </c>
      <c r="AW58">
        <f t="shared" si="22"/>
        <v>0</v>
      </c>
      <c r="AY58" s="10">
        <f t="shared" si="23"/>
        <v>1</v>
      </c>
      <c r="AZ58" s="10" t="str">
        <v>jpconf</v>
      </c>
      <c r="BA58" s="34">
        <f t="shared" si="25"/>
        <v>0</v>
      </c>
      <c r="BB58" s="34">
        <f t="shared" si="25"/>
        <v>0</v>
      </c>
      <c r="BC58" s="34">
        <f t="shared" si="25"/>
        <v>0</v>
      </c>
      <c r="BD58" s="34">
        <f t="shared" si="25"/>
        <v>0</v>
      </c>
      <c r="BE58" s="34">
        <f t="shared" si="25"/>
        <v>0</v>
      </c>
      <c r="BF58" s="34">
        <f t="shared" si="25"/>
        <v>0</v>
      </c>
      <c r="BG58" s="34">
        <f t="shared" si="24"/>
        <v>0</v>
      </c>
      <c r="BH58" s="34">
        <f t="shared" si="24"/>
        <v>0</v>
      </c>
      <c r="BI58" s="34">
        <f t="shared" si="24"/>
        <v>0</v>
      </c>
    </row>
    <row r="59" spans="1:61" x14ac:dyDescent="0.2">
      <c r="A59" s="7">
        <v>2306.1322599999999</v>
      </c>
      <c r="B59" s="3" t="s">
        <v>25</v>
      </c>
      <c r="C59" s="3">
        <v>0</v>
      </c>
      <c r="D59" s="3">
        <v>0</v>
      </c>
      <c r="E59" s="3" t="b">
        <v>0</v>
      </c>
      <c r="F59" s="3" t="b">
        <v>1</v>
      </c>
      <c r="G59" s="13">
        <v>9.6391763687133807</v>
      </c>
      <c r="H59" s="13">
        <v>0.168585300445556</v>
      </c>
      <c r="I59" s="13">
        <v>8.6170158386230398</v>
      </c>
      <c r="J59" s="13">
        <v>0.172657489776611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b">
        <v>1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AN59" t="str">
        <v>mhd</v>
      </c>
      <c r="AO59">
        <f t="shared" si="14"/>
        <v>1</v>
      </c>
      <c r="AP59">
        <f t="shared" si="15"/>
        <v>1</v>
      </c>
      <c r="AQ59">
        <f t="shared" si="16"/>
        <v>1</v>
      </c>
      <c r="AR59">
        <f t="shared" si="17"/>
        <v>1</v>
      </c>
      <c r="AS59">
        <f t="shared" si="18"/>
        <v>1</v>
      </c>
      <c r="AT59">
        <f t="shared" si="19"/>
        <v>0</v>
      </c>
      <c r="AU59">
        <f t="shared" si="20"/>
        <v>0</v>
      </c>
      <c r="AV59">
        <f t="shared" si="21"/>
        <v>0</v>
      </c>
      <c r="AW59">
        <f t="shared" si="22"/>
        <v>0</v>
      </c>
      <c r="AY59" s="10">
        <f t="shared" si="23"/>
        <v>1</v>
      </c>
      <c r="AZ59" s="10" t="str">
        <v>mhd</v>
      </c>
      <c r="BA59" s="34">
        <f t="shared" si="25"/>
        <v>1</v>
      </c>
      <c r="BB59" s="34">
        <f t="shared" si="25"/>
        <v>1</v>
      </c>
      <c r="BC59" s="34">
        <f t="shared" si="25"/>
        <v>1</v>
      </c>
      <c r="BD59" s="34">
        <f t="shared" si="25"/>
        <v>1</v>
      </c>
      <c r="BE59" s="34">
        <f t="shared" si="25"/>
        <v>1</v>
      </c>
      <c r="BF59" s="34">
        <f t="shared" si="25"/>
        <v>0</v>
      </c>
      <c r="BG59" s="34">
        <f t="shared" si="24"/>
        <v>0</v>
      </c>
      <c r="BH59" s="34">
        <f t="shared" si="24"/>
        <v>0</v>
      </c>
      <c r="BI59" s="34">
        <f t="shared" si="24"/>
        <v>0</v>
      </c>
    </row>
    <row r="60" spans="1:61" x14ac:dyDescent="0.2">
      <c r="A60" s="7">
        <v>2306.0014900000001</v>
      </c>
      <c r="B60" s="3" t="s">
        <v>23</v>
      </c>
      <c r="C60" s="3">
        <v>0</v>
      </c>
      <c r="D60" s="3">
        <v>0</v>
      </c>
      <c r="E60" s="3" t="b">
        <v>1</v>
      </c>
      <c r="F60" s="3" t="b">
        <v>1</v>
      </c>
      <c r="G60" s="13">
        <v>15.5618848800659</v>
      </c>
      <c r="H60" s="13">
        <v>0.16650080680847101</v>
      </c>
      <c r="I60" s="13">
        <v>12.546285629272401</v>
      </c>
      <c r="J60" s="13">
        <v>0.170874118804931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 t="b">
        <v>1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AN60" t="str">
        <v>iau</v>
      </c>
      <c r="AO60">
        <f t="shared" si="14"/>
        <v>0</v>
      </c>
      <c r="AP60">
        <f t="shared" si="15"/>
        <v>0</v>
      </c>
      <c r="AQ60">
        <f t="shared" si="16"/>
        <v>0</v>
      </c>
      <c r="AR60">
        <f t="shared" si="17"/>
        <v>0</v>
      </c>
      <c r="AS60">
        <f t="shared" si="18"/>
        <v>0</v>
      </c>
      <c r="AT60">
        <f t="shared" si="19"/>
        <v>0</v>
      </c>
      <c r="AU60">
        <f t="shared" si="20"/>
        <v>0</v>
      </c>
      <c r="AV60">
        <f t="shared" si="21"/>
        <v>0</v>
      </c>
      <c r="AW60">
        <f t="shared" si="22"/>
        <v>0</v>
      </c>
      <c r="AY60" s="10">
        <f t="shared" si="23"/>
        <v>1</v>
      </c>
      <c r="AZ60" s="10" t="str">
        <v>iau</v>
      </c>
      <c r="BA60" s="34">
        <f t="shared" si="25"/>
        <v>0</v>
      </c>
      <c r="BB60" s="34">
        <f t="shared" si="25"/>
        <v>0</v>
      </c>
      <c r="BC60" s="34">
        <f t="shared" si="25"/>
        <v>0</v>
      </c>
      <c r="BD60" s="34">
        <f t="shared" si="25"/>
        <v>0</v>
      </c>
      <c r="BE60" s="34">
        <f t="shared" si="25"/>
        <v>0</v>
      </c>
      <c r="BF60" s="34">
        <f t="shared" si="25"/>
        <v>0</v>
      </c>
      <c r="BG60" s="34">
        <f t="shared" si="24"/>
        <v>0</v>
      </c>
      <c r="BH60" s="34">
        <f t="shared" si="24"/>
        <v>0</v>
      </c>
      <c r="BI60" s="34">
        <f t="shared" si="24"/>
        <v>0</v>
      </c>
    </row>
    <row r="61" spans="1:61" x14ac:dyDescent="0.2">
      <c r="A61" s="7">
        <v>2306.0432700000001</v>
      </c>
      <c r="B61" s="3" t="s">
        <v>26</v>
      </c>
      <c r="C61" s="3">
        <v>12</v>
      </c>
      <c r="D61" s="3">
        <v>0</v>
      </c>
      <c r="E61" s="3" t="b">
        <v>1</v>
      </c>
      <c r="F61" s="3" t="b">
        <v>0</v>
      </c>
      <c r="G61" s="13">
        <v>4.2934174537658603</v>
      </c>
      <c r="H61" s="13">
        <v>0.26766705513000399</v>
      </c>
      <c r="I61" s="13">
        <v>10.390268802642799</v>
      </c>
      <c r="J61" s="13">
        <v>0.116148233413696</v>
      </c>
      <c r="K61" s="3">
        <v>2320</v>
      </c>
      <c r="L61" s="3">
        <v>1962</v>
      </c>
      <c r="M61" s="3">
        <v>0</v>
      </c>
      <c r="N61" s="3">
        <v>0</v>
      </c>
      <c r="O61" s="3">
        <v>1</v>
      </c>
      <c r="P61" s="3">
        <v>2162</v>
      </c>
      <c r="Q61" s="3">
        <v>1887</v>
      </c>
      <c r="R61" s="3">
        <v>70</v>
      </c>
      <c r="S61" s="3" t="b">
        <v>1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Z61" s="3">
        <v>1</v>
      </c>
      <c r="AA61" s="3">
        <v>1</v>
      </c>
      <c r="AB61">
        <v>1</v>
      </c>
      <c r="AC61">
        <v>1</v>
      </c>
      <c r="AN61" t="str">
        <v>ieeeconf</v>
      </c>
      <c r="AO61">
        <f t="shared" si="14"/>
        <v>1</v>
      </c>
      <c r="AP61">
        <f t="shared" si="15"/>
        <v>1</v>
      </c>
      <c r="AQ61">
        <f t="shared" si="16"/>
        <v>1</v>
      </c>
      <c r="AR61">
        <f t="shared" si="17"/>
        <v>1</v>
      </c>
      <c r="AS61">
        <f t="shared" si="18"/>
        <v>1</v>
      </c>
      <c r="AT61">
        <f t="shared" si="19"/>
        <v>0</v>
      </c>
      <c r="AU61">
        <f t="shared" si="20"/>
        <v>0</v>
      </c>
      <c r="AV61">
        <f t="shared" si="21"/>
        <v>0</v>
      </c>
      <c r="AW61">
        <f t="shared" si="22"/>
        <v>0</v>
      </c>
      <c r="AY61" s="10">
        <f t="shared" si="23"/>
        <v>1</v>
      </c>
      <c r="AZ61" s="10" t="str">
        <v>ieeeconf</v>
      </c>
      <c r="BA61" s="34">
        <f t="shared" si="25"/>
        <v>1</v>
      </c>
      <c r="BB61" s="34">
        <f t="shared" si="25"/>
        <v>1</v>
      </c>
      <c r="BC61" s="34">
        <f t="shared" si="25"/>
        <v>1</v>
      </c>
      <c r="BD61" s="34">
        <f t="shared" si="25"/>
        <v>1</v>
      </c>
      <c r="BE61" s="34">
        <f t="shared" si="25"/>
        <v>1</v>
      </c>
      <c r="BF61" s="34">
        <f t="shared" si="25"/>
        <v>0</v>
      </c>
      <c r="BG61" s="34">
        <f t="shared" si="24"/>
        <v>0</v>
      </c>
      <c r="BH61" s="34">
        <f t="shared" si="24"/>
        <v>0</v>
      </c>
      <c r="BI61" s="34">
        <f t="shared" si="24"/>
        <v>0</v>
      </c>
    </row>
    <row r="62" spans="1:61" x14ac:dyDescent="0.2">
      <c r="A62" s="7">
        <v>2306.0228099999999</v>
      </c>
      <c r="B62" s="3" t="s">
        <v>18</v>
      </c>
      <c r="C62" s="3">
        <v>0</v>
      </c>
      <c r="D62" s="3">
        <v>0</v>
      </c>
      <c r="E62" s="3" t="b">
        <v>1</v>
      </c>
      <c r="F62" s="3" t="b">
        <v>1</v>
      </c>
      <c r="G62" s="13">
        <v>13.363911867141701</v>
      </c>
      <c r="H62" s="13">
        <v>0.16736364364624001</v>
      </c>
      <c r="I62" s="13">
        <v>10.068827867507901</v>
      </c>
      <c r="J62" s="13">
        <v>0.116473913192749</v>
      </c>
      <c r="K62" s="3">
        <v>7</v>
      </c>
      <c r="L62" s="3">
        <v>7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2</v>
      </c>
      <c r="S62" s="3" t="b">
        <v>1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AN62" t="str">
        <v>aastex63</v>
      </c>
      <c r="AO62">
        <f t="shared" si="14"/>
        <v>0</v>
      </c>
      <c r="AP62">
        <f t="shared" si="15"/>
        <v>1</v>
      </c>
      <c r="AQ62">
        <f t="shared" si="16"/>
        <v>0</v>
      </c>
      <c r="AR62">
        <f t="shared" si="17"/>
        <v>0</v>
      </c>
      <c r="AS62">
        <f t="shared" si="18"/>
        <v>0</v>
      </c>
      <c r="AT62">
        <f t="shared" si="19"/>
        <v>0</v>
      </c>
      <c r="AU62">
        <f t="shared" si="20"/>
        <v>0</v>
      </c>
      <c r="AV62">
        <f t="shared" si="21"/>
        <v>0</v>
      </c>
      <c r="AW62">
        <f t="shared" si="22"/>
        <v>0</v>
      </c>
      <c r="AY62" s="10">
        <f t="shared" si="23"/>
        <v>1</v>
      </c>
      <c r="AZ62" s="10" t="str">
        <v>aastex63</v>
      </c>
      <c r="BA62" s="34">
        <f t="shared" si="25"/>
        <v>0</v>
      </c>
      <c r="BB62" s="34">
        <f t="shared" si="25"/>
        <v>1</v>
      </c>
      <c r="BC62" s="34">
        <f t="shared" si="25"/>
        <v>0</v>
      </c>
      <c r="BD62" s="34">
        <f t="shared" si="25"/>
        <v>0</v>
      </c>
      <c r="BE62" s="34">
        <f t="shared" si="25"/>
        <v>0</v>
      </c>
      <c r="BF62" s="34">
        <f t="shared" si="25"/>
        <v>0</v>
      </c>
      <c r="BG62" s="34">
        <f t="shared" si="24"/>
        <v>0</v>
      </c>
      <c r="BH62" s="34">
        <f t="shared" si="24"/>
        <v>0</v>
      </c>
      <c r="BI62" s="34">
        <f t="shared" si="24"/>
        <v>0</v>
      </c>
    </row>
    <row r="63" spans="1:61" x14ac:dyDescent="0.2">
      <c r="A63" s="7">
        <v>2306.0028499999999</v>
      </c>
      <c r="B63" s="3" t="s">
        <v>10</v>
      </c>
      <c r="C63" s="3">
        <v>0</v>
      </c>
      <c r="D63" s="3">
        <v>0</v>
      </c>
      <c r="E63" s="3" t="b">
        <v>1</v>
      </c>
      <c r="F63" s="3" t="b">
        <v>1</v>
      </c>
      <c r="G63" s="13">
        <v>6.2570631504058802</v>
      </c>
      <c r="H63" s="13">
        <v>0.169158220291137</v>
      </c>
      <c r="I63" s="13">
        <v>5.7013874053954998</v>
      </c>
      <c r="J63" s="13">
        <v>0.16888475418090801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 t="b">
        <v>1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AN63" t="str">
        <v>IEEEapm</v>
      </c>
      <c r="AO63">
        <f t="shared" si="14"/>
        <v>1</v>
      </c>
      <c r="AP63">
        <f t="shared" si="15"/>
        <v>0</v>
      </c>
      <c r="AQ63">
        <f t="shared" si="16"/>
        <v>0</v>
      </c>
      <c r="AR63">
        <f t="shared" si="17"/>
        <v>1</v>
      </c>
      <c r="AS63">
        <f t="shared" si="18"/>
        <v>1</v>
      </c>
      <c r="AT63">
        <f t="shared" si="19"/>
        <v>0</v>
      </c>
      <c r="AU63">
        <f t="shared" si="20"/>
        <v>0</v>
      </c>
      <c r="AV63">
        <f t="shared" si="21"/>
        <v>0</v>
      </c>
      <c r="AW63">
        <f t="shared" si="22"/>
        <v>0</v>
      </c>
      <c r="AY63" s="10">
        <f t="shared" si="23"/>
        <v>1</v>
      </c>
      <c r="AZ63" s="10" t="str">
        <v>IEEEapm</v>
      </c>
      <c r="BA63" s="34">
        <f t="shared" si="25"/>
        <v>1</v>
      </c>
      <c r="BB63" s="34">
        <f t="shared" si="25"/>
        <v>0</v>
      </c>
      <c r="BC63" s="34">
        <f t="shared" si="25"/>
        <v>0</v>
      </c>
      <c r="BD63" s="34">
        <f t="shared" si="25"/>
        <v>1</v>
      </c>
      <c r="BE63" s="34">
        <f t="shared" si="25"/>
        <v>1</v>
      </c>
      <c r="BF63" s="34">
        <f t="shared" si="25"/>
        <v>0</v>
      </c>
      <c r="BG63" s="34">
        <f t="shared" si="24"/>
        <v>0</v>
      </c>
      <c r="BH63" s="34">
        <f t="shared" si="24"/>
        <v>0</v>
      </c>
      <c r="BI63" s="34">
        <f t="shared" si="24"/>
        <v>0</v>
      </c>
    </row>
    <row r="64" spans="1:61" x14ac:dyDescent="0.2">
      <c r="A64" s="7">
        <v>2306.0002199999999</v>
      </c>
      <c r="B64" s="3" t="s">
        <v>11</v>
      </c>
      <c r="C64" s="3">
        <v>0</v>
      </c>
      <c r="D64" s="3">
        <v>0</v>
      </c>
      <c r="E64" s="3" t="b">
        <v>0</v>
      </c>
      <c r="F64" s="3" t="b">
        <v>0</v>
      </c>
      <c r="G64" s="13">
        <v>11.2345676422119</v>
      </c>
      <c r="H64" s="13">
        <v>0.16910099983215299</v>
      </c>
      <c r="I64" s="13">
        <v>9.2378623485565203</v>
      </c>
      <c r="J64" s="13">
        <v>0.17588901519775299</v>
      </c>
      <c r="K64" s="3">
        <v>20</v>
      </c>
      <c r="L64" s="3">
        <v>0</v>
      </c>
      <c r="M64" s="3">
        <v>0</v>
      </c>
      <c r="N64" s="3">
        <v>0</v>
      </c>
      <c r="O64" s="3">
        <v>0</v>
      </c>
      <c r="P64" s="3">
        <v>-20</v>
      </c>
      <c r="Q64" s="3">
        <v>0</v>
      </c>
      <c r="R64" s="3">
        <v>0</v>
      </c>
      <c r="S64" s="3" t="b">
        <v>1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Z64" s="3">
        <v>1</v>
      </c>
      <c r="AN64" t="str">
        <v>optica-article</v>
      </c>
      <c r="AO64">
        <f t="shared" si="14"/>
        <v>1</v>
      </c>
      <c r="AP64">
        <f t="shared" si="15"/>
        <v>1</v>
      </c>
      <c r="AQ64">
        <f t="shared" si="16"/>
        <v>1</v>
      </c>
      <c r="AR64">
        <f t="shared" si="17"/>
        <v>1</v>
      </c>
      <c r="AS64">
        <f t="shared" si="18"/>
        <v>1</v>
      </c>
      <c r="AT64">
        <f t="shared" si="19"/>
        <v>0</v>
      </c>
      <c r="AU64">
        <f t="shared" si="20"/>
        <v>0</v>
      </c>
      <c r="AV64">
        <f t="shared" si="21"/>
        <v>0</v>
      </c>
      <c r="AW64">
        <f t="shared" si="22"/>
        <v>0</v>
      </c>
      <c r="AY64" s="10">
        <f t="shared" si="23"/>
        <v>1</v>
      </c>
      <c r="AZ64" s="10" t="str">
        <v>optica-article</v>
      </c>
      <c r="BA64" s="34">
        <f t="shared" si="25"/>
        <v>1</v>
      </c>
      <c r="BB64" s="34">
        <f t="shared" si="25"/>
        <v>1</v>
      </c>
      <c r="BC64" s="34">
        <f t="shared" si="25"/>
        <v>1</v>
      </c>
      <c r="BD64" s="34">
        <f t="shared" si="25"/>
        <v>1</v>
      </c>
      <c r="BE64" s="34">
        <f t="shared" si="25"/>
        <v>1</v>
      </c>
      <c r="BF64" s="34">
        <f t="shared" si="25"/>
        <v>0</v>
      </c>
      <c r="BG64" s="34">
        <f t="shared" si="24"/>
        <v>0</v>
      </c>
      <c r="BH64" s="34">
        <f t="shared" si="24"/>
        <v>0</v>
      </c>
      <c r="BI64" s="34">
        <f t="shared" si="24"/>
        <v>0</v>
      </c>
    </row>
    <row r="65" spans="1:61" x14ac:dyDescent="0.2">
      <c r="A65" s="7">
        <v>2306.0007799999998</v>
      </c>
      <c r="B65" s="3" t="s">
        <v>16</v>
      </c>
      <c r="C65" s="3">
        <v>0</v>
      </c>
      <c r="D65" s="3">
        <v>0</v>
      </c>
      <c r="E65" s="3" t="b">
        <v>0</v>
      </c>
      <c r="F65" s="3" t="b">
        <v>0</v>
      </c>
      <c r="G65" s="13">
        <v>13.010972261428799</v>
      </c>
      <c r="H65" s="13">
        <v>0.16703748703002899</v>
      </c>
      <c r="I65" s="13">
        <v>8.4614515304565394</v>
      </c>
      <c r="J65" s="13">
        <v>0.170183420181274</v>
      </c>
      <c r="K65" s="3">
        <v>5642</v>
      </c>
      <c r="L65" s="3">
        <v>2611</v>
      </c>
      <c r="M65" s="3">
        <v>4</v>
      </c>
      <c r="N65" s="3">
        <v>4</v>
      </c>
      <c r="O65" s="3">
        <v>1216</v>
      </c>
      <c r="P65" s="3">
        <v>0</v>
      </c>
      <c r="Q65" s="3">
        <v>0</v>
      </c>
      <c r="R65" s="3">
        <v>4</v>
      </c>
      <c r="S65" s="3" t="b">
        <v>1</v>
      </c>
      <c r="T65" s="3">
        <v>0</v>
      </c>
      <c r="U65" s="3">
        <v>0</v>
      </c>
      <c r="V65" s="3">
        <v>1</v>
      </c>
      <c r="W65" s="3">
        <v>1</v>
      </c>
      <c r="X65" s="3">
        <v>0</v>
      </c>
      <c r="Z65" s="3">
        <v>1</v>
      </c>
      <c r="AN65" t="str">
        <v>amsproc</v>
      </c>
      <c r="AO65">
        <f t="shared" si="14"/>
        <v>0</v>
      </c>
      <c r="AP65">
        <f t="shared" si="15"/>
        <v>0</v>
      </c>
      <c r="AQ65">
        <f t="shared" si="16"/>
        <v>0</v>
      </c>
      <c r="AR65">
        <f t="shared" si="17"/>
        <v>0</v>
      </c>
      <c r="AS65">
        <f t="shared" si="18"/>
        <v>0</v>
      </c>
      <c r="AT65">
        <f t="shared" si="19"/>
        <v>0</v>
      </c>
      <c r="AU65">
        <f t="shared" si="20"/>
        <v>0</v>
      </c>
      <c r="AV65">
        <f t="shared" si="21"/>
        <v>0</v>
      </c>
      <c r="AW65">
        <f t="shared" si="22"/>
        <v>0</v>
      </c>
      <c r="AY65" s="10">
        <f t="shared" si="23"/>
        <v>1</v>
      </c>
      <c r="AZ65" s="10" t="str">
        <v>amsproc</v>
      </c>
      <c r="BA65" s="34">
        <f t="shared" si="25"/>
        <v>0</v>
      </c>
      <c r="BB65" s="34">
        <f t="shared" si="25"/>
        <v>0</v>
      </c>
      <c r="BC65" s="34">
        <f t="shared" si="25"/>
        <v>0</v>
      </c>
      <c r="BD65" s="34">
        <f t="shared" si="25"/>
        <v>0</v>
      </c>
      <c r="BE65" s="34">
        <f t="shared" si="25"/>
        <v>0</v>
      </c>
      <c r="BF65" s="34">
        <f t="shared" si="25"/>
        <v>0</v>
      </c>
      <c r="BG65" s="34">
        <f t="shared" si="24"/>
        <v>0</v>
      </c>
      <c r="BH65" s="34">
        <f t="shared" si="24"/>
        <v>0</v>
      </c>
      <c r="BI65" s="34">
        <f t="shared" si="24"/>
        <v>0</v>
      </c>
    </row>
    <row r="66" spans="1:61" x14ac:dyDescent="0.2">
      <c r="A66" s="7">
        <v>2306.0074300000001</v>
      </c>
      <c r="B66" s="3" t="s">
        <v>10</v>
      </c>
      <c r="C66" s="3">
        <v>0</v>
      </c>
      <c r="D66" s="3">
        <v>0</v>
      </c>
      <c r="E66" s="3" t="b">
        <v>1</v>
      </c>
      <c r="F66" s="3" t="b">
        <v>1</v>
      </c>
      <c r="G66" s="13">
        <v>10.8348047733306</v>
      </c>
      <c r="H66" s="13">
        <v>0.21830415725707999</v>
      </c>
      <c r="I66" s="13">
        <v>7.25420665740966</v>
      </c>
      <c r="J66" s="13">
        <v>0.115995645523071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 t="b">
        <v>1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AN66" t="str">
        <v>dccpaper</v>
      </c>
      <c r="AO66">
        <f t="shared" si="14"/>
        <v>0</v>
      </c>
      <c r="AP66">
        <f t="shared" si="15"/>
        <v>1</v>
      </c>
      <c r="AQ66">
        <f t="shared" si="16"/>
        <v>1</v>
      </c>
      <c r="AR66">
        <f t="shared" si="17"/>
        <v>1</v>
      </c>
      <c r="AS66">
        <f t="shared" si="18"/>
        <v>1</v>
      </c>
      <c r="AT66">
        <f t="shared" si="19"/>
        <v>0</v>
      </c>
      <c r="AU66">
        <f t="shared" si="20"/>
        <v>0</v>
      </c>
      <c r="AV66">
        <f t="shared" si="21"/>
        <v>0</v>
      </c>
      <c r="AW66">
        <f t="shared" si="22"/>
        <v>0</v>
      </c>
      <c r="AY66" s="10">
        <f t="shared" si="23"/>
        <v>1</v>
      </c>
      <c r="AZ66" s="10" t="str">
        <v>dccpaper</v>
      </c>
      <c r="BA66" s="34">
        <f t="shared" si="25"/>
        <v>0</v>
      </c>
      <c r="BB66" s="34">
        <f t="shared" si="25"/>
        <v>1</v>
      </c>
      <c r="BC66" s="34">
        <f t="shared" si="25"/>
        <v>1</v>
      </c>
      <c r="BD66" s="34">
        <f t="shared" si="25"/>
        <v>1</v>
      </c>
      <c r="BE66" s="34">
        <f t="shared" si="25"/>
        <v>1</v>
      </c>
      <c r="BF66" s="34">
        <f t="shared" si="25"/>
        <v>0</v>
      </c>
      <c r="BG66" s="34">
        <f t="shared" si="24"/>
        <v>0</v>
      </c>
      <c r="BH66" s="34">
        <f t="shared" si="24"/>
        <v>0</v>
      </c>
      <c r="BI66" s="34">
        <f t="shared" si="24"/>
        <v>0</v>
      </c>
    </row>
    <row r="67" spans="1:61" x14ac:dyDescent="0.2">
      <c r="A67" s="7">
        <v>2306.01028</v>
      </c>
      <c r="B67" s="3" t="s">
        <v>26</v>
      </c>
      <c r="C67" s="3">
        <v>12</v>
      </c>
      <c r="D67" s="3">
        <v>0</v>
      </c>
      <c r="E67" s="3" t="b">
        <v>1</v>
      </c>
      <c r="F67" s="3" t="b">
        <v>0</v>
      </c>
      <c r="G67" s="13">
        <v>5.6005947589874197</v>
      </c>
      <c r="H67" s="13">
        <v>0.32066178321838301</v>
      </c>
      <c r="I67" s="13">
        <v>7.0058598518371502</v>
      </c>
      <c r="J67" s="13">
        <v>0.115846395492553</v>
      </c>
      <c r="K67" s="3">
        <v>415</v>
      </c>
      <c r="L67" s="3">
        <v>117</v>
      </c>
      <c r="M67" s="3">
        <v>0</v>
      </c>
      <c r="N67" s="3">
        <v>0</v>
      </c>
      <c r="O67" s="3">
        <v>121</v>
      </c>
      <c r="P67" s="3">
        <v>69</v>
      </c>
      <c r="Q67" s="3">
        <v>83</v>
      </c>
      <c r="R67" s="3">
        <v>21</v>
      </c>
      <c r="S67" s="3" t="b">
        <v>1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Z67" s="3">
        <v>1</v>
      </c>
      <c r="AA67" s="3">
        <v>1</v>
      </c>
      <c r="AB67">
        <v>1</v>
      </c>
      <c r="AC67">
        <v>1</v>
      </c>
      <c r="AH67" t="s">
        <v>172</v>
      </c>
      <c r="AN67" t="str">
        <v>oup-authoring-template</v>
      </c>
      <c r="AO67">
        <f t="shared" si="14"/>
        <v>0</v>
      </c>
      <c r="AP67">
        <f t="shared" si="15"/>
        <v>0</v>
      </c>
      <c r="AQ67">
        <f t="shared" si="16"/>
        <v>0</v>
      </c>
      <c r="AR67">
        <f t="shared" si="17"/>
        <v>0</v>
      </c>
      <c r="AS67">
        <f t="shared" si="18"/>
        <v>0</v>
      </c>
      <c r="AT67">
        <f t="shared" si="19"/>
        <v>0</v>
      </c>
      <c r="AU67">
        <f t="shared" si="20"/>
        <v>0</v>
      </c>
      <c r="AV67">
        <f t="shared" si="21"/>
        <v>0</v>
      </c>
      <c r="AW67">
        <f t="shared" si="22"/>
        <v>0</v>
      </c>
      <c r="AY67" s="10">
        <f t="shared" si="23"/>
        <v>1</v>
      </c>
      <c r="AZ67" s="10" t="str">
        <v>oup-authoring-template</v>
      </c>
      <c r="BA67" s="34">
        <f t="shared" si="25"/>
        <v>0</v>
      </c>
      <c r="BB67" s="34">
        <f t="shared" si="25"/>
        <v>0</v>
      </c>
      <c r="BC67" s="34">
        <f t="shared" si="25"/>
        <v>0</v>
      </c>
      <c r="BD67" s="34">
        <f t="shared" si="25"/>
        <v>0</v>
      </c>
      <c r="BE67" s="34">
        <f t="shared" si="25"/>
        <v>0</v>
      </c>
      <c r="BF67" s="34">
        <f t="shared" si="25"/>
        <v>0</v>
      </c>
      <c r="BG67" s="34">
        <f t="shared" si="24"/>
        <v>0</v>
      </c>
      <c r="BH67" s="34">
        <f t="shared" si="24"/>
        <v>0</v>
      </c>
      <c r="BI67" s="34">
        <f t="shared" si="24"/>
        <v>0</v>
      </c>
    </row>
    <row r="68" spans="1:61" x14ac:dyDescent="0.2">
      <c r="A68" s="7">
        <v>2306.0031300000001</v>
      </c>
      <c r="B68" s="3" t="s">
        <v>13</v>
      </c>
      <c r="C68" s="3">
        <v>0</v>
      </c>
      <c r="D68" s="3">
        <v>0</v>
      </c>
      <c r="E68" s="3" t="b">
        <v>0</v>
      </c>
      <c r="F68" s="3" t="b">
        <v>0</v>
      </c>
      <c r="G68" s="13">
        <v>23.633084535598702</v>
      </c>
      <c r="H68" s="13">
        <v>0.21730303764343201</v>
      </c>
      <c r="I68" s="13">
        <v>15.672029256820601</v>
      </c>
      <c r="J68" s="13">
        <v>0.170263767242431</v>
      </c>
      <c r="K68" s="3">
        <v>73</v>
      </c>
      <c r="L68" s="3">
        <v>73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2</v>
      </c>
      <c r="S68" s="3" t="b">
        <v>1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Z68" s="3">
        <v>1</v>
      </c>
      <c r="AN68" t="str">
        <v>nbdt-article</v>
      </c>
      <c r="AO68">
        <f t="shared" si="14"/>
        <v>1</v>
      </c>
      <c r="AP68">
        <f t="shared" si="15"/>
        <v>1</v>
      </c>
      <c r="AQ68">
        <f t="shared" si="16"/>
        <v>1</v>
      </c>
      <c r="AR68">
        <f t="shared" si="17"/>
        <v>1</v>
      </c>
      <c r="AS68">
        <f t="shared" si="18"/>
        <v>1</v>
      </c>
      <c r="AT68">
        <f t="shared" si="19"/>
        <v>0</v>
      </c>
      <c r="AU68">
        <f t="shared" si="20"/>
        <v>1</v>
      </c>
      <c r="AV68">
        <f t="shared" si="21"/>
        <v>0</v>
      </c>
      <c r="AW68">
        <f t="shared" si="22"/>
        <v>0</v>
      </c>
      <c r="AY68" s="10">
        <f t="shared" si="23"/>
        <v>1</v>
      </c>
      <c r="AZ68" s="10" t="str">
        <v>nbdt-article</v>
      </c>
      <c r="BA68" s="34">
        <f t="shared" si="25"/>
        <v>1</v>
      </c>
      <c r="BB68" s="34">
        <f t="shared" si="25"/>
        <v>1</v>
      </c>
      <c r="BC68" s="34">
        <f t="shared" si="25"/>
        <v>1</v>
      </c>
      <c r="BD68" s="34">
        <f t="shared" si="25"/>
        <v>1</v>
      </c>
      <c r="BE68" s="34">
        <f t="shared" si="25"/>
        <v>1</v>
      </c>
      <c r="BF68" s="34">
        <f t="shared" si="25"/>
        <v>0</v>
      </c>
      <c r="BG68" s="34">
        <f t="shared" si="24"/>
        <v>1</v>
      </c>
      <c r="BH68" s="34">
        <f t="shared" si="24"/>
        <v>0</v>
      </c>
      <c r="BI68" s="34">
        <f t="shared" si="24"/>
        <v>0</v>
      </c>
    </row>
    <row r="69" spans="1:61" x14ac:dyDescent="0.2">
      <c r="A69" s="7">
        <v>2306.0268099999998</v>
      </c>
      <c r="B69" s="3" t="s">
        <v>18</v>
      </c>
      <c r="C69" s="3">
        <v>12</v>
      </c>
      <c r="D69" s="3">
        <v>12</v>
      </c>
      <c r="E69" s="3" t="b">
        <v>1</v>
      </c>
      <c r="F69" s="3" t="b">
        <v>0</v>
      </c>
      <c r="G69" s="13">
        <v>16.837268114089898</v>
      </c>
      <c r="H69" s="13">
        <v>0.267836093902587</v>
      </c>
      <c r="I69" s="13">
        <v>10.7290005683898</v>
      </c>
      <c r="J69" s="13">
        <v>11.091283798217701</v>
      </c>
      <c r="K69" s="3">
        <v>16698</v>
      </c>
      <c r="L69" s="3">
        <v>9850</v>
      </c>
      <c r="M69" s="3">
        <v>1</v>
      </c>
      <c r="N69" s="3">
        <v>2</v>
      </c>
      <c r="O69" s="3">
        <v>2026</v>
      </c>
      <c r="P69" s="3">
        <v>10297</v>
      </c>
      <c r="Q69" s="3">
        <v>8845</v>
      </c>
      <c r="R69" s="3">
        <v>79</v>
      </c>
      <c r="S69" s="3" t="b">
        <v>1</v>
      </c>
      <c r="T69" s="3">
        <v>0</v>
      </c>
      <c r="U69" s="3">
        <v>0</v>
      </c>
      <c r="V69" s="3">
        <v>1</v>
      </c>
      <c r="W69" s="3">
        <v>1</v>
      </c>
      <c r="X69" s="3">
        <v>-1</v>
      </c>
      <c r="Z69" s="3">
        <v>1</v>
      </c>
      <c r="AA69" s="3">
        <v>1</v>
      </c>
      <c r="AB69">
        <v>1</v>
      </c>
      <c r="AC69">
        <v>1</v>
      </c>
    </row>
    <row r="70" spans="1:61" x14ac:dyDescent="0.2">
      <c r="A70" s="7">
        <v>2306.00479</v>
      </c>
      <c r="B70" s="3" t="s">
        <v>17</v>
      </c>
      <c r="C70" s="3">
        <v>0</v>
      </c>
      <c r="D70" s="3">
        <v>0</v>
      </c>
      <c r="E70" s="3" t="b">
        <v>0</v>
      </c>
      <c r="F70" s="3" t="b">
        <v>0</v>
      </c>
      <c r="G70" s="13">
        <v>31.238552331924399</v>
      </c>
      <c r="H70" s="13">
        <v>0.172016382217407</v>
      </c>
      <c r="I70" s="13">
        <v>25.088036537170399</v>
      </c>
      <c r="J70" s="13">
        <v>0.11659741401672299</v>
      </c>
      <c r="K70" s="3">
        <v>9777</v>
      </c>
      <c r="L70" s="3">
        <v>5056</v>
      </c>
      <c r="M70" s="3">
        <v>12</v>
      </c>
      <c r="N70" s="3">
        <v>8</v>
      </c>
      <c r="O70" s="3">
        <v>2018</v>
      </c>
      <c r="P70" s="3">
        <v>0</v>
      </c>
      <c r="Q70" s="3">
        <v>0</v>
      </c>
      <c r="R70" s="3">
        <v>0</v>
      </c>
      <c r="S70" s="3" t="b">
        <v>1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Z70" s="3">
        <v>1</v>
      </c>
      <c r="AA70" s="3">
        <v>1</v>
      </c>
      <c r="AG70">
        <v>1</v>
      </c>
      <c r="AH70" t="s">
        <v>173</v>
      </c>
    </row>
    <row r="71" spans="1:61" x14ac:dyDescent="0.2">
      <c r="A71" s="7">
        <v>2306.00036</v>
      </c>
      <c r="B71" s="3" t="s">
        <v>10</v>
      </c>
      <c r="C71" s="3">
        <v>12</v>
      </c>
      <c r="D71" s="3">
        <v>0</v>
      </c>
      <c r="E71" s="3" t="b">
        <v>0</v>
      </c>
      <c r="F71" s="3" t="b">
        <v>0</v>
      </c>
      <c r="G71" s="13">
        <v>11.586180925369201</v>
      </c>
      <c r="H71" s="13">
        <v>0.469411611557006</v>
      </c>
      <c r="I71" s="13">
        <v>30.942659616470301</v>
      </c>
      <c r="J71" s="13">
        <v>0.13549423217773399</v>
      </c>
      <c r="K71" s="3">
        <v>28048</v>
      </c>
      <c r="L71" s="3">
        <v>19871</v>
      </c>
      <c r="M71" s="3">
        <v>12</v>
      </c>
      <c r="N71" s="3">
        <v>12</v>
      </c>
      <c r="O71" s="3">
        <v>2788</v>
      </c>
      <c r="P71" s="3">
        <v>10668</v>
      </c>
      <c r="Q71" s="3">
        <v>9252</v>
      </c>
      <c r="R71" s="3">
        <v>75</v>
      </c>
      <c r="S71" s="3" t="b">
        <v>1</v>
      </c>
      <c r="T71" s="3">
        <v>0</v>
      </c>
      <c r="U71" s="3">
        <v>0</v>
      </c>
      <c r="V71" s="3">
        <v>0</v>
      </c>
      <c r="W71" s="3">
        <v>2</v>
      </c>
      <c r="X71" s="3">
        <v>-3</v>
      </c>
      <c r="Z71" s="3">
        <v>1</v>
      </c>
      <c r="AA71" s="3">
        <v>1</v>
      </c>
      <c r="AB71">
        <v>1</v>
      </c>
      <c r="AC71">
        <v>1</v>
      </c>
    </row>
    <row r="72" spans="1:61" x14ac:dyDescent="0.2">
      <c r="A72" s="7">
        <v>2306.0011</v>
      </c>
      <c r="B72" s="3" t="s">
        <v>10</v>
      </c>
      <c r="C72" s="3">
        <v>12</v>
      </c>
      <c r="D72" s="3">
        <v>0</v>
      </c>
      <c r="E72" s="3" t="b">
        <v>0</v>
      </c>
      <c r="F72" s="3" t="b">
        <v>0</v>
      </c>
      <c r="G72" s="13">
        <v>7.4626426696777299</v>
      </c>
      <c r="H72" s="13">
        <v>0.26848030090331998</v>
      </c>
      <c r="I72" s="13">
        <v>22.958740711212101</v>
      </c>
      <c r="J72" s="13">
        <v>0.166739702224731</v>
      </c>
      <c r="K72" s="3">
        <v>10722</v>
      </c>
      <c r="L72" s="3">
        <v>8560</v>
      </c>
      <c r="M72" s="3">
        <v>1</v>
      </c>
      <c r="N72" s="3">
        <v>0</v>
      </c>
      <c r="O72" s="3">
        <v>285</v>
      </c>
      <c r="P72" s="3">
        <v>9038</v>
      </c>
      <c r="Q72" s="3">
        <v>7695</v>
      </c>
      <c r="R72" s="3">
        <v>77</v>
      </c>
      <c r="S72" s="3" t="b">
        <v>1</v>
      </c>
      <c r="T72" s="3">
        <v>0</v>
      </c>
      <c r="U72" s="3">
        <v>0</v>
      </c>
      <c r="V72" s="3">
        <v>2</v>
      </c>
      <c r="W72" s="3">
        <v>6</v>
      </c>
      <c r="X72" s="3">
        <v>-3</v>
      </c>
      <c r="Z72" s="3">
        <v>1</v>
      </c>
      <c r="AA72" s="3">
        <v>1</v>
      </c>
      <c r="AB72">
        <v>1</v>
      </c>
      <c r="AC72">
        <v>1</v>
      </c>
    </row>
    <row r="73" spans="1:61" x14ac:dyDescent="0.2">
      <c r="A73" s="7">
        <v>2306.0076199999999</v>
      </c>
      <c r="B73" s="3" t="s">
        <v>27</v>
      </c>
      <c r="C73" s="3">
        <v>12</v>
      </c>
      <c r="D73" s="3">
        <v>0</v>
      </c>
      <c r="E73" s="3" t="b">
        <v>0</v>
      </c>
      <c r="F73" s="3" t="b">
        <v>0</v>
      </c>
      <c r="G73" s="13">
        <v>10.284354209899901</v>
      </c>
      <c r="H73" s="13">
        <v>0.267475366592407</v>
      </c>
      <c r="I73" s="13">
        <v>32.986631631851203</v>
      </c>
      <c r="J73" s="13">
        <v>0.16739344596862701</v>
      </c>
      <c r="K73" s="3">
        <v>21904</v>
      </c>
      <c r="L73" s="3">
        <v>14201</v>
      </c>
      <c r="M73" s="3">
        <v>11</v>
      </c>
      <c r="N73" s="3">
        <v>13</v>
      </c>
      <c r="O73" s="3">
        <v>2735</v>
      </c>
      <c r="P73" s="3">
        <v>7219</v>
      </c>
      <c r="Q73" s="3">
        <v>6385</v>
      </c>
      <c r="R73" s="3">
        <v>84</v>
      </c>
      <c r="S73" s="3" t="b">
        <v>1</v>
      </c>
      <c r="T73" s="3">
        <v>0</v>
      </c>
      <c r="U73" s="3">
        <v>0</v>
      </c>
      <c r="V73" s="3">
        <v>1</v>
      </c>
      <c r="W73" s="3">
        <v>1</v>
      </c>
      <c r="X73" s="3">
        <v>-2</v>
      </c>
      <c r="Z73" s="3">
        <v>1</v>
      </c>
      <c r="AA73" s="3">
        <v>1</v>
      </c>
      <c r="AB73">
        <v>1</v>
      </c>
      <c r="AC73">
        <v>1</v>
      </c>
    </row>
    <row r="74" spans="1:61" x14ac:dyDescent="0.2">
      <c r="A74" s="7">
        <v>2306.00641</v>
      </c>
      <c r="B74" s="3" t="s">
        <v>28</v>
      </c>
      <c r="C74" s="3">
        <v>0</v>
      </c>
      <c r="D74" s="3">
        <v>0</v>
      </c>
      <c r="E74" s="3" t="b">
        <v>0</v>
      </c>
      <c r="F74" s="3" t="b">
        <v>0</v>
      </c>
      <c r="G74" s="13">
        <v>91.5335595607757</v>
      </c>
      <c r="H74" s="13">
        <v>0.167144060134887</v>
      </c>
      <c r="I74" s="13">
        <v>84.549248695373507</v>
      </c>
      <c r="J74" s="13">
        <v>0.16732954978942799</v>
      </c>
      <c r="K74" s="3">
        <v>301</v>
      </c>
      <c r="L74" s="3">
        <v>56</v>
      </c>
      <c r="M74" s="3">
        <v>0</v>
      </c>
      <c r="N74" s="3">
        <v>0</v>
      </c>
      <c r="O74" s="3">
        <v>0</v>
      </c>
      <c r="P74" s="3">
        <v>-19</v>
      </c>
      <c r="Q74" s="3">
        <v>-28</v>
      </c>
      <c r="R74" s="3">
        <v>6</v>
      </c>
      <c r="S74" s="3" t="b">
        <v>1</v>
      </c>
      <c r="T74" s="3">
        <v>0</v>
      </c>
      <c r="U74" s="3">
        <v>0</v>
      </c>
      <c r="V74" s="3">
        <v>1</v>
      </c>
      <c r="W74" s="3">
        <v>5</v>
      </c>
      <c r="X74" s="3">
        <v>0</v>
      </c>
      <c r="Z74" s="3">
        <v>1</v>
      </c>
      <c r="AA74" s="3">
        <v>1</v>
      </c>
      <c r="AD74">
        <v>1</v>
      </c>
      <c r="AF74">
        <v>1</v>
      </c>
      <c r="AH74" t="s">
        <v>174</v>
      </c>
    </row>
    <row r="75" spans="1:61" x14ac:dyDescent="0.2">
      <c r="A75" s="7">
        <v>2306.0070999999998</v>
      </c>
      <c r="B75" s="3" t="s">
        <v>13</v>
      </c>
      <c r="C75" s="3">
        <v>12</v>
      </c>
      <c r="D75" s="3">
        <v>0</v>
      </c>
      <c r="E75" s="3" t="b">
        <v>0</v>
      </c>
      <c r="F75" s="3" t="b">
        <v>0</v>
      </c>
      <c r="G75" s="13">
        <v>6.26187944412231</v>
      </c>
      <c r="H75" s="13">
        <v>0.269177436828613</v>
      </c>
      <c r="I75" s="13">
        <v>12.953827142715401</v>
      </c>
      <c r="J75" s="13">
        <v>0.116766214370727</v>
      </c>
      <c r="K75" s="3">
        <v>2200</v>
      </c>
      <c r="L75" s="3">
        <v>1890</v>
      </c>
      <c r="M75" s="3">
        <v>0</v>
      </c>
      <c r="N75" s="3">
        <v>0</v>
      </c>
      <c r="O75" s="3">
        <v>0</v>
      </c>
      <c r="P75" s="3">
        <v>2125</v>
      </c>
      <c r="Q75" s="3">
        <v>1819</v>
      </c>
      <c r="R75" s="3">
        <v>72</v>
      </c>
      <c r="S75" s="3" t="b">
        <v>1</v>
      </c>
      <c r="T75" s="3">
        <v>0</v>
      </c>
      <c r="U75" s="3">
        <v>0</v>
      </c>
      <c r="V75" s="3">
        <v>3</v>
      </c>
      <c r="W75" s="3">
        <v>3</v>
      </c>
      <c r="X75" s="3">
        <v>0</v>
      </c>
      <c r="Z75" s="3">
        <v>1</v>
      </c>
      <c r="AA75" s="3">
        <v>1</v>
      </c>
      <c r="AB75">
        <v>1</v>
      </c>
      <c r="AC75">
        <v>1</v>
      </c>
    </row>
    <row r="76" spans="1:61" x14ac:dyDescent="0.2">
      <c r="A76" s="7">
        <v>2306.0669800000001</v>
      </c>
      <c r="B76" s="3" t="s">
        <v>10</v>
      </c>
      <c r="C76" s="3">
        <v>12</v>
      </c>
      <c r="D76" s="3">
        <v>12</v>
      </c>
      <c r="E76" s="3" t="b">
        <v>0</v>
      </c>
      <c r="F76" s="3" t="b">
        <v>0</v>
      </c>
      <c r="G76" s="13">
        <v>5.2477254867553702</v>
      </c>
      <c r="H76" s="13">
        <v>0.216854572296142</v>
      </c>
      <c r="I76" s="13">
        <v>5.1760809421539298</v>
      </c>
      <c r="J76" s="13">
        <v>5.1898140907287598</v>
      </c>
      <c r="K76" s="3">
        <v>3416</v>
      </c>
      <c r="L76" s="3">
        <v>2862</v>
      </c>
      <c r="M76" s="3">
        <v>0</v>
      </c>
      <c r="N76" s="3">
        <v>0</v>
      </c>
      <c r="O76" s="3">
        <v>18</v>
      </c>
      <c r="P76" s="3">
        <v>3014</v>
      </c>
      <c r="Q76" s="3">
        <v>2660</v>
      </c>
      <c r="R76" s="3">
        <v>70</v>
      </c>
      <c r="S76" s="3" t="b">
        <v>1</v>
      </c>
      <c r="T76" s="3">
        <v>0</v>
      </c>
      <c r="U76" s="3">
        <v>0</v>
      </c>
      <c r="V76" s="3">
        <v>1</v>
      </c>
      <c r="W76" s="3">
        <v>1</v>
      </c>
      <c r="X76" s="3">
        <v>-1</v>
      </c>
      <c r="Z76" s="3">
        <v>1</v>
      </c>
      <c r="AA76" s="3">
        <v>1</v>
      </c>
      <c r="AB76">
        <v>1</v>
      </c>
      <c r="AC76">
        <v>1</v>
      </c>
    </row>
    <row r="77" spans="1:61" x14ac:dyDescent="0.2">
      <c r="A77" s="7">
        <v>2306.0011300000001</v>
      </c>
      <c r="B77" s="3" t="s">
        <v>13</v>
      </c>
      <c r="C77" s="3">
        <v>0</v>
      </c>
      <c r="D77" s="3">
        <v>0</v>
      </c>
      <c r="E77" s="3" t="b">
        <v>1</v>
      </c>
      <c r="F77" s="3" t="b">
        <v>1</v>
      </c>
      <c r="G77" s="13">
        <v>13.5097436904907</v>
      </c>
      <c r="H77" s="13">
        <v>0.16692543029785101</v>
      </c>
      <c r="I77" s="13">
        <v>10.8758158683776</v>
      </c>
      <c r="J77" s="13">
        <v>0.11553144454956001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 t="b">
        <v>1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8" spans="1:61" x14ac:dyDescent="0.2">
      <c r="A78" s="7">
        <v>2306.00263</v>
      </c>
      <c r="B78" s="3" t="s">
        <v>29</v>
      </c>
      <c r="C78" s="3">
        <v>12</v>
      </c>
      <c r="D78" s="3">
        <v>0</v>
      </c>
      <c r="E78" s="3" t="b">
        <v>1</v>
      </c>
      <c r="F78" s="3" t="b">
        <v>0</v>
      </c>
      <c r="G78" s="13">
        <v>2.4344182014465301</v>
      </c>
      <c r="H78" s="13">
        <v>0.27965879440307601</v>
      </c>
      <c r="I78" s="13">
        <v>7.0211777687072701</v>
      </c>
      <c r="J78" s="13">
        <v>0.115655422210693</v>
      </c>
      <c r="K78" s="3">
        <v>8139</v>
      </c>
      <c r="L78" s="3">
        <v>5223</v>
      </c>
      <c r="M78" s="3">
        <v>2</v>
      </c>
      <c r="N78" s="3">
        <v>7</v>
      </c>
      <c r="O78" s="3">
        <v>1022</v>
      </c>
      <c r="P78" s="3">
        <v>3101</v>
      </c>
      <c r="Q78" s="3">
        <v>2634</v>
      </c>
      <c r="R78" s="3">
        <v>69</v>
      </c>
      <c r="S78" s="3" t="b">
        <v>1</v>
      </c>
      <c r="T78" s="3">
        <v>0</v>
      </c>
      <c r="U78" s="3">
        <v>0</v>
      </c>
      <c r="V78" s="3">
        <v>1</v>
      </c>
      <c r="W78" s="3">
        <v>1</v>
      </c>
      <c r="X78" s="3">
        <v>0</v>
      </c>
      <c r="Z78" s="3">
        <v>1</v>
      </c>
      <c r="AA78" s="3">
        <v>1</v>
      </c>
      <c r="AB78">
        <v>1</v>
      </c>
      <c r="AC78">
        <v>1</v>
      </c>
    </row>
    <row r="79" spans="1:61" x14ac:dyDescent="0.2">
      <c r="A79" s="7">
        <v>2306.00531</v>
      </c>
      <c r="B79" s="3" t="s">
        <v>13</v>
      </c>
      <c r="C79" s="3">
        <v>0</v>
      </c>
      <c r="D79" s="3">
        <v>0</v>
      </c>
      <c r="E79" s="3" t="b">
        <v>0</v>
      </c>
      <c r="F79" s="3" t="b">
        <v>0</v>
      </c>
      <c r="G79" s="13">
        <v>10.026787519454899</v>
      </c>
      <c r="H79" s="13">
        <v>0.16777539253234799</v>
      </c>
      <c r="I79" s="13">
        <v>10.8640496730804</v>
      </c>
      <c r="J79" s="13">
        <v>0.16836428642272899</v>
      </c>
      <c r="K79" s="3">
        <v>1</v>
      </c>
      <c r="L79" s="3">
        <v>0</v>
      </c>
      <c r="M79" s="3">
        <v>0</v>
      </c>
      <c r="N79" s="3">
        <v>0</v>
      </c>
      <c r="O79" s="3">
        <v>0</v>
      </c>
      <c r="P79" s="3">
        <v>1</v>
      </c>
      <c r="Q79" s="3">
        <v>0</v>
      </c>
      <c r="R79" s="3">
        <v>0</v>
      </c>
      <c r="S79" s="3" t="b">
        <v>1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Z79" s="3">
        <v>1</v>
      </c>
    </row>
    <row r="80" spans="1:61" x14ac:dyDescent="0.2">
      <c r="A80" s="7">
        <v>2306.0057400000001</v>
      </c>
      <c r="B80" s="3" t="s">
        <v>10</v>
      </c>
      <c r="C80" s="3">
        <v>12</v>
      </c>
      <c r="D80" s="3">
        <v>12</v>
      </c>
      <c r="E80" s="3" t="b">
        <v>1</v>
      </c>
      <c r="F80" s="3" t="b">
        <v>0</v>
      </c>
      <c r="G80" s="13">
        <v>7.5081455707550004</v>
      </c>
      <c r="H80" s="13">
        <v>0.26775407791137601</v>
      </c>
      <c r="I80" s="13">
        <v>6.70713210105896</v>
      </c>
      <c r="J80" s="13">
        <v>8.0039803981781006</v>
      </c>
      <c r="K80" s="3">
        <v>4629</v>
      </c>
      <c r="L80" s="3">
        <v>3895</v>
      </c>
      <c r="M80" s="3">
        <v>0</v>
      </c>
      <c r="N80" s="3">
        <v>0</v>
      </c>
      <c r="O80" s="3">
        <v>33</v>
      </c>
      <c r="P80" s="3">
        <v>4128</v>
      </c>
      <c r="Q80" s="3">
        <v>3660</v>
      </c>
      <c r="R80" s="3">
        <v>73</v>
      </c>
      <c r="S80" s="3" t="b">
        <v>1</v>
      </c>
      <c r="T80" s="3">
        <v>0</v>
      </c>
      <c r="U80" s="3">
        <v>0</v>
      </c>
      <c r="V80" s="3">
        <v>2</v>
      </c>
      <c r="W80" s="3">
        <v>2</v>
      </c>
      <c r="X80" s="3">
        <v>-3</v>
      </c>
      <c r="Z80" s="3">
        <v>1</v>
      </c>
      <c r="AA80" s="3">
        <v>1</v>
      </c>
      <c r="AB80">
        <v>1</v>
      </c>
      <c r="AC80">
        <v>1</v>
      </c>
    </row>
    <row r="81" spans="1:34" x14ac:dyDescent="0.2">
      <c r="A81" s="7">
        <v>2306.01073</v>
      </c>
      <c r="B81" s="3" t="s">
        <v>10</v>
      </c>
      <c r="C81" s="3">
        <v>0</v>
      </c>
      <c r="D81" s="3">
        <v>0</v>
      </c>
      <c r="E81" s="3" t="b">
        <v>1</v>
      </c>
      <c r="F81" s="3" t="b">
        <v>1</v>
      </c>
      <c r="G81" s="13">
        <v>9.6354696750640798</v>
      </c>
      <c r="H81" s="13">
        <v>0.11614108085632301</v>
      </c>
      <c r="I81" s="13">
        <v>9.8471665382385201</v>
      </c>
      <c r="J81" s="13">
        <v>0.16760778427124001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 t="b">
        <v>1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1:34" x14ac:dyDescent="0.2">
      <c r="A82" s="7">
        <v>2306.0061500000002</v>
      </c>
      <c r="B82" s="3" t="s">
        <v>10</v>
      </c>
      <c r="C82" s="3">
        <v>0</v>
      </c>
      <c r="D82" s="3">
        <v>0</v>
      </c>
      <c r="E82" s="3" t="b">
        <v>0</v>
      </c>
      <c r="F82" s="3" t="b">
        <v>1</v>
      </c>
      <c r="G82" s="13">
        <v>9.16792392730712</v>
      </c>
      <c r="H82" s="13">
        <v>0.11695909500122</v>
      </c>
      <c r="I82" s="13">
        <v>10.722008466720499</v>
      </c>
      <c r="J82" s="13">
        <v>0.172837018966674</v>
      </c>
      <c r="K82" s="3">
        <v>9</v>
      </c>
      <c r="L82" s="3">
        <v>9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2</v>
      </c>
      <c r="S82" s="3" t="b">
        <v>1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</row>
    <row r="83" spans="1:34" x14ac:dyDescent="0.2">
      <c r="A83" s="7">
        <v>2306.00146</v>
      </c>
      <c r="B83" s="3" t="s">
        <v>18</v>
      </c>
      <c r="C83" s="3">
        <v>12</v>
      </c>
      <c r="D83" s="3">
        <v>0</v>
      </c>
      <c r="E83" s="3" t="b">
        <v>1</v>
      </c>
      <c r="F83" s="3" t="b">
        <v>0</v>
      </c>
      <c r="G83" s="13">
        <v>39.462080240249598</v>
      </c>
      <c r="H83" s="13">
        <v>0.26745414733886702</v>
      </c>
      <c r="I83" s="13">
        <v>131.036707878112</v>
      </c>
      <c r="J83" s="13">
        <v>0.11625480651855399</v>
      </c>
      <c r="K83" s="3">
        <v>7875</v>
      </c>
      <c r="L83" s="3">
        <v>4452</v>
      </c>
      <c r="M83" s="3">
        <v>0</v>
      </c>
      <c r="N83" s="3">
        <v>0</v>
      </c>
      <c r="O83" s="3">
        <v>986</v>
      </c>
      <c r="P83" s="3">
        <v>4630</v>
      </c>
      <c r="Q83" s="3">
        <v>4024</v>
      </c>
      <c r="R83" s="3">
        <v>84</v>
      </c>
      <c r="S83" s="3" t="b">
        <v>1</v>
      </c>
      <c r="T83" s="3">
        <v>0</v>
      </c>
      <c r="U83" s="3">
        <v>0</v>
      </c>
      <c r="V83" s="3">
        <v>2</v>
      </c>
      <c r="W83" s="3">
        <v>2</v>
      </c>
      <c r="X83" s="3">
        <v>0</v>
      </c>
      <c r="Z83" s="3">
        <v>1</v>
      </c>
      <c r="AA83" s="3">
        <v>1</v>
      </c>
      <c r="AB83">
        <v>1</v>
      </c>
      <c r="AC83">
        <v>1</v>
      </c>
    </row>
    <row r="84" spans="1:34" x14ac:dyDescent="0.2">
      <c r="A84" s="7">
        <v>2306.00236</v>
      </c>
      <c r="B84" s="3" t="s">
        <v>10</v>
      </c>
      <c r="C84" s="3">
        <v>12</v>
      </c>
      <c r="D84" s="3">
        <v>12</v>
      </c>
      <c r="E84" s="3" t="b">
        <v>1</v>
      </c>
      <c r="F84" s="3" t="b">
        <v>0</v>
      </c>
      <c r="G84" s="13">
        <v>7.5249137878417898</v>
      </c>
      <c r="H84" s="13">
        <v>0.26860523223876898</v>
      </c>
      <c r="I84" s="13">
        <v>7.1096642017364502</v>
      </c>
      <c r="J84" s="13">
        <v>7.00738048553466</v>
      </c>
      <c r="K84" s="3">
        <v>11467</v>
      </c>
      <c r="L84" s="3">
        <v>9730</v>
      </c>
      <c r="M84" s="3">
        <v>0</v>
      </c>
      <c r="N84" s="3">
        <v>0</v>
      </c>
      <c r="O84" s="3">
        <v>8</v>
      </c>
      <c r="P84" s="3">
        <v>11329</v>
      </c>
      <c r="Q84" s="3">
        <v>9618</v>
      </c>
      <c r="R84" s="3">
        <v>78</v>
      </c>
      <c r="S84" s="3" t="b">
        <v>1</v>
      </c>
      <c r="T84" s="3">
        <v>0</v>
      </c>
      <c r="U84" s="3">
        <v>0</v>
      </c>
      <c r="V84" s="3">
        <v>1</v>
      </c>
      <c r="W84" s="3">
        <v>3</v>
      </c>
      <c r="X84" s="3">
        <v>-4</v>
      </c>
      <c r="Z84" s="3">
        <v>1</v>
      </c>
      <c r="AA84" s="3">
        <v>1</v>
      </c>
      <c r="AB84">
        <v>1</v>
      </c>
      <c r="AC84">
        <v>1</v>
      </c>
    </row>
    <row r="85" spans="1:34" x14ac:dyDescent="0.2">
      <c r="A85" s="7">
        <v>2306.0009300000002</v>
      </c>
      <c r="B85" s="3" t="s">
        <v>10</v>
      </c>
      <c r="C85" s="3">
        <v>0</v>
      </c>
      <c r="D85" s="3">
        <v>0</v>
      </c>
      <c r="E85" s="3" t="b">
        <v>0</v>
      </c>
      <c r="F85" s="3" t="b">
        <v>0</v>
      </c>
      <c r="G85" s="13">
        <v>13.3700401782989</v>
      </c>
      <c r="H85" s="13">
        <v>0.21763038635253901</v>
      </c>
      <c r="I85" s="13">
        <v>12.439726352691601</v>
      </c>
      <c r="J85" s="13">
        <v>0.16749763488769501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 t="b">
        <v>1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Z85" s="3">
        <v>1</v>
      </c>
    </row>
    <row r="86" spans="1:34" x14ac:dyDescent="0.2">
      <c r="A86" s="7">
        <v>2306.0003299999998</v>
      </c>
      <c r="B86" s="3" t="s">
        <v>10</v>
      </c>
      <c r="C86" s="3">
        <v>0</v>
      </c>
      <c r="D86" s="3">
        <v>0</v>
      </c>
      <c r="E86" s="3" t="b">
        <v>1</v>
      </c>
      <c r="F86" s="3" t="b">
        <v>1</v>
      </c>
      <c r="G86" s="13">
        <v>5.1576945781707701</v>
      </c>
      <c r="H86" s="13">
        <v>0.11565732955932601</v>
      </c>
      <c r="I86" s="13">
        <v>3.2057325839996298</v>
      </c>
      <c r="J86" s="13">
        <v>0.171406030654907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 t="b">
        <v>1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1:34" x14ac:dyDescent="0.2">
      <c r="A87" s="7">
        <v>2306.0036700000001</v>
      </c>
      <c r="B87" s="3" t="s">
        <v>10</v>
      </c>
      <c r="C87" s="3">
        <v>12</v>
      </c>
      <c r="D87" s="3">
        <v>0</v>
      </c>
      <c r="E87" s="3" t="b">
        <v>0</v>
      </c>
      <c r="F87" s="3" t="b">
        <v>0</v>
      </c>
      <c r="G87" s="13">
        <v>10.8367354869842</v>
      </c>
      <c r="H87" s="13">
        <v>0.36855649948120101</v>
      </c>
      <c r="I87" s="13">
        <v>28.0520162582397</v>
      </c>
      <c r="J87" s="13">
        <v>0.17500758171081501</v>
      </c>
      <c r="K87" s="3">
        <v>9815</v>
      </c>
      <c r="L87" s="3">
        <v>5797</v>
      </c>
      <c r="M87" s="3">
        <v>2</v>
      </c>
      <c r="N87" s="3">
        <v>6</v>
      </c>
      <c r="O87" s="3">
        <v>1103</v>
      </c>
      <c r="P87" s="3">
        <v>5530</v>
      </c>
      <c r="Q87" s="3">
        <v>4548</v>
      </c>
      <c r="R87" s="3">
        <v>78</v>
      </c>
      <c r="S87" s="3" t="b">
        <v>1</v>
      </c>
      <c r="T87" s="3">
        <v>0</v>
      </c>
      <c r="U87" s="3">
        <v>0</v>
      </c>
      <c r="V87" s="3">
        <v>5</v>
      </c>
      <c r="W87" s="3">
        <v>9</v>
      </c>
      <c r="X87" s="3">
        <v>-1</v>
      </c>
      <c r="Z87" s="3">
        <v>1</v>
      </c>
      <c r="AA87" s="3">
        <v>1</v>
      </c>
      <c r="AB87">
        <v>1</v>
      </c>
      <c r="AD87">
        <v>1</v>
      </c>
    </row>
    <row r="88" spans="1:34" x14ac:dyDescent="0.2">
      <c r="A88" s="7">
        <v>2306.0848599999999</v>
      </c>
      <c r="B88" s="3" t="s">
        <v>30</v>
      </c>
      <c r="C88" s="3">
        <v>12</v>
      </c>
      <c r="D88" s="3">
        <v>0</v>
      </c>
      <c r="E88" s="3" t="b">
        <v>0</v>
      </c>
      <c r="F88" s="3" t="b">
        <v>0</v>
      </c>
      <c r="G88" s="13">
        <v>16.246437788009601</v>
      </c>
      <c r="H88" s="13">
        <v>0.26788234710693298</v>
      </c>
      <c r="I88" s="13">
        <v>38.574219703674302</v>
      </c>
      <c r="J88" s="13">
        <v>0.16716337203979401</v>
      </c>
      <c r="K88" s="3">
        <v>25931</v>
      </c>
      <c r="L88" s="3">
        <v>17910</v>
      </c>
      <c r="M88" s="3">
        <v>6</v>
      </c>
      <c r="N88" s="3">
        <v>7</v>
      </c>
      <c r="O88" s="3">
        <v>2489</v>
      </c>
      <c r="P88" s="3">
        <v>16808</v>
      </c>
      <c r="Q88" s="3">
        <v>14812</v>
      </c>
      <c r="R88" s="3">
        <v>85</v>
      </c>
      <c r="S88" s="3" t="b">
        <v>1</v>
      </c>
      <c r="T88" s="3">
        <v>0</v>
      </c>
      <c r="U88" s="3">
        <v>0</v>
      </c>
      <c r="V88" s="3">
        <v>1</v>
      </c>
      <c r="W88" s="3">
        <v>3</v>
      </c>
      <c r="X88" s="3">
        <v>-3</v>
      </c>
      <c r="Z88" s="3">
        <v>1</v>
      </c>
      <c r="AA88" s="3">
        <v>1</v>
      </c>
      <c r="AB88">
        <v>1</v>
      </c>
      <c r="AC88">
        <v>1</v>
      </c>
    </row>
    <row r="89" spans="1:34" x14ac:dyDescent="0.2">
      <c r="A89" s="7">
        <v>2306.0137800000002</v>
      </c>
      <c r="B89" s="3" t="s">
        <v>31</v>
      </c>
      <c r="C89" s="3">
        <v>12</v>
      </c>
      <c r="D89" s="3">
        <v>0</v>
      </c>
      <c r="E89" s="3" t="b">
        <v>0</v>
      </c>
      <c r="F89" s="3" t="b">
        <v>0</v>
      </c>
      <c r="G89" s="13">
        <v>7.3635871410369802</v>
      </c>
      <c r="H89" s="13">
        <v>0.32268762588500899</v>
      </c>
      <c r="I89" s="13">
        <v>17.7414324283599</v>
      </c>
      <c r="J89" s="13">
        <v>0.11616253852844199</v>
      </c>
      <c r="K89" s="3">
        <v>5188</v>
      </c>
      <c r="L89" s="3">
        <v>4369</v>
      </c>
      <c r="M89" s="3">
        <v>0</v>
      </c>
      <c r="N89" s="3">
        <v>0</v>
      </c>
      <c r="O89" s="3">
        <v>29</v>
      </c>
      <c r="P89" s="3">
        <v>4456</v>
      </c>
      <c r="Q89" s="3">
        <v>4018</v>
      </c>
      <c r="R89" s="3">
        <v>81</v>
      </c>
      <c r="S89" s="3" t="b">
        <v>1</v>
      </c>
      <c r="T89" s="3">
        <v>0</v>
      </c>
      <c r="U89" s="3">
        <v>0</v>
      </c>
      <c r="V89" s="3">
        <v>1</v>
      </c>
      <c r="W89" s="3">
        <v>1</v>
      </c>
      <c r="X89" s="3">
        <v>-1</v>
      </c>
      <c r="Z89" s="3">
        <v>1</v>
      </c>
      <c r="AA89" s="3">
        <v>1</v>
      </c>
      <c r="AB89">
        <v>1</v>
      </c>
      <c r="AC89">
        <v>1</v>
      </c>
      <c r="AE89">
        <v>1</v>
      </c>
      <c r="AH89" t="s">
        <v>175</v>
      </c>
    </row>
    <row r="90" spans="1:34" x14ac:dyDescent="0.2">
      <c r="A90" s="7">
        <v>2306.00218</v>
      </c>
      <c r="B90" s="3" t="s">
        <v>16</v>
      </c>
      <c r="C90" s="3">
        <v>0</v>
      </c>
      <c r="D90" s="3">
        <v>0</v>
      </c>
      <c r="E90" s="3" t="b">
        <v>1</v>
      </c>
      <c r="F90" s="3" t="b">
        <v>1</v>
      </c>
      <c r="G90" s="13">
        <v>10.5433106422424</v>
      </c>
      <c r="H90" s="13">
        <v>0.116551876068115</v>
      </c>
      <c r="I90" s="13">
        <v>7.9245877265930096</v>
      </c>
      <c r="J90" s="13">
        <v>0.115947484970092</v>
      </c>
      <c r="K90" s="3">
        <v>16</v>
      </c>
      <c r="L90" s="3">
        <v>16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2</v>
      </c>
      <c r="S90" s="3" t="b">
        <v>1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</row>
    <row r="91" spans="1:34" x14ac:dyDescent="0.2">
      <c r="A91" s="7">
        <v>2306.0524099999998</v>
      </c>
      <c r="B91" s="3" t="s">
        <v>10</v>
      </c>
      <c r="C91" s="3">
        <v>12</v>
      </c>
      <c r="D91" s="3">
        <v>0</v>
      </c>
      <c r="E91" s="3" t="b">
        <v>0</v>
      </c>
      <c r="F91" s="3" t="b">
        <v>0</v>
      </c>
      <c r="G91" s="13">
        <v>1.2744114398956301</v>
      </c>
      <c r="H91" s="13">
        <v>0.216969490051269</v>
      </c>
      <c r="I91" s="13">
        <v>22.087095737457201</v>
      </c>
      <c r="J91" s="13">
        <v>0.116740465164184</v>
      </c>
      <c r="K91" s="3">
        <v>45155</v>
      </c>
      <c r="L91" s="3">
        <v>37238</v>
      </c>
      <c r="M91" s="3">
        <v>0</v>
      </c>
      <c r="N91" s="3">
        <v>2</v>
      </c>
      <c r="O91" s="3">
        <v>0</v>
      </c>
      <c r="P91" s="3">
        <v>44988</v>
      </c>
      <c r="Q91" s="3">
        <v>37059</v>
      </c>
      <c r="R91" s="3">
        <v>141</v>
      </c>
      <c r="S91" s="3" t="b">
        <v>0</v>
      </c>
      <c r="T91" s="3">
        <v>64</v>
      </c>
      <c r="U91" s="3">
        <v>0</v>
      </c>
      <c r="V91" s="3">
        <v>81</v>
      </c>
      <c r="W91" s="3">
        <v>107</v>
      </c>
      <c r="X91" s="3">
        <v>-7</v>
      </c>
      <c r="AC91">
        <v>1</v>
      </c>
      <c r="AD91">
        <v>1</v>
      </c>
      <c r="AE91">
        <v>1</v>
      </c>
      <c r="AG91">
        <v>1</v>
      </c>
    </row>
    <row r="92" spans="1:34" x14ac:dyDescent="0.2">
      <c r="A92" s="7">
        <v>2306.1062999999999</v>
      </c>
      <c r="B92" s="3" t="s">
        <v>15</v>
      </c>
      <c r="C92" s="3">
        <v>12</v>
      </c>
      <c r="D92" s="3">
        <v>0</v>
      </c>
      <c r="E92" s="3" t="b">
        <v>1</v>
      </c>
      <c r="F92" s="3" t="b">
        <v>0</v>
      </c>
      <c r="G92" s="13">
        <v>4.8447010517120299</v>
      </c>
      <c r="H92" s="13">
        <v>0.26736140251159601</v>
      </c>
      <c r="I92" s="13">
        <v>11.5966131687164</v>
      </c>
      <c r="J92" s="13">
        <v>0.17220473289489699</v>
      </c>
      <c r="K92" s="3">
        <v>10410</v>
      </c>
      <c r="L92" s="3">
        <v>8576</v>
      </c>
      <c r="M92" s="3">
        <v>0</v>
      </c>
      <c r="N92" s="3">
        <v>0</v>
      </c>
      <c r="O92" s="3">
        <v>25</v>
      </c>
      <c r="P92" s="3">
        <v>9838</v>
      </c>
      <c r="Q92" s="3">
        <v>8288</v>
      </c>
      <c r="R92" s="3">
        <v>77</v>
      </c>
      <c r="S92" s="3" t="b">
        <v>1</v>
      </c>
      <c r="T92" s="3">
        <v>0</v>
      </c>
      <c r="U92" s="3">
        <v>0</v>
      </c>
      <c r="V92" s="3">
        <v>0</v>
      </c>
      <c r="W92" s="3">
        <v>2</v>
      </c>
      <c r="X92" s="3">
        <v>-6</v>
      </c>
      <c r="Z92" s="3">
        <v>1</v>
      </c>
      <c r="AA92" s="3">
        <v>1</v>
      </c>
      <c r="AB92">
        <v>1</v>
      </c>
      <c r="AC92">
        <v>1</v>
      </c>
    </row>
    <row r="93" spans="1:34" x14ac:dyDescent="0.2">
      <c r="A93" s="7">
        <v>2306.0000500000001</v>
      </c>
      <c r="B93" s="3" t="s">
        <v>10</v>
      </c>
      <c r="C93" s="3">
        <v>12</v>
      </c>
      <c r="D93" s="3">
        <v>0</v>
      </c>
      <c r="E93" s="3" t="b">
        <v>0</v>
      </c>
      <c r="F93" s="3" t="b">
        <v>0</v>
      </c>
      <c r="G93" s="13">
        <v>8.3225576877593994</v>
      </c>
      <c r="H93" s="13">
        <v>0.269628286361694</v>
      </c>
      <c r="I93" s="13">
        <v>34.400736331939697</v>
      </c>
      <c r="J93" s="13">
        <v>0.17437577247619601</v>
      </c>
      <c r="K93" s="3">
        <v>11629</v>
      </c>
      <c r="L93" s="3">
        <v>7995</v>
      </c>
      <c r="M93" s="3">
        <v>7</v>
      </c>
      <c r="N93" s="3">
        <v>7</v>
      </c>
      <c r="O93" s="3">
        <v>1054</v>
      </c>
      <c r="P93" s="3">
        <v>6538</v>
      </c>
      <c r="Q93" s="3">
        <v>5460</v>
      </c>
      <c r="R93" s="3">
        <v>73</v>
      </c>
      <c r="S93" s="3" t="b">
        <v>1</v>
      </c>
      <c r="T93" s="3">
        <v>0</v>
      </c>
      <c r="U93" s="3">
        <v>0</v>
      </c>
      <c r="V93" s="3">
        <v>3</v>
      </c>
      <c r="W93" s="3">
        <v>5</v>
      </c>
      <c r="X93" s="3">
        <v>-1</v>
      </c>
      <c r="Z93" s="3">
        <v>1</v>
      </c>
      <c r="AA93" s="3">
        <v>1</v>
      </c>
      <c r="AB93">
        <v>1</v>
      </c>
      <c r="AC93">
        <v>1</v>
      </c>
    </row>
    <row r="94" spans="1:34" x14ac:dyDescent="0.2">
      <c r="A94" s="7">
        <v>2306.0000599999998</v>
      </c>
      <c r="B94" s="3" t="s">
        <v>10</v>
      </c>
      <c r="C94" s="3">
        <v>12</v>
      </c>
      <c r="D94" s="3">
        <v>0</v>
      </c>
      <c r="E94" s="3" t="b">
        <v>0</v>
      </c>
      <c r="F94" s="3" t="b">
        <v>0</v>
      </c>
      <c r="G94" s="13">
        <v>6.9185492992401096</v>
      </c>
      <c r="H94" s="13">
        <v>0.26903414726257302</v>
      </c>
      <c r="I94" s="13">
        <v>19.106412649154599</v>
      </c>
      <c r="J94" s="13">
        <v>0.16723060607910101</v>
      </c>
      <c r="K94" s="3">
        <v>18247</v>
      </c>
      <c r="L94" s="3">
        <v>13759</v>
      </c>
      <c r="M94" s="3">
        <v>2</v>
      </c>
      <c r="N94" s="3">
        <v>5</v>
      </c>
      <c r="O94" s="3">
        <v>861</v>
      </c>
      <c r="P94" s="3">
        <v>14495</v>
      </c>
      <c r="Q94" s="3">
        <v>12082</v>
      </c>
      <c r="R94" s="3">
        <v>78</v>
      </c>
      <c r="S94" s="3" t="b">
        <v>1</v>
      </c>
      <c r="T94" s="3">
        <v>0</v>
      </c>
      <c r="U94" s="3">
        <v>0</v>
      </c>
      <c r="V94" s="3">
        <v>2</v>
      </c>
      <c r="W94" s="3">
        <v>2</v>
      </c>
      <c r="X94" s="3">
        <v>-3</v>
      </c>
      <c r="Z94" s="3">
        <v>1</v>
      </c>
      <c r="AA94" s="3">
        <v>1</v>
      </c>
      <c r="AB94">
        <v>1</v>
      </c>
      <c r="AC94">
        <v>1</v>
      </c>
    </row>
    <row r="95" spans="1:34" x14ac:dyDescent="0.2">
      <c r="A95" s="7">
        <v>2306.0082200000002</v>
      </c>
      <c r="B95" s="3" t="s">
        <v>10</v>
      </c>
      <c r="C95" s="3">
        <v>0</v>
      </c>
      <c r="D95" s="3">
        <v>0</v>
      </c>
      <c r="E95" s="3" t="b">
        <v>1</v>
      </c>
      <c r="F95" s="3" t="b">
        <v>1</v>
      </c>
      <c r="G95" s="13">
        <v>5.8177638053893999</v>
      </c>
      <c r="H95" s="13">
        <v>0.116003990173339</v>
      </c>
      <c r="I95" s="13">
        <v>5.2462007999420104</v>
      </c>
      <c r="J95" s="13">
        <v>0.17020106315612701</v>
      </c>
      <c r="K95" s="3">
        <v>3</v>
      </c>
      <c r="L95" s="3">
        <v>3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2</v>
      </c>
      <c r="S95" s="3" t="b">
        <v>1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</row>
    <row r="96" spans="1:34" x14ac:dyDescent="0.2">
      <c r="A96" s="7">
        <v>2306.0023700000002</v>
      </c>
      <c r="B96" s="3" t="s">
        <v>18</v>
      </c>
      <c r="C96" s="3">
        <v>12</v>
      </c>
      <c r="D96" s="3">
        <v>12</v>
      </c>
      <c r="E96" s="3" t="b">
        <v>0</v>
      </c>
      <c r="F96" s="3" t="b">
        <v>0</v>
      </c>
      <c r="G96" s="13">
        <v>4.7928488254547101</v>
      </c>
      <c r="H96" s="13">
        <v>0.21654009819030701</v>
      </c>
      <c r="I96" s="13">
        <v>4.8458678722381503</v>
      </c>
      <c r="J96" s="13">
        <v>4.6437609195709202</v>
      </c>
      <c r="K96" s="3">
        <v>18714</v>
      </c>
      <c r="L96" s="3">
        <v>11538</v>
      </c>
      <c r="M96" s="3">
        <v>1</v>
      </c>
      <c r="N96" s="3">
        <v>0</v>
      </c>
      <c r="O96" s="3">
        <v>1942</v>
      </c>
      <c r="P96" s="3">
        <v>13397</v>
      </c>
      <c r="Q96" s="3">
        <v>11076</v>
      </c>
      <c r="R96" s="3">
        <v>82</v>
      </c>
      <c r="S96" s="3" t="b">
        <v>1</v>
      </c>
      <c r="T96" s="3">
        <v>0</v>
      </c>
      <c r="U96" s="3">
        <v>0</v>
      </c>
      <c r="V96" s="3">
        <v>1</v>
      </c>
      <c r="W96" s="3">
        <v>1</v>
      </c>
      <c r="X96" s="3">
        <v>-3</v>
      </c>
      <c r="Z96" s="3">
        <v>1</v>
      </c>
      <c r="AA96" s="3">
        <v>1</v>
      </c>
      <c r="AB96">
        <v>1</v>
      </c>
      <c r="AC96">
        <v>1</v>
      </c>
      <c r="AD96">
        <v>1</v>
      </c>
      <c r="AH96" t="s">
        <v>176</v>
      </c>
    </row>
    <row r="97" spans="1:34" x14ac:dyDescent="0.2">
      <c r="A97" s="7">
        <v>2306.1260200000002</v>
      </c>
      <c r="B97" s="3" t="s">
        <v>10</v>
      </c>
      <c r="C97" s="3">
        <v>12</v>
      </c>
      <c r="D97" s="3">
        <v>0</v>
      </c>
      <c r="E97" s="3" t="b">
        <v>1</v>
      </c>
      <c r="F97" s="3" t="b">
        <v>0</v>
      </c>
      <c r="G97" s="13">
        <v>7.4674820899963299</v>
      </c>
      <c r="H97" s="13">
        <v>0.26807141304016102</v>
      </c>
      <c r="I97" s="13">
        <v>22.039919853210399</v>
      </c>
      <c r="J97" s="13">
        <v>0.169460773468017</v>
      </c>
      <c r="K97" s="3">
        <v>14364</v>
      </c>
      <c r="L97" s="3">
        <v>5618</v>
      </c>
      <c r="M97" s="3">
        <v>0</v>
      </c>
      <c r="N97" s="3">
        <v>6</v>
      </c>
      <c r="O97" s="3">
        <v>3304</v>
      </c>
      <c r="P97" s="3">
        <v>5789</v>
      </c>
      <c r="Q97" s="3">
        <v>5012</v>
      </c>
      <c r="R97" s="3">
        <v>76</v>
      </c>
      <c r="S97" s="3" t="b">
        <v>1</v>
      </c>
      <c r="T97" s="3">
        <v>0</v>
      </c>
      <c r="U97" s="3">
        <v>0</v>
      </c>
      <c r="V97" s="3">
        <v>2</v>
      </c>
      <c r="W97" s="3">
        <v>2</v>
      </c>
      <c r="X97" s="3">
        <v>-3</v>
      </c>
      <c r="Z97" s="3">
        <v>1</v>
      </c>
      <c r="AA97" s="3">
        <v>1</v>
      </c>
      <c r="AB97">
        <v>1</v>
      </c>
      <c r="AC97">
        <v>1</v>
      </c>
    </row>
    <row r="98" spans="1:34" x14ac:dyDescent="0.2">
      <c r="A98" s="7">
        <v>2306.01388</v>
      </c>
      <c r="B98" s="3" t="s">
        <v>17</v>
      </c>
      <c r="C98" s="3">
        <v>12</v>
      </c>
      <c r="D98" s="3">
        <v>0</v>
      </c>
      <c r="E98" s="3" t="b">
        <v>1</v>
      </c>
      <c r="F98" s="3" t="b">
        <v>0</v>
      </c>
      <c r="G98" s="13">
        <v>8.3172934055328298</v>
      </c>
      <c r="H98" s="13">
        <v>0.26820397377014099</v>
      </c>
      <c r="I98" s="13">
        <v>25.0456008911132</v>
      </c>
      <c r="J98" s="13">
        <v>0.168718576431274</v>
      </c>
      <c r="K98" s="3">
        <v>10363</v>
      </c>
      <c r="L98" s="3">
        <v>7358</v>
      </c>
      <c r="M98" s="3">
        <v>0</v>
      </c>
      <c r="N98" s="3">
        <v>0</v>
      </c>
      <c r="O98" s="3">
        <v>723</v>
      </c>
      <c r="P98" s="3">
        <v>8516</v>
      </c>
      <c r="Q98" s="3">
        <v>7301</v>
      </c>
      <c r="R98" s="3">
        <v>78</v>
      </c>
      <c r="S98" s="3" t="b">
        <v>1</v>
      </c>
      <c r="T98" s="3">
        <v>0</v>
      </c>
      <c r="U98" s="3">
        <v>0</v>
      </c>
      <c r="V98" s="3">
        <v>1</v>
      </c>
      <c r="W98" s="3">
        <v>1</v>
      </c>
      <c r="X98" s="3">
        <v>-1</v>
      </c>
      <c r="Z98" s="3">
        <v>1</v>
      </c>
      <c r="AA98" s="3">
        <v>1</v>
      </c>
      <c r="AB98">
        <v>1</v>
      </c>
      <c r="AC98">
        <v>1</v>
      </c>
    </row>
    <row r="99" spans="1:34" x14ac:dyDescent="0.2">
      <c r="A99" s="7">
        <v>2306.0010400000001</v>
      </c>
      <c r="B99" s="3" t="s">
        <v>26</v>
      </c>
      <c r="C99" s="3">
        <v>0</v>
      </c>
      <c r="D99" s="3">
        <v>0</v>
      </c>
      <c r="E99" s="3" t="b">
        <v>1</v>
      </c>
      <c r="F99" s="3" t="b">
        <v>1</v>
      </c>
      <c r="G99" s="13">
        <v>9.1828403472900408</v>
      </c>
      <c r="H99" s="13">
        <v>0.116663932800292</v>
      </c>
      <c r="I99" s="13">
        <v>8.31839728355407</v>
      </c>
      <c r="J99" s="13">
        <v>0.116320848464965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 t="b">
        <v>1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1:34" x14ac:dyDescent="0.2">
      <c r="A100" s="7">
        <v>2306.0022600000002</v>
      </c>
      <c r="B100" s="3" t="s">
        <v>10</v>
      </c>
      <c r="C100" s="3">
        <v>12</v>
      </c>
      <c r="D100" s="3">
        <v>0</v>
      </c>
      <c r="E100" s="3" t="b">
        <v>1</v>
      </c>
      <c r="F100" s="3" t="b">
        <v>0</v>
      </c>
      <c r="G100" s="13">
        <v>4.3898472785949698</v>
      </c>
      <c r="H100" s="13">
        <v>0.26831865310668901</v>
      </c>
      <c r="I100" s="13">
        <v>9.9671752452850306</v>
      </c>
      <c r="J100" s="13">
        <v>0.115737915039062</v>
      </c>
      <c r="K100" s="3">
        <v>11895</v>
      </c>
      <c r="L100" s="3">
        <v>9873</v>
      </c>
      <c r="M100" s="3">
        <v>0</v>
      </c>
      <c r="N100" s="3">
        <v>0</v>
      </c>
      <c r="O100" s="3">
        <v>5</v>
      </c>
      <c r="P100" s="3">
        <v>11431</v>
      </c>
      <c r="Q100" s="3">
        <v>9767</v>
      </c>
      <c r="R100" s="3">
        <v>78</v>
      </c>
      <c r="S100" s="3" t="b">
        <v>1</v>
      </c>
      <c r="T100" s="3">
        <v>0</v>
      </c>
      <c r="U100" s="3">
        <v>0</v>
      </c>
      <c r="V100" s="3">
        <v>1</v>
      </c>
      <c r="W100" s="3">
        <v>1</v>
      </c>
      <c r="X100" s="3">
        <v>-4</v>
      </c>
      <c r="Z100" s="3">
        <v>1</v>
      </c>
      <c r="AA100" s="3">
        <v>1</v>
      </c>
      <c r="AB100">
        <v>1</v>
      </c>
      <c r="AC100">
        <v>1</v>
      </c>
      <c r="AH100" t="s">
        <v>177</v>
      </c>
    </row>
    <row r="101" spans="1:34" x14ac:dyDescent="0.2">
      <c r="A101" s="7">
        <v>2306.0027700000001</v>
      </c>
      <c r="B101" s="3" t="s">
        <v>12</v>
      </c>
      <c r="C101" s="3">
        <v>0</v>
      </c>
      <c r="D101" s="3">
        <v>0</v>
      </c>
      <c r="E101" s="3" t="b">
        <v>0</v>
      </c>
      <c r="F101" s="3" t="b">
        <v>1</v>
      </c>
      <c r="G101" s="13">
        <v>8.8624596595764107</v>
      </c>
      <c r="H101" s="13">
        <v>0.16631579399108801</v>
      </c>
      <c r="I101" s="13">
        <v>5.09419393539428</v>
      </c>
      <c r="J101" s="13">
        <v>0.117470502853393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b">
        <v>1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1:34" x14ac:dyDescent="0.2">
      <c r="A102" s="7">
        <v>2306.0171300000002</v>
      </c>
      <c r="B102" s="3" t="s">
        <v>18</v>
      </c>
      <c r="C102" s="3">
        <v>12</v>
      </c>
      <c r="D102" s="3">
        <v>0</v>
      </c>
      <c r="E102" s="3" t="b">
        <v>1</v>
      </c>
      <c r="F102" s="3" t="b">
        <v>0</v>
      </c>
      <c r="G102" s="13">
        <v>5.4963171482086102</v>
      </c>
      <c r="H102" s="13">
        <v>0.26662015914916898</v>
      </c>
      <c r="I102" s="13">
        <v>13.6531209945678</v>
      </c>
      <c r="J102" s="13">
        <v>0.116231679916381</v>
      </c>
      <c r="K102" s="3">
        <v>11124</v>
      </c>
      <c r="L102" s="3">
        <v>5423</v>
      </c>
      <c r="M102" s="3">
        <v>3</v>
      </c>
      <c r="N102" s="3">
        <v>5</v>
      </c>
      <c r="O102" s="3">
        <v>2015</v>
      </c>
      <c r="P102" s="3">
        <v>3744</v>
      </c>
      <c r="Q102" s="3">
        <v>3140</v>
      </c>
      <c r="R102" s="3">
        <v>76</v>
      </c>
      <c r="S102" s="3" t="b">
        <v>1</v>
      </c>
      <c r="T102" s="3">
        <v>0</v>
      </c>
      <c r="U102" s="3">
        <v>0</v>
      </c>
      <c r="V102" s="3">
        <v>4</v>
      </c>
      <c r="W102" s="3">
        <v>4</v>
      </c>
      <c r="X102" s="3">
        <v>-1</v>
      </c>
      <c r="Z102" s="3">
        <v>1</v>
      </c>
      <c r="AA102" s="3">
        <v>1</v>
      </c>
      <c r="AB102">
        <v>1</v>
      </c>
      <c r="AC102">
        <v>1</v>
      </c>
    </row>
    <row r="103" spans="1:34" x14ac:dyDescent="0.2">
      <c r="A103" s="7">
        <v>2306.0025700000001</v>
      </c>
      <c r="B103" s="3" t="s">
        <v>13</v>
      </c>
      <c r="C103" s="3">
        <v>0</v>
      </c>
      <c r="D103" s="3">
        <v>0</v>
      </c>
      <c r="E103" s="3" t="b">
        <v>0</v>
      </c>
      <c r="F103" s="3" t="b">
        <v>0</v>
      </c>
      <c r="G103" s="13">
        <v>7.7537326812744096</v>
      </c>
      <c r="H103" s="13">
        <v>0.16715741157531699</v>
      </c>
      <c r="I103" s="13">
        <v>6.2491068840026802</v>
      </c>
      <c r="J103" s="13">
        <v>0.170146703720092</v>
      </c>
      <c r="K103" s="3">
        <v>6</v>
      </c>
      <c r="L103" s="3">
        <v>6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2</v>
      </c>
      <c r="S103" s="3" t="b">
        <v>1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Z103" s="3">
        <v>1</v>
      </c>
    </row>
    <row r="104" spans="1:34" x14ac:dyDescent="0.2">
      <c r="A104" s="7">
        <v>2306.0023000000001</v>
      </c>
      <c r="B104" s="3" t="s">
        <v>12</v>
      </c>
      <c r="C104" s="3">
        <v>12</v>
      </c>
      <c r="D104" s="3">
        <v>0</v>
      </c>
      <c r="E104" s="3" t="b">
        <v>0</v>
      </c>
      <c r="F104" s="3" t="b">
        <v>0</v>
      </c>
      <c r="G104" s="13">
        <v>14.560277938842701</v>
      </c>
      <c r="H104" s="13">
        <v>0.26798963546752902</v>
      </c>
      <c r="I104" s="13">
        <v>35.298685550689697</v>
      </c>
      <c r="J104" s="13">
        <v>0.116192817687988</v>
      </c>
      <c r="K104" s="3">
        <v>18232</v>
      </c>
      <c r="L104" s="3">
        <v>15149</v>
      </c>
      <c r="M104" s="3">
        <v>12</v>
      </c>
      <c r="N104" s="3">
        <v>10</v>
      </c>
      <c r="O104" s="3">
        <v>865</v>
      </c>
      <c r="P104" s="3">
        <v>7054</v>
      </c>
      <c r="Q104" s="3">
        <v>6378</v>
      </c>
      <c r="R104" s="3">
        <v>79</v>
      </c>
      <c r="S104" s="3" t="b">
        <v>1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Z104" s="3">
        <v>1</v>
      </c>
      <c r="AA104" s="3">
        <v>1</v>
      </c>
      <c r="AB104">
        <v>1</v>
      </c>
      <c r="AC104">
        <v>1</v>
      </c>
      <c r="AH104" t="s">
        <v>178</v>
      </c>
    </row>
    <row r="105" spans="1:34" x14ac:dyDescent="0.2">
      <c r="A105" s="7">
        <v>2306.00441</v>
      </c>
      <c r="B105" s="3" t="s">
        <v>13</v>
      </c>
      <c r="C105" s="3">
        <v>0</v>
      </c>
      <c r="D105" s="3">
        <v>0</v>
      </c>
      <c r="E105" s="3" t="b">
        <v>1</v>
      </c>
      <c r="F105" s="3" t="b">
        <v>1</v>
      </c>
      <c r="G105" s="13">
        <v>9.7189445495605398</v>
      </c>
      <c r="H105" s="13">
        <v>0.116260290145874</v>
      </c>
      <c r="I105" s="13">
        <v>7.5719759464263898</v>
      </c>
      <c r="J105" s="13">
        <v>0.116165876388549</v>
      </c>
      <c r="K105" s="3">
        <v>21</v>
      </c>
      <c r="L105" s="3">
        <v>21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2</v>
      </c>
      <c r="S105" s="3" t="b">
        <v>1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</row>
    <row r="106" spans="1:34" x14ac:dyDescent="0.2">
      <c r="A106" s="7">
        <v>2306.0018700000001</v>
      </c>
      <c r="B106" s="3" t="s">
        <v>23</v>
      </c>
      <c r="C106" s="3">
        <v>12</v>
      </c>
      <c r="D106" s="3">
        <v>0</v>
      </c>
      <c r="E106" s="3" t="b">
        <v>1</v>
      </c>
      <c r="F106" s="3" t="b">
        <v>0</v>
      </c>
      <c r="G106" s="13">
        <v>5.8610267639160103</v>
      </c>
      <c r="H106" s="13">
        <v>0.26975679397583002</v>
      </c>
      <c r="I106" s="13">
        <v>13.5935323238372</v>
      </c>
      <c r="J106" s="13">
        <v>0.173202514648437</v>
      </c>
      <c r="K106" s="3">
        <v>9858</v>
      </c>
      <c r="L106" s="3">
        <v>8194</v>
      </c>
      <c r="M106" s="3">
        <v>2</v>
      </c>
      <c r="N106" s="3">
        <v>3</v>
      </c>
      <c r="O106" s="3">
        <v>93</v>
      </c>
      <c r="P106" s="3">
        <v>8662</v>
      </c>
      <c r="Q106" s="3">
        <v>7508</v>
      </c>
      <c r="R106" s="3">
        <v>79</v>
      </c>
      <c r="S106" s="3" t="b">
        <v>1</v>
      </c>
      <c r="T106" s="3">
        <v>0</v>
      </c>
      <c r="U106" s="3">
        <v>0</v>
      </c>
      <c r="V106" s="3">
        <v>2</v>
      </c>
      <c r="W106" s="3">
        <v>2</v>
      </c>
      <c r="X106" s="3">
        <v>-1</v>
      </c>
      <c r="Z106" s="3">
        <v>1</v>
      </c>
      <c r="AA106" s="3">
        <v>1</v>
      </c>
      <c r="AB106">
        <v>1</v>
      </c>
      <c r="AC106">
        <v>1</v>
      </c>
    </row>
    <row r="107" spans="1:34" x14ac:dyDescent="0.2">
      <c r="A107" s="7">
        <v>2306.0038199999999</v>
      </c>
      <c r="B107" s="3" t="s">
        <v>10</v>
      </c>
      <c r="C107" s="3">
        <v>12</v>
      </c>
      <c r="D107" s="3">
        <v>0</v>
      </c>
      <c r="E107" s="3" t="b">
        <v>0</v>
      </c>
      <c r="F107" s="3" t="b">
        <v>0</v>
      </c>
      <c r="G107" s="13">
        <v>7.1591835021972603</v>
      </c>
      <c r="H107" s="13">
        <v>0.268543720245361</v>
      </c>
      <c r="I107" s="13">
        <v>17.084884881973199</v>
      </c>
      <c r="J107" s="13">
        <v>0.171024084091186</v>
      </c>
      <c r="K107" s="3">
        <v>12525</v>
      </c>
      <c r="L107" s="3">
        <v>10549</v>
      </c>
      <c r="M107" s="3">
        <v>0</v>
      </c>
      <c r="N107" s="3">
        <v>0</v>
      </c>
      <c r="O107" s="3">
        <v>52</v>
      </c>
      <c r="P107" s="3">
        <v>11804</v>
      </c>
      <c r="Q107" s="3">
        <v>10257</v>
      </c>
      <c r="R107" s="3">
        <v>83</v>
      </c>
      <c r="S107" s="3" t="b">
        <v>1</v>
      </c>
      <c r="T107" s="3">
        <v>0</v>
      </c>
      <c r="U107" s="3">
        <v>0</v>
      </c>
      <c r="V107" s="3">
        <v>1</v>
      </c>
      <c r="W107" s="3">
        <v>1</v>
      </c>
      <c r="X107" s="3">
        <v>-4</v>
      </c>
      <c r="Z107" s="3">
        <v>1</v>
      </c>
      <c r="AA107" s="3">
        <v>1</v>
      </c>
      <c r="AB107">
        <v>1</v>
      </c>
      <c r="AC107">
        <v>1</v>
      </c>
    </row>
    <row r="108" spans="1:34" x14ac:dyDescent="0.2">
      <c r="A108" s="7">
        <v>2306.00675</v>
      </c>
      <c r="B108" s="3" t="s">
        <v>23</v>
      </c>
      <c r="C108" s="3">
        <v>0</v>
      </c>
      <c r="D108" s="3">
        <v>0</v>
      </c>
      <c r="E108" s="3" t="b">
        <v>1</v>
      </c>
      <c r="F108" s="3" t="b">
        <v>1</v>
      </c>
      <c r="G108" s="13">
        <v>13.752392530441201</v>
      </c>
      <c r="H108" s="13">
        <v>0.26852154731750399</v>
      </c>
      <c r="I108" s="13">
        <v>10.025489807128899</v>
      </c>
      <c r="J108" s="13">
        <v>0.17093610763549799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 t="b">
        <v>1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</row>
    <row r="109" spans="1:34" x14ac:dyDescent="0.2">
      <c r="A109" s="7">
        <v>2306.1384800000001</v>
      </c>
      <c r="B109" s="3" t="s">
        <v>32</v>
      </c>
      <c r="C109" s="3">
        <v>0</v>
      </c>
      <c r="D109" s="3">
        <v>0</v>
      </c>
      <c r="E109" s="3" t="b">
        <v>0</v>
      </c>
      <c r="F109" s="3" t="b">
        <v>0</v>
      </c>
      <c r="G109" s="13">
        <v>23.040776491165101</v>
      </c>
      <c r="H109" s="13">
        <v>0.217986345291137</v>
      </c>
      <c r="I109" s="13">
        <v>15.767955064773499</v>
      </c>
      <c r="J109" s="13">
        <v>0.167473554611206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 t="b">
        <v>1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Z109" s="3">
        <v>1</v>
      </c>
    </row>
    <row r="110" spans="1:34" x14ac:dyDescent="0.2">
      <c r="A110" s="7">
        <v>2306.0057299999999</v>
      </c>
      <c r="B110" s="3" t="s">
        <v>12</v>
      </c>
      <c r="C110" s="3">
        <v>12</v>
      </c>
      <c r="D110" s="3">
        <v>0</v>
      </c>
      <c r="E110" s="3" t="b">
        <v>0</v>
      </c>
      <c r="F110" s="3" t="b">
        <v>0</v>
      </c>
      <c r="G110" s="13">
        <v>6.9046642780303902</v>
      </c>
      <c r="H110" s="13">
        <v>0.320205688476562</v>
      </c>
      <c r="I110" s="13">
        <v>14.715395689010601</v>
      </c>
      <c r="J110" s="13">
        <v>0.115824937820434</v>
      </c>
      <c r="K110" s="3">
        <v>1826</v>
      </c>
      <c r="L110" s="3">
        <v>1515</v>
      </c>
      <c r="M110" s="3">
        <v>0</v>
      </c>
      <c r="N110" s="3">
        <v>0</v>
      </c>
      <c r="O110" s="3">
        <v>2</v>
      </c>
      <c r="P110" s="3">
        <v>1759</v>
      </c>
      <c r="Q110" s="3">
        <v>1483</v>
      </c>
      <c r="R110" s="3">
        <v>71</v>
      </c>
      <c r="S110" s="3" t="b">
        <v>1</v>
      </c>
      <c r="T110" s="3">
        <v>0</v>
      </c>
      <c r="U110" s="3">
        <v>0</v>
      </c>
      <c r="V110" s="3">
        <v>0</v>
      </c>
      <c r="W110" s="3">
        <v>0</v>
      </c>
      <c r="X110" s="3">
        <v>-1</v>
      </c>
      <c r="Z110" s="3">
        <v>1</v>
      </c>
      <c r="AA110" s="3">
        <v>1</v>
      </c>
      <c r="AB110">
        <v>1</v>
      </c>
      <c r="AC110">
        <v>1</v>
      </c>
    </row>
    <row r="111" spans="1:34" x14ac:dyDescent="0.2">
      <c r="A111" s="7">
        <v>2306.0035800000001</v>
      </c>
      <c r="B111" s="3" t="s">
        <v>10</v>
      </c>
      <c r="C111" s="3">
        <v>12</v>
      </c>
      <c r="D111" s="3">
        <v>0</v>
      </c>
      <c r="E111" s="3" t="b">
        <v>1</v>
      </c>
      <c r="F111" s="3" t="b">
        <v>0</v>
      </c>
      <c r="G111" s="13">
        <v>9.4497718811035103</v>
      </c>
      <c r="H111" s="13">
        <v>0.26785159111022899</v>
      </c>
      <c r="I111" s="13">
        <v>22.151390075683501</v>
      </c>
      <c r="J111" s="13">
        <v>0.116554975509643</v>
      </c>
      <c r="K111" s="3">
        <v>8470</v>
      </c>
      <c r="L111" s="3">
        <v>5612</v>
      </c>
      <c r="M111" s="3">
        <v>4</v>
      </c>
      <c r="N111" s="3">
        <v>2</v>
      </c>
      <c r="O111" s="3">
        <v>831</v>
      </c>
      <c r="P111" s="3">
        <v>4158</v>
      </c>
      <c r="Q111" s="3">
        <v>3499</v>
      </c>
      <c r="R111" s="3">
        <v>80</v>
      </c>
      <c r="S111" s="3" t="b">
        <v>1</v>
      </c>
      <c r="T111" s="3">
        <v>0</v>
      </c>
      <c r="U111" s="3">
        <v>0</v>
      </c>
      <c r="V111" s="3">
        <v>9</v>
      </c>
      <c r="W111" s="3">
        <v>9</v>
      </c>
      <c r="X111" s="3">
        <v>-2</v>
      </c>
      <c r="Z111" s="3">
        <v>1</v>
      </c>
      <c r="AA111" s="3">
        <v>1</v>
      </c>
      <c r="AB111">
        <v>1</v>
      </c>
      <c r="AC111">
        <v>1</v>
      </c>
    </row>
    <row r="112" spans="1:34" x14ac:dyDescent="0.2">
      <c r="A112" s="7">
        <v>2306.0008200000002</v>
      </c>
      <c r="B112" s="3" t="s">
        <v>13</v>
      </c>
      <c r="C112" s="3">
        <v>0</v>
      </c>
      <c r="D112" s="3">
        <v>0</v>
      </c>
      <c r="E112" s="3" t="b">
        <v>0</v>
      </c>
      <c r="F112" s="3" t="b">
        <v>0</v>
      </c>
      <c r="G112" s="13">
        <v>13.8000047206878</v>
      </c>
      <c r="H112" s="13">
        <v>0.16673088073730399</v>
      </c>
      <c r="I112" s="13">
        <v>10.6800422668457</v>
      </c>
      <c r="J112" s="13">
        <v>0.169763088226318</v>
      </c>
      <c r="K112" s="3">
        <v>4</v>
      </c>
      <c r="L112" s="3">
        <v>4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2</v>
      </c>
      <c r="S112" s="3" t="b">
        <v>1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Z112" s="3">
        <v>1</v>
      </c>
    </row>
    <row r="113" spans="1:34" x14ac:dyDescent="0.2">
      <c r="A113" s="7">
        <v>2306.00461</v>
      </c>
      <c r="B113" s="3" t="s">
        <v>10</v>
      </c>
      <c r="C113" s="3">
        <v>12</v>
      </c>
      <c r="D113" s="3">
        <v>12</v>
      </c>
      <c r="E113" s="3" t="b">
        <v>1</v>
      </c>
      <c r="F113" s="3" t="b">
        <v>0</v>
      </c>
      <c r="G113" s="13">
        <v>4.5428698062896702</v>
      </c>
      <c r="H113" s="13">
        <v>0.26632070541381803</v>
      </c>
      <c r="I113" s="13">
        <v>3.7879295349121</v>
      </c>
      <c r="J113" s="13">
        <v>3.7386457920074401</v>
      </c>
      <c r="K113" s="3">
        <v>6253</v>
      </c>
      <c r="L113" s="3">
        <v>5148</v>
      </c>
      <c r="M113" s="3">
        <v>0</v>
      </c>
      <c r="N113" s="3">
        <v>0</v>
      </c>
      <c r="O113" s="3">
        <v>55</v>
      </c>
      <c r="P113" s="3">
        <v>5650</v>
      </c>
      <c r="Q113" s="3">
        <v>4901</v>
      </c>
      <c r="R113" s="3">
        <v>74</v>
      </c>
      <c r="S113" s="3" t="b">
        <v>1</v>
      </c>
      <c r="T113" s="3">
        <v>0</v>
      </c>
      <c r="U113" s="3">
        <v>0</v>
      </c>
      <c r="V113" s="3">
        <v>0</v>
      </c>
      <c r="W113" s="3">
        <v>0</v>
      </c>
      <c r="X113" s="3">
        <v>-1</v>
      </c>
      <c r="Z113" s="3">
        <v>1</v>
      </c>
      <c r="AA113" s="3">
        <v>1</v>
      </c>
      <c r="AB113">
        <v>1</v>
      </c>
      <c r="AC113">
        <v>1</v>
      </c>
      <c r="AD113">
        <v>1</v>
      </c>
      <c r="AH113" t="s">
        <v>179</v>
      </c>
    </row>
    <row r="114" spans="1:34" x14ac:dyDescent="0.2">
      <c r="A114" s="7">
        <v>2306.03442</v>
      </c>
      <c r="B114" s="3" t="s">
        <v>10</v>
      </c>
      <c r="C114" s="3">
        <v>12</v>
      </c>
      <c r="D114" s="3">
        <v>0</v>
      </c>
      <c r="E114" s="3" t="b">
        <v>1</v>
      </c>
      <c r="F114" s="3" t="b">
        <v>0</v>
      </c>
      <c r="G114" s="13">
        <v>9.2173826694488508</v>
      </c>
      <c r="H114" s="13">
        <v>0.26917862892150801</v>
      </c>
      <c r="I114" s="13">
        <v>20.592114210128699</v>
      </c>
      <c r="J114" s="13">
        <v>0.117057561874389</v>
      </c>
      <c r="K114" s="3">
        <v>17705</v>
      </c>
      <c r="L114" s="3">
        <v>13472</v>
      </c>
      <c r="M114" s="3">
        <v>1</v>
      </c>
      <c r="N114" s="3">
        <v>3</v>
      </c>
      <c r="O114" s="3">
        <v>737</v>
      </c>
      <c r="P114" s="3">
        <v>14088</v>
      </c>
      <c r="Q114" s="3">
        <v>11695</v>
      </c>
      <c r="R114" s="3">
        <v>88</v>
      </c>
      <c r="S114" s="3" t="b">
        <v>1</v>
      </c>
      <c r="T114" s="3">
        <v>0</v>
      </c>
      <c r="U114" s="3">
        <v>0</v>
      </c>
      <c r="V114" s="3">
        <v>1</v>
      </c>
      <c r="W114" s="3">
        <v>1</v>
      </c>
      <c r="X114" s="3">
        <v>-4</v>
      </c>
      <c r="Z114" s="3">
        <v>1</v>
      </c>
      <c r="AA114" s="3">
        <v>1</v>
      </c>
      <c r="AB114">
        <v>1</v>
      </c>
      <c r="AC114">
        <v>1</v>
      </c>
    </row>
    <row r="115" spans="1:34" x14ac:dyDescent="0.2">
      <c r="A115" s="7">
        <v>2306.07888</v>
      </c>
      <c r="B115" s="3" t="s">
        <v>17</v>
      </c>
      <c r="C115" s="3">
        <v>0</v>
      </c>
      <c r="D115" s="3">
        <v>0</v>
      </c>
      <c r="E115" s="3" t="b">
        <v>0</v>
      </c>
      <c r="F115" s="3" t="b">
        <v>0</v>
      </c>
      <c r="G115" s="13">
        <v>78.802460432052598</v>
      </c>
      <c r="H115" s="13">
        <v>0.21687769889831501</v>
      </c>
      <c r="I115" s="13">
        <v>58.079889059066701</v>
      </c>
      <c r="J115" s="13">
        <v>0.16684079170227001</v>
      </c>
      <c r="K115" s="3">
        <v>109</v>
      </c>
      <c r="L115" s="3">
        <v>0</v>
      </c>
      <c r="M115" s="3">
        <v>0</v>
      </c>
      <c r="N115" s="3">
        <v>0</v>
      </c>
      <c r="O115" s="3">
        <v>44</v>
      </c>
      <c r="P115" s="3">
        <v>-5</v>
      </c>
      <c r="Q115" s="3">
        <v>0</v>
      </c>
      <c r="R115" s="3">
        <v>0</v>
      </c>
      <c r="S115" s="3" t="b">
        <v>1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Z115" s="3">
        <v>1</v>
      </c>
    </row>
    <row r="116" spans="1:34" x14ac:dyDescent="0.2">
      <c r="A116" s="7">
        <v>2306.0135799999998</v>
      </c>
      <c r="B116" s="3" t="s">
        <v>10</v>
      </c>
      <c r="C116" s="3">
        <v>12</v>
      </c>
      <c r="D116" s="3">
        <v>0</v>
      </c>
      <c r="E116" s="3" t="b">
        <v>0</v>
      </c>
      <c r="F116" s="3" t="b">
        <v>0</v>
      </c>
      <c r="G116" s="13">
        <v>8.8508279323577792</v>
      </c>
      <c r="H116" s="13">
        <v>0.52567958831787098</v>
      </c>
      <c r="I116" s="13">
        <v>12.442997455596901</v>
      </c>
      <c r="J116" s="13">
        <v>0.119116067886352</v>
      </c>
      <c r="K116" s="3">
        <v>2931</v>
      </c>
      <c r="L116" s="3">
        <v>2487</v>
      </c>
      <c r="M116" s="3">
        <v>0</v>
      </c>
      <c r="N116" s="3">
        <v>0</v>
      </c>
      <c r="O116" s="3">
        <v>0</v>
      </c>
      <c r="P116" s="3">
        <v>2897</v>
      </c>
      <c r="Q116" s="3">
        <v>2468</v>
      </c>
      <c r="R116" s="3">
        <v>76</v>
      </c>
      <c r="S116" s="3" t="b">
        <v>1</v>
      </c>
      <c r="T116" s="3">
        <v>0</v>
      </c>
      <c r="U116" s="3">
        <v>0</v>
      </c>
      <c r="V116" s="3">
        <v>1</v>
      </c>
      <c r="W116" s="3">
        <v>1</v>
      </c>
      <c r="X116" s="3">
        <v>0</v>
      </c>
      <c r="Z116" s="3">
        <v>1</v>
      </c>
      <c r="AA116" s="3">
        <v>0</v>
      </c>
      <c r="AB116">
        <v>1</v>
      </c>
      <c r="AC116">
        <v>1</v>
      </c>
    </row>
    <row r="117" spans="1:34" x14ac:dyDescent="0.2">
      <c r="A117" s="7">
        <v>2306.0071200000002</v>
      </c>
      <c r="B117" s="3" t="s">
        <v>10</v>
      </c>
      <c r="C117" s="3">
        <v>12</v>
      </c>
      <c r="D117" s="3">
        <v>0</v>
      </c>
      <c r="E117" s="3" t="b">
        <v>1</v>
      </c>
      <c r="F117" s="3" t="b">
        <v>0</v>
      </c>
      <c r="G117" s="13">
        <v>3.6944622993469198</v>
      </c>
      <c r="H117" s="13">
        <v>0.47164797782897899</v>
      </c>
      <c r="I117" s="13">
        <v>4.4553265571594203</v>
      </c>
      <c r="J117" s="13">
        <v>0.11695361137390101</v>
      </c>
      <c r="K117" s="3">
        <v>716</v>
      </c>
      <c r="L117" s="3">
        <v>600</v>
      </c>
      <c r="M117" s="3">
        <v>0</v>
      </c>
      <c r="N117" s="3">
        <v>0</v>
      </c>
      <c r="O117" s="3">
        <v>0</v>
      </c>
      <c r="P117" s="3">
        <v>681</v>
      </c>
      <c r="Q117" s="3">
        <v>590</v>
      </c>
      <c r="R117" s="3">
        <v>61</v>
      </c>
      <c r="S117" s="3" t="b">
        <v>1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Z117" s="3">
        <v>1</v>
      </c>
      <c r="AA117" s="3">
        <v>0</v>
      </c>
      <c r="AB117">
        <v>1</v>
      </c>
      <c r="AC117">
        <v>1</v>
      </c>
    </row>
    <row r="118" spans="1:34" x14ac:dyDescent="0.2">
      <c r="A118" s="7">
        <v>2306.0034999999998</v>
      </c>
      <c r="B118" s="3" t="s">
        <v>10</v>
      </c>
      <c r="C118" s="3">
        <v>12</v>
      </c>
      <c r="D118" s="3">
        <v>0</v>
      </c>
      <c r="E118" s="3" t="b">
        <v>0</v>
      </c>
      <c r="F118" s="3" t="b">
        <v>0</v>
      </c>
      <c r="G118" s="13">
        <v>9.7828745841979892</v>
      </c>
      <c r="H118" s="13">
        <v>0.42182803153991699</v>
      </c>
      <c r="I118" s="13">
        <v>12.8616750240325</v>
      </c>
      <c r="J118" s="13">
        <v>0.168602705001831</v>
      </c>
      <c r="K118" s="3">
        <v>6934</v>
      </c>
      <c r="L118" s="3">
        <v>5900</v>
      </c>
      <c r="M118" s="3">
        <v>0</v>
      </c>
      <c r="N118" s="3">
        <v>0</v>
      </c>
      <c r="O118" s="3">
        <v>0</v>
      </c>
      <c r="P118" s="3">
        <v>6685</v>
      </c>
      <c r="Q118" s="3">
        <v>5786</v>
      </c>
      <c r="R118" s="3">
        <v>80</v>
      </c>
      <c r="S118" s="3" t="b">
        <v>1</v>
      </c>
      <c r="T118" s="3">
        <v>0</v>
      </c>
      <c r="U118" s="3">
        <v>0</v>
      </c>
      <c r="V118" s="3">
        <v>0</v>
      </c>
      <c r="W118" s="3">
        <v>0</v>
      </c>
      <c r="X118" s="3">
        <v>-2</v>
      </c>
      <c r="Z118" s="3">
        <v>1</v>
      </c>
      <c r="AA118" s="3">
        <v>1</v>
      </c>
      <c r="AB118">
        <v>1</v>
      </c>
      <c r="AC118">
        <v>1</v>
      </c>
    </row>
    <row r="119" spans="1:34" x14ac:dyDescent="0.2">
      <c r="A119" s="7">
        <v>2306.1638600000001</v>
      </c>
      <c r="B119" s="3" t="s">
        <v>16</v>
      </c>
      <c r="C119" s="3">
        <v>12</v>
      </c>
      <c r="D119" s="3">
        <v>0</v>
      </c>
      <c r="E119" s="3" t="b">
        <v>1</v>
      </c>
      <c r="F119" s="3" t="b">
        <v>0</v>
      </c>
      <c r="G119" s="13">
        <v>6.4752700328826904</v>
      </c>
      <c r="H119" s="13">
        <v>0.37099862098693798</v>
      </c>
      <c r="I119" s="13">
        <v>9.9749760627746493</v>
      </c>
      <c r="J119" s="13">
        <v>0.16996884346008301</v>
      </c>
      <c r="K119" s="3">
        <v>285</v>
      </c>
      <c r="L119" s="3">
        <v>177</v>
      </c>
      <c r="M119" s="3">
        <v>0</v>
      </c>
      <c r="N119" s="3">
        <v>0</v>
      </c>
      <c r="O119" s="3">
        <v>13</v>
      </c>
      <c r="P119" s="3">
        <v>-115</v>
      </c>
      <c r="Q119" s="3">
        <v>35</v>
      </c>
      <c r="R119" s="3">
        <v>15</v>
      </c>
      <c r="S119" s="3" t="b">
        <v>1</v>
      </c>
      <c r="T119" s="3">
        <v>0</v>
      </c>
      <c r="U119" s="3">
        <v>0</v>
      </c>
      <c r="V119" s="3">
        <v>1</v>
      </c>
      <c r="W119" s="3">
        <v>1</v>
      </c>
      <c r="X119" s="3">
        <v>0</v>
      </c>
      <c r="Z119" s="3">
        <v>1</v>
      </c>
      <c r="AA119" s="3">
        <v>1</v>
      </c>
      <c r="AB119">
        <v>1</v>
      </c>
    </row>
    <row r="120" spans="1:34" x14ac:dyDescent="0.2">
      <c r="A120" s="7">
        <v>2306.0027500000001</v>
      </c>
      <c r="B120" s="3" t="s">
        <v>23</v>
      </c>
      <c r="C120" s="3">
        <v>12</v>
      </c>
      <c r="D120" s="3">
        <v>0</v>
      </c>
      <c r="E120" s="3" t="b">
        <v>0</v>
      </c>
      <c r="F120" s="3" t="b">
        <v>1</v>
      </c>
      <c r="G120" s="13">
        <v>5.9650425910949698</v>
      </c>
      <c r="H120" s="13">
        <v>4.8138401508331299</v>
      </c>
      <c r="I120" s="13">
        <v>8.7801218032836896</v>
      </c>
      <c r="J120" s="13">
        <v>0.169972419738769</v>
      </c>
    </row>
    <row r="121" spans="1:34" x14ac:dyDescent="0.2">
      <c r="A121" s="7">
        <v>2306.0074599999998</v>
      </c>
      <c r="B121" s="3" t="s">
        <v>10</v>
      </c>
      <c r="C121" s="3">
        <v>0</v>
      </c>
      <c r="D121" s="3">
        <v>0</v>
      </c>
      <c r="E121" s="3" t="b">
        <v>1</v>
      </c>
      <c r="F121" s="3" t="b">
        <v>1</v>
      </c>
      <c r="G121" s="13">
        <v>5.7588462829589799</v>
      </c>
      <c r="H121" s="13">
        <v>0.22034478187560999</v>
      </c>
      <c r="I121" s="13">
        <v>3.1866204738616899</v>
      </c>
      <c r="J121" s="13">
        <v>0.116768836975097</v>
      </c>
      <c r="K121" s="3">
        <v>45</v>
      </c>
      <c r="L121" s="3">
        <v>45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2</v>
      </c>
      <c r="S121" s="3" t="b">
        <v>1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</row>
    <row r="122" spans="1:34" x14ac:dyDescent="0.2">
      <c r="A122" s="7">
        <v>2306.1754099999998</v>
      </c>
      <c r="B122" s="3" t="s">
        <v>10</v>
      </c>
      <c r="C122" s="3">
        <v>0</v>
      </c>
      <c r="D122" s="3">
        <v>0</v>
      </c>
      <c r="E122" s="3" t="b">
        <v>0</v>
      </c>
      <c r="F122" s="3" t="b">
        <v>1</v>
      </c>
      <c r="G122" s="13">
        <v>11.6570296287536</v>
      </c>
      <c r="H122" s="13">
        <v>0.21807146072387601</v>
      </c>
      <c r="I122" s="13">
        <v>6.9519309997558496</v>
      </c>
      <c r="J122" s="13">
        <v>0.171015739440917</v>
      </c>
      <c r="K122" s="3">
        <v>41</v>
      </c>
      <c r="L122" s="3">
        <v>41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2</v>
      </c>
      <c r="S122" s="3" t="b">
        <v>1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</row>
    <row r="123" spans="1:34" x14ac:dyDescent="0.2">
      <c r="A123" s="7">
        <v>2306.0277299999998</v>
      </c>
      <c r="B123" s="3" t="s">
        <v>33</v>
      </c>
      <c r="C123" s="3">
        <v>0</v>
      </c>
      <c r="D123" s="3">
        <v>0</v>
      </c>
      <c r="E123" s="3" t="b">
        <v>0</v>
      </c>
      <c r="F123" s="3" t="b">
        <v>0</v>
      </c>
      <c r="G123" s="13">
        <v>24.4153296947479</v>
      </c>
      <c r="H123" s="13">
        <v>0.26843333244323703</v>
      </c>
      <c r="I123" s="13">
        <v>11.9404473304748</v>
      </c>
      <c r="J123" s="13">
        <v>0.17329072952270499</v>
      </c>
      <c r="K123" s="3">
        <v>216</v>
      </c>
      <c r="L123" s="3">
        <v>0</v>
      </c>
      <c r="M123" s="3">
        <v>0</v>
      </c>
      <c r="N123" s="3">
        <v>0</v>
      </c>
      <c r="O123" s="3">
        <v>87</v>
      </c>
      <c r="P123" s="3">
        <v>0</v>
      </c>
      <c r="Q123" s="3">
        <v>0</v>
      </c>
      <c r="R123" s="3">
        <v>0</v>
      </c>
      <c r="S123" s="3" t="b">
        <v>1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Z123" s="3">
        <v>1</v>
      </c>
    </row>
    <row r="124" spans="1:34" x14ac:dyDescent="0.2">
      <c r="A124" s="7">
        <v>2306.0051600000002</v>
      </c>
      <c r="B124" s="3" t="s">
        <v>34</v>
      </c>
      <c r="C124" s="3">
        <v>12</v>
      </c>
      <c r="D124" s="3">
        <v>0</v>
      </c>
      <c r="E124" s="3" t="b">
        <v>1</v>
      </c>
      <c r="F124" s="3" t="b">
        <v>0</v>
      </c>
      <c r="G124" s="13">
        <v>10.868938922882</v>
      </c>
      <c r="H124" s="13">
        <v>0.32138633728027299</v>
      </c>
      <c r="I124" s="13">
        <v>14.912860393524101</v>
      </c>
      <c r="J124" s="13">
        <v>0.16894984245300201</v>
      </c>
      <c r="K124" s="3">
        <v>8252</v>
      </c>
      <c r="L124" s="3">
        <v>7009</v>
      </c>
      <c r="M124" s="3">
        <v>0</v>
      </c>
      <c r="N124" s="3">
        <v>0</v>
      </c>
      <c r="O124" s="3">
        <v>0</v>
      </c>
      <c r="P124" s="3">
        <v>7918</v>
      </c>
      <c r="Q124" s="3">
        <v>6742</v>
      </c>
      <c r="R124" s="3">
        <v>81</v>
      </c>
      <c r="S124" s="3" t="b">
        <v>1</v>
      </c>
      <c r="T124" s="3">
        <v>0</v>
      </c>
      <c r="U124" s="3">
        <v>0</v>
      </c>
      <c r="V124" s="3">
        <v>1</v>
      </c>
      <c r="W124" s="3">
        <v>1</v>
      </c>
      <c r="X124" s="3">
        <v>-4</v>
      </c>
      <c r="Z124" s="3">
        <v>1</v>
      </c>
      <c r="AA124" s="3">
        <v>1</v>
      </c>
      <c r="AB124">
        <v>1</v>
      </c>
      <c r="AC124">
        <v>1</v>
      </c>
    </row>
    <row r="125" spans="1:34" x14ac:dyDescent="0.2">
      <c r="A125" s="7">
        <v>2306.00387</v>
      </c>
      <c r="B125" s="3" t="s">
        <v>13</v>
      </c>
      <c r="C125" s="3">
        <v>0</v>
      </c>
      <c r="D125" s="3">
        <v>0</v>
      </c>
      <c r="E125" s="3" t="b">
        <v>1</v>
      </c>
      <c r="F125" s="3" t="b">
        <v>1</v>
      </c>
      <c r="G125" s="13">
        <v>9.3257248401641792</v>
      </c>
      <c r="H125" s="13">
        <v>0.16652011871337799</v>
      </c>
      <c r="I125" s="13">
        <v>5.6070601940155003</v>
      </c>
      <c r="J125" s="13">
        <v>0.17343020439147899</v>
      </c>
      <c r="K125" s="3">
        <v>10</v>
      </c>
      <c r="L125" s="3">
        <v>10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2</v>
      </c>
      <c r="S125" s="3" t="b">
        <v>1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</row>
    <row r="126" spans="1:34" x14ac:dyDescent="0.2">
      <c r="A126" s="7">
        <v>2306.0298400000001</v>
      </c>
      <c r="B126" s="3" t="s">
        <v>10</v>
      </c>
      <c r="C126" s="3">
        <v>12</v>
      </c>
      <c r="D126" s="3">
        <v>0</v>
      </c>
      <c r="E126" s="3" t="b">
        <v>0</v>
      </c>
      <c r="F126" s="3" t="b">
        <v>0</v>
      </c>
      <c r="G126" s="13">
        <v>15.606656789779599</v>
      </c>
      <c r="H126" s="13">
        <v>0.477242231369018</v>
      </c>
      <c r="I126" s="13">
        <v>19.6393558979034</v>
      </c>
      <c r="J126" s="13">
        <v>0.11602783203125</v>
      </c>
      <c r="K126" s="3">
        <v>4217</v>
      </c>
      <c r="L126" s="3">
        <v>2372</v>
      </c>
      <c r="M126" s="3">
        <v>15</v>
      </c>
      <c r="N126" s="3">
        <v>1</v>
      </c>
      <c r="O126" s="3">
        <v>608</v>
      </c>
      <c r="P126" s="3">
        <v>1824</v>
      </c>
      <c r="Q126" s="3">
        <v>1558</v>
      </c>
      <c r="R126" s="3">
        <v>77</v>
      </c>
      <c r="S126" s="3" t="b">
        <v>1</v>
      </c>
      <c r="T126" s="3">
        <v>0</v>
      </c>
      <c r="U126" s="3">
        <v>0</v>
      </c>
      <c r="V126" s="3">
        <v>3</v>
      </c>
      <c r="W126" s="3">
        <v>3</v>
      </c>
      <c r="X126" s="3">
        <v>0</v>
      </c>
      <c r="Z126" s="3">
        <v>1</v>
      </c>
      <c r="AA126" s="3">
        <v>1</v>
      </c>
      <c r="AB126">
        <v>1</v>
      </c>
      <c r="AC126">
        <v>1</v>
      </c>
      <c r="AD126">
        <v>1</v>
      </c>
      <c r="AH126" t="s">
        <v>180</v>
      </c>
    </row>
    <row r="127" spans="1:34" x14ac:dyDescent="0.2">
      <c r="A127" s="7">
        <v>2306.0065300000001</v>
      </c>
      <c r="B127" s="3" t="s">
        <v>13</v>
      </c>
      <c r="C127" s="3">
        <v>0</v>
      </c>
      <c r="D127" s="3">
        <v>0</v>
      </c>
      <c r="E127" s="3" t="b">
        <v>0</v>
      </c>
      <c r="F127" s="3" t="b">
        <v>0</v>
      </c>
      <c r="G127" s="13">
        <v>12.519505739212001</v>
      </c>
      <c r="H127" s="13">
        <v>0.16743302345275801</v>
      </c>
      <c r="I127" s="13">
        <v>8.8152894973754794</v>
      </c>
      <c r="J127" s="13">
        <v>0.11596107482910099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 t="b">
        <v>1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Z127" s="3">
        <v>1</v>
      </c>
    </row>
    <row r="128" spans="1:34" x14ac:dyDescent="0.2">
      <c r="A128" s="7">
        <v>2306.1758300000001</v>
      </c>
      <c r="B128" s="3" t="s">
        <v>23</v>
      </c>
      <c r="C128" s="3">
        <v>12</v>
      </c>
      <c r="D128" s="3">
        <v>0</v>
      </c>
      <c r="E128" s="3" t="b">
        <v>1</v>
      </c>
      <c r="F128" s="3" t="b">
        <v>0</v>
      </c>
      <c r="G128" s="13">
        <v>3.1881954669952299</v>
      </c>
      <c r="H128" s="13">
        <v>0.26712894439697199</v>
      </c>
      <c r="I128" s="13">
        <v>6.9527494907379097</v>
      </c>
      <c r="J128" s="13">
        <v>0.116158962249755</v>
      </c>
      <c r="K128" s="3">
        <v>5398</v>
      </c>
      <c r="L128" s="3">
        <v>3787</v>
      </c>
      <c r="M128" s="3">
        <v>5</v>
      </c>
      <c r="N128" s="3">
        <v>10</v>
      </c>
      <c r="O128" s="3">
        <v>553</v>
      </c>
      <c r="P128" s="3">
        <v>1208</v>
      </c>
      <c r="Q128" s="3">
        <v>1070</v>
      </c>
      <c r="R128" s="3">
        <v>72</v>
      </c>
      <c r="S128" s="3" t="b">
        <v>1</v>
      </c>
      <c r="T128" s="3">
        <v>0</v>
      </c>
      <c r="U128" s="3">
        <v>0</v>
      </c>
      <c r="V128" s="3">
        <v>2</v>
      </c>
      <c r="W128" s="3">
        <v>2</v>
      </c>
      <c r="X128" s="3">
        <v>0</v>
      </c>
      <c r="Z128" s="3">
        <v>1</v>
      </c>
      <c r="AA128" s="3">
        <v>1</v>
      </c>
      <c r="AB128">
        <v>1</v>
      </c>
      <c r="AC128">
        <v>1</v>
      </c>
    </row>
    <row r="129" spans="1:34" x14ac:dyDescent="0.2">
      <c r="A129" s="7">
        <v>2306.0323699999999</v>
      </c>
      <c r="B129" s="3" t="s">
        <v>18</v>
      </c>
      <c r="C129" s="3">
        <v>12</v>
      </c>
      <c r="D129" s="3">
        <v>0</v>
      </c>
      <c r="E129" s="3" t="b">
        <v>0</v>
      </c>
      <c r="F129" s="3" t="b">
        <v>0</v>
      </c>
      <c r="G129" s="13">
        <v>2.93744468688964</v>
      </c>
      <c r="H129" s="13">
        <v>0.26773405075073198</v>
      </c>
      <c r="I129" s="13">
        <v>6.0033516883850098</v>
      </c>
      <c r="J129" s="13">
        <v>0.172660112380981</v>
      </c>
      <c r="K129" s="3">
        <v>9058</v>
      </c>
      <c r="L129" s="3">
        <v>4729</v>
      </c>
      <c r="M129" s="3">
        <v>5</v>
      </c>
      <c r="N129" s="3">
        <v>8</v>
      </c>
      <c r="O129" s="3">
        <v>1628</v>
      </c>
      <c r="P129" s="3">
        <v>-248</v>
      </c>
      <c r="Q129" s="3">
        <v>27</v>
      </c>
      <c r="R129" s="3">
        <v>15</v>
      </c>
      <c r="S129" s="3" t="b">
        <v>1</v>
      </c>
      <c r="T129" s="3">
        <v>0</v>
      </c>
      <c r="U129" s="3">
        <v>0</v>
      </c>
      <c r="V129" s="3">
        <v>2</v>
      </c>
      <c r="W129" s="3">
        <v>2</v>
      </c>
      <c r="X129" s="3">
        <v>0</v>
      </c>
      <c r="Z129" s="3">
        <v>1</v>
      </c>
      <c r="AA129" s="3">
        <v>1</v>
      </c>
      <c r="AB129">
        <v>1</v>
      </c>
    </row>
    <row r="130" spans="1:34" x14ac:dyDescent="0.2">
      <c r="A130" s="7">
        <v>2306.0014200000001</v>
      </c>
      <c r="B130" s="3" t="s">
        <v>12</v>
      </c>
      <c r="C130" s="3">
        <v>0</v>
      </c>
      <c r="D130" s="3">
        <v>0</v>
      </c>
      <c r="E130" s="3" t="b">
        <v>0</v>
      </c>
      <c r="F130" s="3" t="b">
        <v>1</v>
      </c>
      <c r="G130" s="13">
        <v>24.893692016601499</v>
      </c>
      <c r="H130" s="13">
        <v>0.22017097473144501</v>
      </c>
      <c r="I130" s="13">
        <v>18.833918809890701</v>
      </c>
      <c r="J130" s="13">
        <v>0.17113447189330999</v>
      </c>
      <c r="K130" s="3">
        <v>12</v>
      </c>
      <c r="L130" s="3">
        <v>12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2</v>
      </c>
      <c r="S130" s="3" t="b">
        <v>1</v>
      </c>
      <c r="T130" s="3">
        <v>0</v>
      </c>
      <c r="U130" s="3">
        <v>0</v>
      </c>
      <c r="V130" s="3">
        <v>0</v>
      </c>
      <c r="W130" s="3">
        <v>4</v>
      </c>
      <c r="X130" s="3">
        <v>0</v>
      </c>
    </row>
    <row r="131" spans="1:34" x14ac:dyDescent="0.2">
      <c r="A131" s="7">
        <v>2306.0041700000002</v>
      </c>
      <c r="B131" s="3" t="s">
        <v>18</v>
      </c>
      <c r="C131" s="3">
        <v>0</v>
      </c>
      <c r="D131" s="3">
        <v>0</v>
      </c>
      <c r="E131" s="3" t="b">
        <v>0</v>
      </c>
      <c r="F131" s="3" t="b">
        <v>1</v>
      </c>
      <c r="G131" s="13">
        <v>10.282247781753499</v>
      </c>
      <c r="H131" s="13">
        <v>0.117142677307128</v>
      </c>
      <c r="I131" s="13">
        <v>8.3254725933074898</v>
      </c>
      <c r="J131" s="13">
        <v>0.17037439346313399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 t="b">
        <v>1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</row>
    <row r="132" spans="1:34" x14ac:dyDescent="0.2">
      <c r="A132" s="7">
        <v>2306.0032900000001</v>
      </c>
      <c r="B132" s="3" t="s">
        <v>10</v>
      </c>
      <c r="C132" s="3">
        <v>0</v>
      </c>
      <c r="D132" s="3">
        <v>0</v>
      </c>
      <c r="E132" s="3" t="b">
        <v>1</v>
      </c>
      <c r="F132" s="3" t="b">
        <v>1</v>
      </c>
      <c r="G132" s="13">
        <v>2.3850948810577299</v>
      </c>
      <c r="H132" s="13">
        <v>0.11737251281738199</v>
      </c>
      <c r="I132" s="13">
        <v>1.72623014450073</v>
      </c>
      <c r="J132" s="13">
        <v>0.11662745475769</v>
      </c>
      <c r="K132" s="3">
        <v>23</v>
      </c>
      <c r="L132" s="3">
        <v>23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2</v>
      </c>
      <c r="S132" s="3" t="b">
        <v>1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</row>
    <row r="133" spans="1:34" x14ac:dyDescent="0.2">
      <c r="A133" s="7">
        <v>2306.00425</v>
      </c>
      <c r="B133" s="3" t="s">
        <v>10</v>
      </c>
      <c r="C133" s="3">
        <v>0</v>
      </c>
      <c r="D133" s="3">
        <v>0</v>
      </c>
      <c r="E133" s="3" t="b">
        <v>0</v>
      </c>
      <c r="F133" s="3" t="b">
        <v>0</v>
      </c>
      <c r="G133" s="13">
        <v>20.954421281814501</v>
      </c>
      <c r="H133" s="13">
        <v>0.168613910675048</v>
      </c>
      <c r="I133" s="13">
        <v>16.6104748249053</v>
      </c>
      <c r="J133" s="13">
        <v>0.16908597946166901</v>
      </c>
      <c r="K133" s="3">
        <v>69</v>
      </c>
      <c r="L133" s="3">
        <v>61</v>
      </c>
      <c r="M133" s="3">
        <v>0</v>
      </c>
      <c r="N133" s="3">
        <v>0</v>
      </c>
      <c r="O133" s="3">
        <v>2</v>
      </c>
      <c r="P133" s="3">
        <v>0</v>
      </c>
      <c r="Q133" s="3">
        <v>0</v>
      </c>
      <c r="R133" s="3">
        <v>2</v>
      </c>
      <c r="S133" s="3" t="b">
        <v>1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Z133" s="3">
        <v>1</v>
      </c>
    </row>
    <row r="134" spans="1:34" x14ac:dyDescent="0.2">
      <c r="A134" s="7">
        <v>2306.00063</v>
      </c>
      <c r="B134" s="3" t="s">
        <v>35</v>
      </c>
      <c r="C134" s="3">
        <v>0</v>
      </c>
      <c r="D134" s="3">
        <v>0</v>
      </c>
      <c r="E134" s="3" t="b">
        <v>0</v>
      </c>
      <c r="F134" s="3" t="b">
        <v>0</v>
      </c>
      <c r="G134" s="13">
        <v>24.239181756973199</v>
      </c>
      <c r="H134" s="13">
        <v>0.17242932319641099</v>
      </c>
      <c r="I134" s="13">
        <v>20.909447669982899</v>
      </c>
      <c r="J134" s="13">
        <v>0.167759418487548</v>
      </c>
      <c r="K134" s="3">
        <v>955</v>
      </c>
      <c r="L134" s="3">
        <v>420</v>
      </c>
      <c r="M134" s="3">
        <v>0</v>
      </c>
      <c r="N134" s="3">
        <v>0</v>
      </c>
      <c r="O134" s="3">
        <v>172</v>
      </c>
      <c r="P134" s="3">
        <v>-4</v>
      </c>
      <c r="Q134" s="3">
        <v>0</v>
      </c>
      <c r="R134" s="3">
        <v>2</v>
      </c>
      <c r="S134" s="3" t="b">
        <v>1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Z134" s="3">
        <v>1</v>
      </c>
    </row>
    <row r="135" spans="1:34" x14ac:dyDescent="0.2">
      <c r="A135" s="7">
        <v>2306.00047</v>
      </c>
      <c r="B135" s="3" t="s">
        <v>26</v>
      </c>
      <c r="C135" s="3">
        <v>12</v>
      </c>
      <c r="D135" s="3">
        <v>0</v>
      </c>
      <c r="E135" s="3" t="b">
        <v>1</v>
      </c>
      <c r="F135" s="3" t="b">
        <v>0</v>
      </c>
      <c r="G135" s="13">
        <v>8.7163438796996999</v>
      </c>
      <c r="H135" s="13">
        <v>0.26838779449462802</v>
      </c>
      <c r="I135" s="13">
        <v>15.149171590805</v>
      </c>
      <c r="J135" s="13">
        <v>0.119274854660034</v>
      </c>
      <c r="K135" s="3">
        <v>7856</v>
      </c>
      <c r="L135" s="3">
        <v>6497</v>
      </c>
      <c r="M135" s="3">
        <v>0</v>
      </c>
      <c r="N135" s="3">
        <v>0</v>
      </c>
      <c r="O135" s="3">
        <v>125</v>
      </c>
      <c r="P135" s="3">
        <v>7445</v>
      </c>
      <c r="Q135" s="3">
        <v>6387</v>
      </c>
      <c r="R135" s="3">
        <v>77</v>
      </c>
      <c r="S135" s="3" t="b">
        <v>1</v>
      </c>
      <c r="T135" s="3">
        <v>0</v>
      </c>
      <c r="U135" s="3">
        <v>0</v>
      </c>
      <c r="V135" s="3">
        <v>4</v>
      </c>
      <c r="W135" s="3">
        <v>4</v>
      </c>
      <c r="X135" s="3">
        <v>-2</v>
      </c>
      <c r="Z135" s="3">
        <v>1</v>
      </c>
      <c r="AA135" s="3">
        <v>1</v>
      </c>
      <c r="AB135">
        <v>1</v>
      </c>
      <c r="AC135">
        <v>1</v>
      </c>
    </row>
    <row r="136" spans="1:34" x14ac:dyDescent="0.2">
      <c r="A136" s="7">
        <v>2306.00207</v>
      </c>
      <c r="B136" s="3" t="s">
        <v>13</v>
      </c>
      <c r="C136" s="3">
        <v>0</v>
      </c>
      <c r="D136" s="3">
        <v>0</v>
      </c>
      <c r="E136" s="3" t="b">
        <v>0</v>
      </c>
      <c r="F136" s="3" t="b">
        <v>0</v>
      </c>
      <c r="G136" s="13">
        <v>20.607396841049098</v>
      </c>
      <c r="H136" s="13">
        <v>0.17280960083007799</v>
      </c>
      <c r="I136" s="13">
        <v>17.807667255401601</v>
      </c>
      <c r="J136" s="13">
        <v>0.11596870422363199</v>
      </c>
      <c r="K136" s="3">
        <v>77</v>
      </c>
      <c r="L136" s="3">
        <v>77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2</v>
      </c>
      <c r="S136" s="3" t="b">
        <v>1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Z136" s="3">
        <v>1</v>
      </c>
    </row>
    <row r="137" spans="1:34" x14ac:dyDescent="0.2">
      <c r="A137" s="7">
        <v>2306.0024800000001</v>
      </c>
      <c r="B137" s="3" t="s">
        <v>17</v>
      </c>
      <c r="C137" s="3">
        <v>12</v>
      </c>
      <c r="D137" s="3">
        <v>0</v>
      </c>
      <c r="E137" s="3" t="b">
        <v>0</v>
      </c>
      <c r="F137" s="3" t="b">
        <v>0</v>
      </c>
      <c r="G137" s="13">
        <v>9.7327587604522705</v>
      </c>
      <c r="H137" s="13">
        <v>0.267686367034912</v>
      </c>
      <c r="I137" s="13">
        <v>31.9084372520446</v>
      </c>
      <c r="J137" s="13">
        <v>0.171457529067993</v>
      </c>
      <c r="K137" s="3">
        <v>22810</v>
      </c>
      <c r="L137" s="3">
        <v>14053</v>
      </c>
      <c r="M137" s="3">
        <v>10</v>
      </c>
      <c r="N137" s="3">
        <v>13</v>
      </c>
      <c r="O137" s="3">
        <v>2950</v>
      </c>
      <c r="P137" s="3">
        <v>11853</v>
      </c>
      <c r="Q137" s="3">
        <v>10248</v>
      </c>
      <c r="R137" s="3">
        <v>80</v>
      </c>
      <c r="S137" s="3" t="b">
        <v>1</v>
      </c>
      <c r="T137" s="3">
        <v>0</v>
      </c>
      <c r="U137" s="3">
        <v>0</v>
      </c>
      <c r="V137" s="3">
        <v>1</v>
      </c>
      <c r="W137" s="3">
        <v>1</v>
      </c>
      <c r="X137" s="3">
        <v>-1</v>
      </c>
      <c r="Z137" s="3">
        <v>1</v>
      </c>
      <c r="AA137" s="3">
        <v>1</v>
      </c>
      <c r="AB137">
        <v>1</v>
      </c>
      <c r="AC137">
        <v>1</v>
      </c>
    </row>
    <row r="138" spans="1:34" x14ac:dyDescent="0.2">
      <c r="A138" s="7">
        <v>2306.0003200000001</v>
      </c>
      <c r="B138" s="3" t="s">
        <v>10</v>
      </c>
      <c r="C138" s="3">
        <v>12</v>
      </c>
      <c r="D138" s="3">
        <v>0</v>
      </c>
      <c r="E138" s="3" t="b">
        <v>0</v>
      </c>
      <c r="F138" s="3" t="b">
        <v>0</v>
      </c>
      <c r="G138" s="13">
        <v>4.8483307361602703</v>
      </c>
      <c r="H138" s="13">
        <v>0.26830005645751898</v>
      </c>
      <c r="I138" s="13">
        <v>7.5592231750488201</v>
      </c>
      <c r="J138" s="13">
        <v>0.115562915802001</v>
      </c>
      <c r="K138" s="3">
        <v>140</v>
      </c>
      <c r="L138" s="3">
        <v>62</v>
      </c>
      <c r="M138" s="3">
        <v>0</v>
      </c>
      <c r="N138" s="3">
        <v>0</v>
      </c>
      <c r="O138" s="3">
        <v>26</v>
      </c>
      <c r="P138" s="3">
        <v>-21</v>
      </c>
      <c r="Q138" s="3">
        <v>13</v>
      </c>
      <c r="R138" s="3">
        <v>16</v>
      </c>
      <c r="S138" s="3" t="b">
        <v>1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Z138" s="3">
        <v>1</v>
      </c>
      <c r="AA138" s="3">
        <v>1</v>
      </c>
      <c r="AB138">
        <v>1</v>
      </c>
      <c r="AC138">
        <v>1</v>
      </c>
      <c r="AH138" t="s">
        <v>172</v>
      </c>
    </row>
    <row r="139" spans="1:34" x14ac:dyDescent="0.2">
      <c r="A139" s="7">
        <v>2306.0005200000001</v>
      </c>
      <c r="B139" s="3" t="s">
        <v>10</v>
      </c>
      <c r="C139" s="3">
        <v>0</v>
      </c>
      <c r="D139" s="3">
        <v>0</v>
      </c>
      <c r="E139" s="3" t="b">
        <v>1</v>
      </c>
      <c r="F139" s="3" t="b">
        <v>1</v>
      </c>
      <c r="G139" s="13">
        <v>19.595314025878899</v>
      </c>
      <c r="H139" s="13">
        <v>0.16918897628784099</v>
      </c>
      <c r="I139" s="13">
        <v>17.080331325530999</v>
      </c>
      <c r="J139" s="13">
        <v>0.17030429840087799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 t="b">
        <v>1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</row>
    <row r="140" spans="1:34" x14ac:dyDescent="0.2">
      <c r="A140" s="7">
        <v>2306.0001299999999</v>
      </c>
      <c r="B140" s="3" t="s">
        <v>10</v>
      </c>
      <c r="C140" s="3">
        <v>0</v>
      </c>
      <c r="D140" s="3">
        <v>0</v>
      </c>
      <c r="E140" s="3" t="b">
        <v>0</v>
      </c>
      <c r="F140" s="3" t="b">
        <v>1</v>
      </c>
      <c r="G140" s="13">
        <v>24.535156726837101</v>
      </c>
      <c r="H140" s="13">
        <v>0.116079807281494</v>
      </c>
      <c r="I140" s="13">
        <v>21.842977046966499</v>
      </c>
      <c r="J140" s="13">
        <v>0.17003965377807601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 t="b">
        <v>1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</row>
    <row r="141" spans="1:34" x14ac:dyDescent="0.2">
      <c r="A141" s="7">
        <v>2306.0021299999999</v>
      </c>
      <c r="B141" s="3" t="s">
        <v>10</v>
      </c>
      <c r="C141" s="3">
        <v>0</v>
      </c>
      <c r="D141" s="3">
        <v>0</v>
      </c>
      <c r="E141" s="3" t="b">
        <v>1</v>
      </c>
      <c r="F141" s="3" t="b">
        <v>1</v>
      </c>
      <c r="G141" s="13">
        <v>15.931026697158799</v>
      </c>
      <c r="H141" s="13">
        <v>0.11680340766906699</v>
      </c>
      <c r="I141" s="13">
        <v>14.6977448463439</v>
      </c>
      <c r="J141" s="13">
        <v>0.119365453720092</v>
      </c>
      <c r="K141" s="3">
        <v>1</v>
      </c>
      <c r="L141" s="3">
        <v>1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2</v>
      </c>
      <c r="S141" s="3" t="b">
        <v>1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</row>
    <row r="142" spans="1:34" x14ac:dyDescent="0.2">
      <c r="A142" s="7">
        <v>2306.11627</v>
      </c>
      <c r="B142" s="3" t="s">
        <v>36</v>
      </c>
      <c r="C142" s="3">
        <v>0</v>
      </c>
      <c r="D142" s="3">
        <v>0</v>
      </c>
      <c r="E142" s="3" t="b">
        <v>1</v>
      </c>
      <c r="F142" s="3" t="b">
        <v>1</v>
      </c>
      <c r="G142" s="13">
        <v>8.6816623210906894</v>
      </c>
      <c r="H142" s="13">
        <v>0.117019891738891</v>
      </c>
      <c r="I142" s="13">
        <v>7.6065142154693604</v>
      </c>
      <c r="J142" s="13">
        <v>0.116173267364501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 t="b">
        <v>1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</row>
    <row r="143" spans="1:34" x14ac:dyDescent="0.2">
      <c r="A143" s="7">
        <v>2306.0908399999998</v>
      </c>
      <c r="B143" s="3" t="s">
        <v>10</v>
      </c>
      <c r="C143" s="3">
        <v>0</v>
      </c>
      <c r="D143" s="3">
        <v>0</v>
      </c>
      <c r="E143" s="3" t="b">
        <v>0</v>
      </c>
      <c r="F143" s="3" t="b">
        <v>1</v>
      </c>
      <c r="G143" s="13">
        <v>9.6444888114929199</v>
      </c>
      <c r="H143" s="13">
        <v>0.116254329681396</v>
      </c>
      <c r="I143" s="13">
        <v>7.0542688369750897</v>
      </c>
      <c r="J143" s="13">
        <v>0.16722679138183499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 t="b">
        <v>1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</row>
    <row r="144" spans="1:34" x14ac:dyDescent="0.2">
      <c r="A144" s="7">
        <v>2306.0163200000002</v>
      </c>
      <c r="B144" s="3" t="s">
        <v>10</v>
      </c>
      <c r="C144" s="3">
        <v>0</v>
      </c>
      <c r="D144" s="3">
        <v>0</v>
      </c>
      <c r="E144" s="3" t="b">
        <v>0</v>
      </c>
      <c r="F144" s="3" t="b">
        <v>1</v>
      </c>
      <c r="G144" s="13">
        <v>4.2483434677123997</v>
      </c>
      <c r="H144" s="13">
        <v>0.119499921798706</v>
      </c>
      <c r="I144" s="13">
        <v>2.6489133834838801</v>
      </c>
      <c r="J144" s="13">
        <v>0.116950035095214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 t="b">
        <v>1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</row>
    <row r="145" spans="1:29" x14ac:dyDescent="0.2">
      <c r="A145" s="7">
        <v>2306.0032700000002</v>
      </c>
      <c r="B145" s="3" t="s">
        <v>13</v>
      </c>
      <c r="C145" s="3">
        <v>0</v>
      </c>
      <c r="D145" s="3">
        <v>0</v>
      </c>
      <c r="E145" s="3" t="b">
        <v>1</v>
      </c>
      <c r="F145" s="3" t="b">
        <v>1</v>
      </c>
      <c r="G145" s="13">
        <v>6.8948595523834202</v>
      </c>
      <c r="H145" s="13">
        <v>0.18228936195373499</v>
      </c>
      <c r="I145" s="13">
        <v>4.9410920143127397</v>
      </c>
      <c r="J145" s="13">
        <v>0.16998863220214799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 t="b">
        <v>1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</row>
    <row r="146" spans="1:29" x14ac:dyDescent="0.2">
      <c r="A146" s="7">
        <v>2306.0013899999999</v>
      </c>
      <c r="B146" s="3" t="s">
        <v>16</v>
      </c>
      <c r="C146" s="3">
        <v>12</v>
      </c>
      <c r="D146" s="3">
        <v>0</v>
      </c>
      <c r="E146" s="3" t="b">
        <v>1</v>
      </c>
      <c r="F146" s="3" t="b">
        <v>0</v>
      </c>
      <c r="G146" s="13">
        <v>11.2557003498077</v>
      </c>
      <c r="H146" s="13">
        <v>0.26796913146972601</v>
      </c>
      <c r="I146" s="13">
        <v>24.527737855911202</v>
      </c>
      <c r="J146" s="13">
        <v>0.11682772636413501</v>
      </c>
      <c r="K146" s="3">
        <v>6322</v>
      </c>
      <c r="L146" s="3">
        <v>5368</v>
      </c>
      <c r="M146" s="3">
        <v>9</v>
      </c>
      <c r="N146" s="3">
        <v>2</v>
      </c>
      <c r="O146" s="3">
        <v>124</v>
      </c>
      <c r="P146" s="3">
        <v>3947</v>
      </c>
      <c r="Q146" s="3">
        <v>3253</v>
      </c>
      <c r="R146" s="3">
        <v>78</v>
      </c>
      <c r="S146" s="3" t="b">
        <v>1</v>
      </c>
      <c r="T146" s="3">
        <v>0</v>
      </c>
      <c r="U146" s="3">
        <v>0</v>
      </c>
      <c r="V146" s="3">
        <v>1</v>
      </c>
      <c r="W146" s="3">
        <v>3</v>
      </c>
      <c r="X146" s="3">
        <v>-1</v>
      </c>
      <c r="Z146" s="3">
        <v>1</v>
      </c>
      <c r="AA146" s="3">
        <v>1</v>
      </c>
      <c r="AB146">
        <v>1</v>
      </c>
      <c r="AC146">
        <v>1</v>
      </c>
    </row>
    <row r="147" spans="1:29" x14ac:dyDescent="0.2">
      <c r="A147" s="7">
        <v>2306.0033699999999</v>
      </c>
      <c r="B147" s="3" t="s">
        <v>18</v>
      </c>
      <c r="C147" s="3">
        <v>12</v>
      </c>
      <c r="D147" s="3">
        <v>0</v>
      </c>
      <c r="E147" s="3" t="b">
        <v>0</v>
      </c>
      <c r="F147" s="3" t="b">
        <v>0</v>
      </c>
      <c r="G147" s="13">
        <v>6.9656579494476301</v>
      </c>
      <c r="H147" s="13">
        <v>0.21822047233581501</v>
      </c>
      <c r="I147" s="13">
        <v>18.2608354091644</v>
      </c>
      <c r="J147" s="13">
        <v>0.115996599197387</v>
      </c>
      <c r="K147" s="3">
        <v>23236</v>
      </c>
      <c r="L147" s="3">
        <v>11230</v>
      </c>
      <c r="M147" s="3">
        <v>8</v>
      </c>
      <c r="N147" s="3">
        <v>7</v>
      </c>
      <c r="O147" s="3">
        <v>4332</v>
      </c>
      <c r="P147" s="3">
        <v>8084</v>
      </c>
      <c r="Q147" s="3">
        <v>7074</v>
      </c>
      <c r="R147" s="3">
        <v>88</v>
      </c>
      <c r="S147" s="3" t="b">
        <v>1</v>
      </c>
      <c r="T147" s="3">
        <v>0</v>
      </c>
      <c r="U147" s="3">
        <v>0</v>
      </c>
      <c r="V147" s="3">
        <v>1</v>
      </c>
      <c r="W147" s="3">
        <v>3</v>
      </c>
      <c r="X147" s="3">
        <v>-2</v>
      </c>
      <c r="Z147" s="3">
        <v>1</v>
      </c>
      <c r="AA147" s="3">
        <v>1</v>
      </c>
      <c r="AB147">
        <v>1</v>
      </c>
      <c r="AC147">
        <v>1</v>
      </c>
    </row>
    <row r="148" spans="1:29" x14ac:dyDescent="0.2">
      <c r="A148" s="7">
        <v>2306.0025999999998</v>
      </c>
      <c r="B148" s="3" t="s">
        <v>13</v>
      </c>
      <c r="C148" s="3">
        <v>0</v>
      </c>
      <c r="D148" s="3">
        <v>0</v>
      </c>
      <c r="E148" s="3" t="b">
        <v>1</v>
      </c>
      <c r="F148" s="3" t="b">
        <v>1</v>
      </c>
      <c r="G148" s="13">
        <v>8.97027087211608</v>
      </c>
      <c r="H148" s="13">
        <v>0.11667966842651301</v>
      </c>
      <c r="I148" s="13">
        <v>8.8148999214172292</v>
      </c>
      <c r="J148" s="13">
        <v>0.116058111190795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 t="b">
        <v>1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</row>
    <row r="149" spans="1:29" x14ac:dyDescent="0.2">
      <c r="A149" s="7">
        <v>2306.0041500000002</v>
      </c>
      <c r="B149" s="3" t="s">
        <v>37</v>
      </c>
      <c r="C149" s="3">
        <v>12</v>
      </c>
      <c r="D149" s="3">
        <v>0</v>
      </c>
      <c r="E149" s="3" t="b">
        <v>1</v>
      </c>
      <c r="F149" s="3" t="b">
        <v>0</v>
      </c>
      <c r="G149" s="13">
        <v>3.2880086898803702</v>
      </c>
      <c r="H149" s="13">
        <v>0.22047662734985299</v>
      </c>
      <c r="I149" s="13">
        <v>9.2307355403900093</v>
      </c>
      <c r="J149" s="13">
        <v>0.166644811630249</v>
      </c>
      <c r="K149" s="3">
        <v>5269</v>
      </c>
      <c r="L149" s="3">
        <v>4258</v>
      </c>
      <c r="M149" s="3">
        <v>0</v>
      </c>
      <c r="N149" s="3">
        <v>0</v>
      </c>
      <c r="O149" s="3">
        <v>24</v>
      </c>
      <c r="P149" s="3">
        <v>4506</v>
      </c>
      <c r="Q149" s="3">
        <v>3954</v>
      </c>
      <c r="R149" s="3">
        <v>75</v>
      </c>
      <c r="S149" s="3" t="b">
        <v>1</v>
      </c>
      <c r="T149" s="3">
        <v>0</v>
      </c>
      <c r="U149" s="3">
        <v>0</v>
      </c>
      <c r="V149" s="3">
        <v>1</v>
      </c>
      <c r="W149" s="3">
        <v>1</v>
      </c>
      <c r="X149" s="3">
        <v>0</v>
      </c>
      <c r="Z149" s="3">
        <v>1</v>
      </c>
      <c r="AA149" s="3">
        <v>1</v>
      </c>
      <c r="AB149">
        <v>1</v>
      </c>
      <c r="AC149">
        <v>1</v>
      </c>
    </row>
    <row r="150" spans="1:29" x14ac:dyDescent="0.2">
      <c r="A150" s="7">
        <v>2306.1365599999999</v>
      </c>
      <c r="B150" s="3" t="s">
        <v>38</v>
      </c>
      <c r="C150" s="3">
        <v>0</v>
      </c>
      <c r="D150" s="3">
        <v>0</v>
      </c>
      <c r="E150" s="3" t="b">
        <v>0</v>
      </c>
      <c r="F150" s="3" t="b">
        <v>1</v>
      </c>
      <c r="G150" s="13">
        <v>10.799772024154599</v>
      </c>
      <c r="H150" s="13">
        <v>0.117136240005493</v>
      </c>
      <c r="I150" s="13">
        <v>17.5799961090087</v>
      </c>
      <c r="J150" s="13">
        <v>0.26941442489624001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 t="b">
        <v>1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</row>
    <row r="151" spans="1:29" x14ac:dyDescent="0.2">
      <c r="A151" s="7">
        <v>2306.0341600000002</v>
      </c>
      <c r="B151" s="3" t="s">
        <v>39</v>
      </c>
      <c r="C151" s="3">
        <v>0</v>
      </c>
      <c r="D151" s="3">
        <v>0</v>
      </c>
      <c r="E151" s="3" t="b">
        <v>0</v>
      </c>
      <c r="F151" s="3" t="b">
        <v>0</v>
      </c>
      <c r="G151" s="13">
        <v>17.976482629776001</v>
      </c>
      <c r="H151" s="13">
        <v>0.17288732528686501</v>
      </c>
      <c r="I151" s="13">
        <v>35.571056842803898</v>
      </c>
      <c r="J151" s="13">
        <v>0.26897597312927202</v>
      </c>
      <c r="K151" s="3">
        <v>2255</v>
      </c>
      <c r="L151" s="3">
        <v>1155</v>
      </c>
      <c r="M151" s="3">
        <v>3</v>
      </c>
      <c r="N151" s="3">
        <v>4</v>
      </c>
      <c r="O151" s="3">
        <v>457</v>
      </c>
      <c r="P151" s="3">
        <v>0</v>
      </c>
      <c r="Q151" s="3">
        <v>0</v>
      </c>
      <c r="R151" s="3">
        <v>88</v>
      </c>
      <c r="S151" s="3" t="b">
        <v>1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Z151" s="3">
        <v>1</v>
      </c>
    </row>
    <row r="152" spans="1:29" x14ac:dyDescent="0.2">
      <c r="A152" s="7">
        <v>2306.0026400000002</v>
      </c>
      <c r="B152" s="3" t="s">
        <v>40</v>
      </c>
      <c r="C152" s="3">
        <v>12</v>
      </c>
      <c r="D152" s="3">
        <v>0</v>
      </c>
      <c r="E152" s="3" t="b">
        <v>1</v>
      </c>
      <c r="F152" s="3" t="b">
        <v>0</v>
      </c>
      <c r="G152" s="13">
        <v>6.6336636543273899</v>
      </c>
      <c r="H152" s="13">
        <v>0.225664377212524</v>
      </c>
      <c r="I152" s="13">
        <v>42.920887708663898</v>
      </c>
      <c r="J152" s="13">
        <v>0.16767930984497001</v>
      </c>
      <c r="K152" s="3">
        <v>38582</v>
      </c>
      <c r="L152" s="3">
        <v>23619</v>
      </c>
      <c r="M152" s="3">
        <v>13</v>
      </c>
      <c r="N152" s="3">
        <v>15</v>
      </c>
      <c r="O152" s="3">
        <v>5135</v>
      </c>
      <c r="P152" s="3">
        <v>10902</v>
      </c>
      <c r="Q152" s="3">
        <v>9092</v>
      </c>
      <c r="R152" s="3">
        <v>72</v>
      </c>
      <c r="S152" s="3" t="b">
        <v>1</v>
      </c>
      <c r="T152" s="3">
        <v>0</v>
      </c>
      <c r="U152" s="3">
        <v>0</v>
      </c>
      <c r="V152" s="3">
        <v>4</v>
      </c>
      <c r="W152" s="3">
        <v>12</v>
      </c>
      <c r="X152" s="3">
        <v>-1</v>
      </c>
      <c r="Z152" s="3">
        <v>1</v>
      </c>
      <c r="AA152" s="3">
        <v>1</v>
      </c>
      <c r="AB152">
        <v>1</v>
      </c>
      <c r="AC152">
        <v>1</v>
      </c>
    </row>
    <row r="153" spans="1:29" x14ac:dyDescent="0.2">
      <c r="A153" s="7">
        <v>2306.0056300000001</v>
      </c>
      <c r="B153" s="3" t="s">
        <v>23</v>
      </c>
      <c r="C153" s="3">
        <v>0</v>
      </c>
      <c r="D153" s="3">
        <v>0</v>
      </c>
      <c r="E153" s="3" t="b">
        <v>1</v>
      </c>
      <c r="F153" s="3" t="b">
        <v>1</v>
      </c>
      <c r="G153" s="13">
        <v>13.398134946823101</v>
      </c>
      <c r="H153" s="13">
        <v>0.17187619209289501</v>
      </c>
      <c r="I153" s="13">
        <v>21.096877574920601</v>
      </c>
      <c r="J153" s="13">
        <v>0.217927455902099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 t="b">
        <v>1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</row>
    <row r="154" spans="1:29" x14ac:dyDescent="0.2">
      <c r="A154" s="7">
        <v>2306.0672800000002</v>
      </c>
      <c r="B154" s="3" t="s">
        <v>10</v>
      </c>
      <c r="C154" s="3">
        <v>12</v>
      </c>
      <c r="D154" s="3">
        <v>12</v>
      </c>
      <c r="E154" s="3" t="b">
        <v>0</v>
      </c>
      <c r="F154" s="3" t="b">
        <v>1</v>
      </c>
      <c r="G154" s="13">
        <v>11.072750806808401</v>
      </c>
      <c r="H154" s="13">
        <v>10.4851267337799</v>
      </c>
      <c r="I154" s="13">
        <v>17.431566953659001</v>
      </c>
      <c r="J154" s="13">
        <v>17.4144287109375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 t="b">
        <v>1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</row>
    <row r="155" spans="1:29" x14ac:dyDescent="0.2">
      <c r="A155" s="7">
        <v>2306.0218799999998</v>
      </c>
      <c r="B155" s="3" t="s">
        <v>13</v>
      </c>
      <c r="C155" s="3">
        <v>0</v>
      </c>
      <c r="D155" s="3">
        <v>0</v>
      </c>
      <c r="E155" s="3" t="b">
        <v>0</v>
      </c>
      <c r="F155" s="3" t="b">
        <v>0</v>
      </c>
      <c r="G155" s="13">
        <v>11.6271047592163</v>
      </c>
      <c r="H155" s="13">
        <v>0.16940426826477001</v>
      </c>
      <c r="I155" s="13">
        <v>21.237744808197</v>
      </c>
      <c r="J155" s="13">
        <v>0.16701269149780201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 t="b">
        <v>1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Z155" s="3">
        <v>1</v>
      </c>
    </row>
    <row r="156" spans="1:29" x14ac:dyDescent="0.2">
      <c r="A156" s="7">
        <v>2306.0005700000002</v>
      </c>
      <c r="B156" s="3" t="s">
        <v>16</v>
      </c>
      <c r="C156" s="3">
        <v>0</v>
      </c>
      <c r="D156" s="3">
        <v>0</v>
      </c>
      <c r="E156" s="3" t="b">
        <v>1</v>
      </c>
      <c r="F156" s="3" t="b">
        <v>1</v>
      </c>
      <c r="G156" s="13">
        <v>13.5043737888336</v>
      </c>
      <c r="H156" s="13">
        <v>0.117087602615356</v>
      </c>
      <c r="I156" s="13">
        <v>21.679345846176101</v>
      </c>
      <c r="J156" s="13">
        <v>0.219438076019287</v>
      </c>
      <c r="K156" s="3">
        <v>3</v>
      </c>
      <c r="L156" s="3">
        <v>3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2</v>
      </c>
      <c r="S156" s="3" t="b">
        <v>1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</row>
    <row r="157" spans="1:29" x14ac:dyDescent="0.2">
      <c r="A157" s="7">
        <v>2306.01017</v>
      </c>
      <c r="B157" s="3" t="s">
        <v>18</v>
      </c>
      <c r="C157" s="3">
        <v>12</v>
      </c>
      <c r="D157" s="3">
        <v>0</v>
      </c>
      <c r="E157" s="3" t="b">
        <v>1</v>
      </c>
      <c r="F157" s="3" t="b">
        <v>0</v>
      </c>
      <c r="G157" s="13">
        <v>1.6281883716583201</v>
      </c>
      <c r="H157" s="13">
        <v>0.27101755142211897</v>
      </c>
      <c r="I157" s="13">
        <v>4.7352638244628897</v>
      </c>
      <c r="J157" s="13">
        <v>0.21933221817016599</v>
      </c>
      <c r="K157" s="3">
        <v>489</v>
      </c>
      <c r="L157" s="3">
        <v>286</v>
      </c>
      <c r="M157" s="3">
        <v>0</v>
      </c>
      <c r="N157" s="3">
        <v>0</v>
      </c>
      <c r="O157" s="3">
        <v>0</v>
      </c>
      <c r="P157" s="3">
        <v>-220</v>
      </c>
      <c r="Q157" s="3">
        <v>114</v>
      </c>
      <c r="R157" s="3">
        <v>15</v>
      </c>
      <c r="S157" s="3" t="b">
        <v>1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Z157" s="3">
        <v>1</v>
      </c>
      <c r="AA157" s="3">
        <v>1</v>
      </c>
      <c r="AB157">
        <v>1</v>
      </c>
    </row>
    <row r="158" spans="1:29" x14ac:dyDescent="0.2">
      <c r="A158" s="7">
        <v>2306.0075000000002</v>
      </c>
      <c r="B158" s="3" t="s">
        <v>10</v>
      </c>
      <c r="C158" s="3">
        <v>12</v>
      </c>
      <c r="D158" s="3">
        <v>0</v>
      </c>
      <c r="E158" s="3" t="b">
        <v>0</v>
      </c>
      <c r="F158" s="3" t="b">
        <v>0</v>
      </c>
      <c r="G158" s="13">
        <v>7.2062337398528999</v>
      </c>
      <c r="H158" s="13">
        <v>0.22284531593322701</v>
      </c>
      <c r="I158" s="13">
        <v>43.709733247756901</v>
      </c>
      <c r="J158" s="13">
        <v>0.167334794998168</v>
      </c>
      <c r="K158" s="3">
        <v>32942</v>
      </c>
      <c r="L158" s="3">
        <v>25702</v>
      </c>
      <c r="M158" s="3">
        <v>10</v>
      </c>
      <c r="N158" s="3">
        <v>8</v>
      </c>
      <c r="O158" s="3">
        <v>1997</v>
      </c>
      <c r="P158" s="3">
        <v>17993</v>
      </c>
      <c r="Q158" s="3">
        <v>15019</v>
      </c>
      <c r="R158" s="3">
        <v>82</v>
      </c>
      <c r="S158" s="3" t="b">
        <v>1</v>
      </c>
      <c r="T158" s="3">
        <v>0</v>
      </c>
      <c r="U158" s="3">
        <v>0</v>
      </c>
      <c r="V158" s="3">
        <v>3</v>
      </c>
      <c r="W158" s="3">
        <v>3</v>
      </c>
      <c r="X158" s="3">
        <v>-4</v>
      </c>
      <c r="Z158" s="3">
        <v>1</v>
      </c>
      <c r="AA158" s="3">
        <v>1</v>
      </c>
      <c r="AB158">
        <v>1</v>
      </c>
      <c r="AC158">
        <v>1</v>
      </c>
    </row>
    <row r="159" spans="1:29" x14ac:dyDescent="0.2">
      <c r="A159" s="7">
        <v>2306.01793</v>
      </c>
      <c r="B159" s="3" t="s">
        <v>10</v>
      </c>
      <c r="C159" s="3">
        <v>12</v>
      </c>
      <c r="D159" s="3">
        <v>0</v>
      </c>
      <c r="E159" s="3" t="b">
        <v>1</v>
      </c>
      <c r="F159" s="3" t="b">
        <v>0</v>
      </c>
      <c r="G159" s="13">
        <v>5.2598307132720903</v>
      </c>
      <c r="H159" s="13">
        <v>0.218103647232055</v>
      </c>
      <c r="I159" s="13">
        <v>24.034124612808199</v>
      </c>
      <c r="J159" s="13">
        <v>0.16776657104492099</v>
      </c>
      <c r="K159" s="3">
        <v>10385</v>
      </c>
      <c r="L159" s="3">
        <v>8621</v>
      </c>
      <c r="M159" s="3">
        <v>0</v>
      </c>
      <c r="N159" s="3">
        <v>0</v>
      </c>
      <c r="O159" s="3">
        <v>6</v>
      </c>
      <c r="P159" s="3">
        <v>9617</v>
      </c>
      <c r="Q159" s="3">
        <v>8283</v>
      </c>
      <c r="R159" s="3">
        <v>86</v>
      </c>
      <c r="S159" s="3" t="b">
        <v>1</v>
      </c>
      <c r="T159" s="3">
        <v>0</v>
      </c>
      <c r="U159" s="3">
        <v>0</v>
      </c>
      <c r="V159" s="3">
        <v>0</v>
      </c>
      <c r="W159" s="3">
        <v>0</v>
      </c>
      <c r="X159" s="3">
        <v>-4</v>
      </c>
      <c r="Z159" s="3">
        <v>1</v>
      </c>
      <c r="AA159" s="3">
        <v>1</v>
      </c>
      <c r="AB159">
        <v>1</v>
      </c>
      <c r="AC159">
        <v>1</v>
      </c>
    </row>
    <row r="160" spans="1:29" x14ac:dyDescent="0.2">
      <c r="A160" s="7">
        <v>2306.0027399999999</v>
      </c>
      <c r="B160" s="3" t="s">
        <v>10</v>
      </c>
      <c r="C160" s="3">
        <v>12</v>
      </c>
      <c r="D160" s="3">
        <v>0</v>
      </c>
      <c r="E160" s="3" t="b">
        <v>0</v>
      </c>
      <c r="F160" s="3" t="b">
        <v>0</v>
      </c>
      <c r="G160" s="13">
        <v>11.2469627857208</v>
      </c>
      <c r="H160" s="13">
        <v>0.22255969047546301</v>
      </c>
      <c r="I160" s="13">
        <v>48.166957139968801</v>
      </c>
      <c r="J160" s="13">
        <v>0.21979427337646401</v>
      </c>
      <c r="K160" s="3">
        <v>12044</v>
      </c>
      <c r="L160" s="3">
        <v>9292</v>
      </c>
      <c r="M160" s="3">
        <v>0</v>
      </c>
      <c r="N160" s="3">
        <v>0</v>
      </c>
      <c r="O160" s="3">
        <v>575</v>
      </c>
      <c r="P160" s="3">
        <v>8065</v>
      </c>
      <c r="Q160" s="3">
        <v>7364</v>
      </c>
      <c r="R160" s="3">
        <v>82</v>
      </c>
      <c r="S160" s="3" t="b">
        <v>1</v>
      </c>
      <c r="T160" s="3">
        <v>0</v>
      </c>
      <c r="U160" s="3">
        <v>0</v>
      </c>
      <c r="V160" s="3">
        <v>0</v>
      </c>
      <c r="W160" s="3">
        <v>0</v>
      </c>
      <c r="X160" s="3">
        <v>-3</v>
      </c>
      <c r="Z160" s="3">
        <v>1</v>
      </c>
      <c r="AA160" s="3">
        <v>1</v>
      </c>
      <c r="AB160">
        <v>1</v>
      </c>
      <c r="AC160">
        <v>1</v>
      </c>
    </row>
    <row r="161" spans="1:34" x14ac:dyDescent="0.2">
      <c r="A161" s="7">
        <v>2306.0017899999998</v>
      </c>
      <c r="B161" s="3" t="s">
        <v>41</v>
      </c>
      <c r="C161" s="3">
        <v>12</v>
      </c>
      <c r="D161" s="3">
        <v>0</v>
      </c>
      <c r="E161" s="3" t="b">
        <v>0</v>
      </c>
      <c r="F161" s="3" t="b">
        <v>0</v>
      </c>
      <c r="G161" s="13">
        <v>23.078366756439198</v>
      </c>
      <c r="H161" s="13">
        <v>0.21663928031921301</v>
      </c>
      <c r="I161" s="13">
        <v>116.658606529235</v>
      </c>
      <c r="J161" s="13">
        <v>0.16675615310668901</v>
      </c>
      <c r="K161" s="3">
        <v>31369</v>
      </c>
      <c r="L161" s="3">
        <v>19008</v>
      </c>
      <c r="M161" s="3">
        <v>5</v>
      </c>
      <c r="N161" s="3">
        <v>3</v>
      </c>
      <c r="O161" s="3">
        <v>3613</v>
      </c>
      <c r="P161" s="3">
        <v>22582</v>
      </c>
      <c r="Q161" s="3">
        <v>18206</v>
      </c>
      <c r="R161" s="3">
        <v>87</v>
      </c>
      <c r="S161" s="3" t="b">
        <v>1</v>
      </c>
      <c r="T161" s="3">
        <v>0</v>
      </c>
      <c r="U161" s="3">
        <v>0</v>
      </c>
      <c r="V161" s="3">
        <v>0</v>
      </c>
      <c r="W161" s="3">
        <v>2</v>
      </c>
      <c r="X161" s="3">
        <v>-10</v>
      </c>
      <c r="Z161" s="3">
        <v>1</v>
      </c>
      <c r="AA161" s="3">
        <v>1</v>
      </c>
      <c r="AB161">
        <v>1</v>
      </c>
      <c r="AC161">
        <v>1</v>
      </c>
    </row>
    <row r="162" spans="1:34" x14ac:dyDescent="0.2">
      <c r="A162" s="7">
        <v>2306.0059900000001</v>
      </c>
      <c r="B162" s="3" t="s">
        <v>13</v>
      </c>
      <c r="C162" s="3">
        <v>12</v>
      </c>
      <c r="D162" s="3">
        <v>0</v>
      </c>
      <c r="E162" s="3" t="b">
        <v>1</v>
      </c>
      <c r="F162" s="3" t="b">
        <v>0</v>
      </c>
      <c r="G162" s="13">
        <v>5.8585715293884197</v>
      </c>
      <c r="H162" s="13">
        <v>0.22001767158508301</v>
      </c>
      <c r="I162" s="13">
        <v>17.9363000392913</v>
      </c>
      <c r="J162" s="13">
        <v>0.11598253250122</v>
      </c>
      <c r="K162" s="3">
        <v>155</v>
      </c>
      <c r="L162" s="3">
        <v>119</v>
      </c>
      <c r="M162" s="3">
        <v>0</v>
      </c>
      <c r="N162" s="3">
        <v>0</v>
      </c>
      <c r="O162" s="3">
        <v>0</v>
      </c>
      <c r="P162" s="3">
        <v>-58</v>
      </c>
      <c r="Q162" s="3">
        <v>13</v>
      </c>
      <c r="R162" s="3">
        <v>21</v>
      </c>
      <c r="S162" s="3" t="b">
        <v>1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Z162" s="3">
        <v>1</v>
      </c>
      <c r="AA162" s="3">
        <v>1</v>
      </c>
      <c r="AB162">
        <v>1</v>
      </c>
      <c r="AC162">
        <v>1</v>
      </c>
      <c r="AH162" t="s">
        <v>172</v>
      </c>
    </row>
    <row r="163" spans="1:34" x14ac:dyDescent="0.2">
      <c r="A163" s="7">
        <v>2306.00506</v>
      </c>
      <c r="B163" s="3" t="s">
        <v>18</v>
      </c>
      <c r="C163" s="3">
        <v>0</v>
      </c>
      <c r="D163" s="3">
        <v>0</v>
      </c>
      <c r="E163" s="3" t="b">
        <v>0</v>
      </c>
      <c r="F163" s="3" t="b">
        <v>0</v>
      </c>
      <c r="G163" s="13">
        <v>16.0299487113952</v>
      </c>
      <c r="H163" s="13">
        <v>0.17348647117614699</v>
      </c>
      <c r="I163" s="13">
        <v>15.682536363601599</v>
      </c>
      <c r="J163" s="13">
        <v>0.16849851608276301</v>
      </c>
      <c r="K163" s="3">
        <v>503</v>
      </c>
      <c r="L163" s="3">
        <v>1</v>
      </c>
      <c r="M163" s="3">
        <v>0</v>
      </c>
      <c r="N163" s="3">
        <v>0</v>
      </c>
      <c r="O163" s="3">
        <v>195</v>
      </c>
      <c r="P163" s="3">
        <v>-8</v>
      </c>
      <c r="Q163" s="3">
        <v>0</v>
      </c>
      <c r="R163" s="3">
        <v>2</v>
      </c>
      <c r="S163" s="3" t="b">
        <v>1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Z163" s="3">
        <v>1</v>
      </c>
      <c r="AD163">
        <v>1</v>
      </c>
      <c r="AH163" t="s">
        <v>181</v>
      </c>
    </row>
    <row r="164" spans="1:34" x14ac:dyDescent="0.2">
      <c r="A164" s="7">
        <v>2306.0034500000002</v>
      </c>
      <c r="B164" s="3" t="s">
        <v>18</v>
      </c>
      <c r="C164" s="3">
        <v>0</v>
      </c>
      <c r="D164" s="3">
        <v>0</v>
      </c>
      <c r="E164" s="3" t="b">
        <v>0</v>
      </c>
      <c r="F164" s="3" t="b">
        <v>0</v>
      </c>
      <c r="G164" s="13">
        <v>7.7575588226318297</v>
      </c>
      <c r="H164" s="13">
        <v>0.116958856582641</v>
      </c>
      <c r="I164" s="13">
        <v>8.1821830272674507</v>
      </c>
      <c r="J164" s="13">
        <v>0.16786932945251401</v>
      </c>
      <c r="K164" s="3">
        <v>86</v>
      </c>
      <c r="L164" s="3">
        <v>0</v>
      </c>
      <c r="M164" s="3">
        <v>0</v>
      </c>
      <c r="N164" s="3">
        <v>0</v>
      </c>
      <c r="O164" s="3">
        <v>22</v>
      </c>
      <c r="P164" s="3">
        <v>0</v>
      </c>
      <c r="Q164" s="3">
        <v>0</v>
      </c>
      <c r="R164" s="3">
        <v>0</v>
      </c>
      <c r="S164" s="3" t="b">
        <v>1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Z164" s="3">
        <v>1</v>
      </c>
    </row>
    <row r="165" spans="1:34" x14ac:dyDescent="0.2">
      <c r="A165" s="7">
        <v>2306.0179699999999</v>
      </c>
      <c r="B165" s="3" t="s">
        <v>26</v>
      </c>
      <c r="C165" s="3">
        <v>12</v>
      </c>
      <c r="D165" s="3">
        <v>0</v>
      </c>
      <c r="E165" s="3" t="b">
        <v>0</v>
      </c>
      <c r="F165" s="3" t="b">
        <v>0</v>
      </c>
      <c r="G165" s="13">
        <v>6.1517925262451101</v>
      </c>
      <c r="H165" s="13">
        <v>0.219657897949218</v>
      </c>
      <c r="I165" s="13">
        <v>18.425872564315799</v>
      </c>
      <c r="J165" s="13">
        <v>0.116017341613769</v>
      </c>
      <c r="K165" s="3">
        <v>1889</v>
      </c>
      <c r="L165" s="3">
        <v>1601</v>
      </c>
      <c r="M165" s="3">
        <v>0</v>
      </c>
      <c r="N165" s="3">
        <v>0</v>
      </c>
      <c r="O165" s="3">
        <v>10</v>
      </c>
      <c r="P165" s="3">
        <v>1775</v>
      </c>
      <c r="Q165" s="3">
        <v>1515</v>
      </c>
      <c r="R165" s="3">
        <v>68</v>
      </c>
      <c r="S165" s="3" t="b">
        <v>1</v>
      </c>
      <c r="T165" s="3">
        <v>0</v>
      </c>
      <c r="U165" s="3">
        <v>0</v>
      </c>
      <c r="V165" s="3">
        <v>1</v>
      </c>
      <c r="W165" s="3">
        <v>1</v>
      </c>
      <c r="X165" s="3">
        <v>0</v>
      </c>
      <c r="Z165" s="3">
        <v>1</v>
      </c>
      <c r="AA165" s="3">
        <v>1</v>
      </c>
      <c r="AB165">
        <v>1</v>
      </c>
      <c r="AC165">
        <v>1</v>
      </c>
    </row>
    <row r="166" spans="1:34" x14ac:dyDescent="0.2">
      <c r="A166" s="7">
        <v>2306.0004100000001</v>
      </c>
      <c r="B166" s="3" t="s">
        <v>23</v>
      </c>
      <c r="C166" s="3">
        <v>0</v>
      </c>
      <c r="D166" s="3">
        <v>0</v>
      </c>
      <c r="E166" s="3" t="b">
        <v>1</v>
      </c>
      <c r="F166" s="3" t="b">
        <v>1</v>
      </c>
      <c r="G166" s="13">
        <v>4.3060524463653502</v>
      </c>
      <c r="H166" s="13">
        <v>0.117482185363769</v>
      </c>
      <c r="I166" s="13">
        <v>4.5881490707397399</v>
      </c>
      <c r="J166" s="13">
        <v>0.117352962493896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 t="b">
        <v>1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</row>
    <row r="167" spans="1:34" x14ac:dyDescent="0.2">
      <c r="A167" s="7">
        <v>2306.1450599999998</v>
      </c>
      <c r="B167" s="3" t="s">
        <v>10</v>
      </c>
      <c r="C167" s="3">
        <v>0</v>
      </c>
      <c r="D167" s="3">
        <v>0</v>
      </c>
      <c r="E167" s="3" t="b">
        <v>0</v>
      </c>
      <c r="F167" s="3" t="b">
        <v>1</v>
      </c>
      <c r="G167" s="13">
        <v>6.5010881423950204</v>
      </c>
      <c r="H167" s="13">
        <v>0.11607027053832999</v>
      </c>
      <c r="I167" s="13">
        <v>6.6186747550964302</v>
      </c>
      <c r="J167" s="13">
        <v>0.115506172180175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 t="b">
        <v>1</v>
      </c>
      <c r="T167" s="3">
        <v>0</v>
      </c>
      <c r="U167" s="3">
        <v>0</v>
      </c>
      <c r="V167" s="3">
        <v>0</v>
      </c>
      <c r="W167" s="3">
        <v>2</v>
      </c>
      <c r="X167" s="3">
        <v>0</v>
      </c>
    </row>
    <row r="168" spans="1:34" x14ac:dyDescent="0.2">
      <c r="A168" s="7">
        <v>2306.0108500000001</v>
      </c>
      <c r="B168" s="3" t="s">
        <v>12</v>
      </c>
      <c r="C168" s="3">
        <v>0</v>
      </c>
      <c r="D168" s="3">
        <v>0</v>
      </c>
      <c r="E168" s="3" t="b">
        <v>1</v>
      </c>
      <c r="F168" s="3" t="b">
        <v>1</v>
      </c>
      <c r="G168" s="13">
        <v>127.48251748085001</v>
      </c>
      <c r="H168" s="13">
        <v>0.32162952423095698</v>
      </c>
      <c r="I168" s="13">
        <v>126.87104773521401</v>
      </c>
      <c r="J168" s="13">
        <v>0.16731142997741699</v>
      </c>
      <c r="K168" s="3">
        <v>21</v>
      </c>
      <c r="L168" s="3">
        <v>21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2</v>
      </c>
      <c r="S168" s="3" t="b">
        <v>1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</row>
    <row r="169" spans="1:34" x14ac:dyDescent="0.2">
      <c r="A169" s="7">
        <v>2306.00101</v>
      </c>
      <c r="B169" s="3" t="s">
        <v>10</v>
      </c>
      <c r="C169" s="3">
        <v>0</v>
      </c>
      <c r="D169" s="3">
        <v>0</v>
      </c>
      <c r="E169" s="3" t="b">
        <v>1</v>
      </c>
      <c r="F169" s="3" t="b">
        <v>1</v>
      </c>
      <c r="G169" s="13">
        <v>4.86734914779663</v>
      </c>
      <c r="H169" s="13">
        <v>0.217950344085693</v>
      </c>
      <c r="I169" s="13">
        <v>2.7314109802246</v>
      </c>
      <c r="J169" s="13">
        <v>0.117613315582275</v>
      </c>
      <c r="K169" s="3">
        <v>11</v>
      </c>
      <c r="L169" s="3">
        <v>11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2</v>
      </c>
      <c r="S169" s="3" t="b">
        <v>1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</row>
    <row r="170" spans="1:34" x14ac:dyDescent="0.2">
      <c r="A170" s="7">
        <v>2306.0024400000002</v>
      </c>
      <c r="B170" s="3" t="s">
        <v>23</v>
      </c>
      <c r="C170" s="3">
        <v>0</v>
      </c>
      <c r="D170" s="3">
        <v>0</v>
      </c>
      <c r="E170" s="3" t="b">
        <v>0</v>
      </c>
      <c r="F170" s="3" t="b">
        <v>0</v>
      </c>
      <c r="G170" s="13">
        <v>21.2587330341339</v>
      </c>
      <c r="H170" s="13">
        <v>0.27114963531494102</v>
      </c>
      <c r="I170" s="13">
        <v>11.4299523830413</v>
      </c>
      <c r="J170" s="13">
        <v>0.17133665084838801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 t="b">
        <v>1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Z170" s="3">
        <v>1</v>
      </c>
    </row>
    <row r="171" spans="1:34" x14ac:dyDescent="0.2">
      <c r="A171" s="7">
        <v>2306.0156900000002</v>
      </c>
      <c r="B171" s="3" t="s">
        <v>10</v>
      </c>
      <c r="C171" s="3">
        <v>12</v>
      </c>
      <c r="D171" s="3">
        <v>0</v>
      </c>
      <c r="E171" s="3" t="b">
        <v>0</v>
      </c>
      <c r="F171" s="3" t="b">
        <v>0</v>
      </c>
      <c r="G171" s="13">
        <v>10.0814976692199</v>
      </c>
      <c r="H171" s="13">
        <v>0.31773424148559498</v>
      </c>
      <c r="I171" s="13">
        <v>16.725210666656402</v>
      </c>
      <c r="J171" s="13">
        <v>0.11635470390319801</v>
      </c>
      <c r="K171" s="3">
        <v>13892</v>
      </c>
      <c r="L171" s="3">
        <v>6050</v>
      </c>
      <c r="M171" s="3">
        <v>5</v>
      </c>
      <c r="N171" s="3">
        <v>2</v>
      </c>
      <c r="O171" s="3">
        <v>2955</v>
      </c>
      <c r="P171" s="3">
        <v>3347</v>
      </c>
      <c r="Q171" s="3">
        <v>2917</v>
      </c>
      <c r="R171" s="3">
        <v>75</v>
      </c>
      <c r="S171" s="3" t="b">
        <v>1</v>
      </c>
      <c r="T171" s="3">
        <v>0</v>
      </c>
      <c r="U171" s="3">
        <v>0</v>
      </c>
      <c r="V171" s="3">
        <v>1</v>
      </c>
      <c r="W171" s="3">
        <v>7</v>
      </c>
      <c r="X171" s="3">
        <v>0</v>
      </c>
      <c r="Z171" s="3">
        <v>1</v>
      </c>
      <c r="AA171" s="3">
        <v>1</v>
      </c>
      <c r="AB171">
        <v>1</v>
      </c>
      <c r="AC171">
        <v>1</v>
      </c>
      <c r="AH171" t="s">
        <v>182</v>
      </c>
    </row>
    <row r="172" spans="1:34" x14ac:dyDescent="0.2">
      <c r="A172" s="7">
        <v>2306.0135300000002</v>
      </c>
      <c r="B172" s="3" t="s">
        <v>12</v>
      </c>
      <c r="C172" s="3">
        <v>0</v>
      </c>
      <c r="D172" s="3">
        <v>0</v>
      </c>
      <c r="E172" s="3" t="b">
        <v>1</v>
      </c>
      <c r="F172" s="3" t="b">
        <v>1</v>
      </c>
      <c r="G172" s="13">
        <v>22.872238397598199</v>
      </c>
      <c r="H172" s="13">
        <v>0.21718358993530201</v>
      </c>
      <c r="I172" s="13">
        <v>9.1662349700927699</v>
      </c>
      <c r="J172" s="13">
        <v>0.16747021675109799</v>
      </c>
      <c r="K172" s="3">
        <v>4</v>
      </c>
      <c r="L172" s="3">
        <v>4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2</v>
      </c>
      <c r="S172" s="3" t="b">
        <v>1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</row>
    <row r="173" spans="1:34" x14ac:dyDescent="0.2">
      <c r="A173" s="7">
        <v>2306.02169</v>
      </c>
      <c r="B173" s="3" t="s">
        <v>42</v>
      </c>
      <c r="C173" s="3">
        <v>12</v>
      </c>
      <c r="D173" s="3">
        <v>0</v>
      </c>
      <c r="E173" s="3" t="b">
        <v>1</v>
      </c>
      <c r="F173" s="3" t="b">
        <v>0</v>
      </c>
      <c r="G173" s="13">
        <v>6.71329593658447</v>
      </c>
      <c r="H173" s="13">
        <v>0.31788372993469199</v>
      </c>
      <c r="I173" s="13">
        <v>16.789330959320001</v>
      </c>
      <c r="J173" s="13">
        <v>0.172672510147094</v>
      </c>
      <c r="K173" s="3">
        <v>15800</v>
      </c>
      <c r="L173" s="3">
        <v>7474</v>
      </c>
      <c r="M173" s="3">
        <v>10</v>
      </c>
      <c r="N173" s="3">
        <v>7</v>
      </c>
      <c r="O173" s="3">
        <v>3068</v>
      </c>
      <c r="P173" s="3">
        <v>6710</v>
      </c>
      <c r="Q173" s="3">
        <v>5879</v>
      </c>
      <c r="R173" s="3">
        <v>75</v>
      </c>
      <c r="S173" s="3" t="b">
        <v>1</v>
      </c>
      <c r="T173" s="3">
        <v>0</v>
      </c>
      <c r="U173" s="3">
        <v>0</v>
      </c>
      <c r="V173" s="3">
        <v>1</v>
      </c>
      <c r="W173" s="3">
        <v>1</v>
      </c>
      <c r="X173" s="3">
        <v>-2</v>
      </c>
      <c r="Z173" s="3">
        <v>1</v>
      </c>
      <c r="AA173" s="3">
        <v>1</v>
      </c>
      <c r="AB173">
        <v>1</v>
      </c>
      <c r="AC173">
        <v>1</v>
      </c>
    </row>
    <row r="174" spans="1:34" x14ac:dyDescent="0.2">
      <c r="A174" s="7">
        <v>2306.00533</v>
      </c>
      <c r="B174" s="3" t="s">
        <v>13</v>
      </c>
      <c r="C174" s="3">
        <v>0</v>
      </c>
      <c r="D174" s="3">
        <v>0</v>
      </c>
      <c r="E174" s="3" t="b">
        <v>1</v>
      </c>
      <c r="F174" s="3" t="b">
        <v>1</v>
      </c>
      <c r="G174" s="13">
        <v>11.151640653610199</v>
      </c>
      <c r="H174" s="13">
        <v>0.16742134094238201</v>
      </c>
      <c r="I174" s="13">
        <v>6.7561967372894198</v>
      </c>
      <c r="J174" s="13">
        <v>0.16696214675903301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 t="b">
        <v>1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</row>
    <row r="175" spans="1:34" x14ac:dyDescent="0.2">
      <c r="A175" s="7">
        <v>2306.01863</v>
      </c>
      <c r="B175" s="3" t="s">
        <v>20</v>
      </c>
      <c r="C175" s="3">
        <v>12</v>
      </c>
      <c r="D175" s="3">
        <v>0</v>
      </c>
      <c r="E175" s="3" t="b">
        <v>1</v>
      </c>
      <c r="F175" s="3" t="b">
        <v>0</v>
      </c>
      <c r="G175" s="13">
        <v>8.9746901988983101</v>
      </c>
      <c r="H175" s="13">
        <v>0.37261295318603499</v>
      </c>
      <c r="I175" s="13">
        <v>16.069201707839898</v>
      </c>
      <c r="J175" s="13">
        <v>0.116384983062744</v>
      </c>
      <c r="K175" s="3">
        <v>3708</v>
      </c>
      <c r="L175" s="3">
        <v>3094</v>
      </c>
      <c r="M175" s="3">
        <v>0</v>
      </c>
      <c r="N175" s="3">
        <v>0</v>
      </c>
      <c r="O175" s="3">
        <v>3</v>
      </c>
      <c r="P175" s="3">
        <v>3447</v>
      </c>
      <c r="Q175" s="3">
        <v>2950</v>
      </c>
      <c r="R175" s="3">
        <v>71</v>
      </c>
      <c r="S175" s="3" t="b">
        <v>1</v>
      </c>
      <c r="T175" s="3">
        <v>0</v>
      </c>
      <c r="U175" s="3">
        <v>0</v>
      </c>
      <c r="V175" s="3">
        <v>0</v>
      </c>
      <c r="W175" s="3">
        <v>6</v>
      </c>
      <c r="X175" s="3">
        <v>-3</v>
      </c>
      <c r="Z175" s="3">
        <v>1</v>
      </c>
      <c r="AA175" s="3">
        <v>1</v>
      </c>
      <c r="AB175">
        <v>1</v>
      </c>
      <c r="AC175">
        <v>1</v>
      </c>
    </row>
    <row r="176" spans="1:34" x14ac:dyDescent="0.2">
      <c r="A176" s="7">
        <v>2306.0056199999999</v>
      </c>
      <c r="B176" s="3" t="s">
        <v>13</v>
      </c>
      <c r="C176" s="3">
        <v>0</v>
      </c>
      <c r="D176" s="3">
        <v>0</v>
      </c>
      <c r="E176" s="3" t="b">
        <v>0</v>
      </c>
      <c r="F176" s="3" t="b">
        <v>0</v>
      </c>
      <c r="G176" s="13">
        <v>11.093113422393801</v>
      </c>
      <c r="H176" s="13">
        <v>0.16710853576660101</v>
      </c>
      <c r="I176" s="13">
        <v>6.4116227626800502</v>
      </c>
      <c r="J176" s="13">
        <v>0.16988706588745101</v>
      </c>
      <c r="K176" s="3">
        <v>83</v>
      </c>
      <c r="L176" s="3">
        <v>83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2</v>
      </c>
      <c r="S176" s="3" t="b">
        <v>1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Z176" s="3">
        <v>1</v>
      </c>
    </row>
    <row r="177" spans="1:34" x14ac:dyDescent="0.2">
      <c r="A177" s="7">
        <v>2306.0109200000002</v>
      </c>
      <c r="B177" s="3" t="s">
        <v>23</v>
      </c>
      <c r="C177" s="3">
        <v>12</v>
      </c>
      <c r="D177" s="3">
        <v>0</v>
      </c>
      <c r="E177" s="3" t="b">
        <v>0</v>
      </c>
      <c r="F177" s="3" t="b">
        <v>0</v>
      </c>
      <c r="G177" s="13">
        <v>49.838431596755903</v>
      </c>
      <c r="H177" s="13">
        <v>0.319663286209106</v>
      </c>
      <c r="I177" s="13">
        <v>141.981729269027</v>
      </c>
      <c r="J177" s="13">
        <v>0.16722822189330999</v>
      </c>
      <c r="K177" s="3">
        <v>11001</v>
      </c>
      <c r="L177" s="3">
        <v>7080</v>
      </c>
      <c r="M177" s="3">
        <v>11</v>
      </c>
      <c r="N177" s="3">
        <v>9</v>
      </c>
      <c r="O177" s="3">
        <v>1258</v>
      </c>
      <c r="P177" s="3">
        <v>5504</v>
      </c>
      <c r="Q177" s="3">
        <v>4656</v>
      </c>
      <c r="R177" s="3">
        <v>76</v>
      </c>
      <c r="S177" s="3" t="b">
        <v>1</v>
      </c>
      <c r="T177" s="3">
        <v>0</v>
      </c>
      <c r="U177" s="3">
        <v>0</v>
      </c>
      <c r="V177" s="3">
        <v>2</v>
      </c>
      <c r="W177" s="3">
        <v>2</v>
      </c>
      <c r="X177" s="3">
        <v>-1</v>
      </c>
      <c r="Z177" s="3">
        <v>1</v>
      </c>
      <c r="AA177" s="3">
        <v>1</v>
      </c>
      <c r="AB177">
        <v>1</v>
      </c>
      <c r="AC177">
        <v>1</v>
      </c>
    </row>
    <row r="178" spans="1:34" x14ac:dyDescent="0.2">
      <c r="A178" s="7">
        <v>2306.0001000000002</v>
      </c>
      <c r="B178" s="3" t="s">
        <v>10</v>
      </c>
      <c r="C178" s="3">
        <v>12</v>
      </c>
      <c r="D178" s="3">
        <v>0</v>
      </c>
      <c r="E178" s="3" t="b">
        <v>1</v>
      </c>
      <c r="F178" s="3" t="b">
        <v>0</v>
      </c>
      <c r="G178" s="13">
        <v>9.3476355075836093</v>
      </c>
      <c r="H178" s="13">
        <v>0.31960844993591297</v>
      </c>
      <c r="I178" s="13">
        <v>25.458681344985902</v>
      </c>
      <c r="J178" s="13">
        <v>0.219467878341674</v>
      </c>
      <c r="K178" s="3">
        <v>5300</v>
      </c>
      <c r="L178" s="3">
        <v>2980</v>
      </c>
      <c r="M178" s="3">
        <v>0</v>
      </c>
      <c r="N178" s="3">
        <v>0</v>
      </c>
      <c r="O178" s="3">
        <v>762</v>
      </c>
      <c r="P178" s="3">
        <v>3325</v>
      </c>
      <c r="Q178" s="3">
        <v>2810</v>
      </c>
      <c r="R178" s="3">
        <v>77</v>
      </c>
      <c r="S178" s="3" t="b">
        <v>1</v>
      </c>
      <c r="T178" s="3">
        <v>0</v>
      </c>
      <c r="U178" s="3">
        <v>0</v>
      </c>
      <c r="V178" s="3">
        <v>6</v>
      </c>
      <c r="W178" s="3">
        <v>6</v>
      </c>
      <c r="X178" s="3">
        <v>-1</v>
      </c>
      <c r="Z178" s="3">
        <v>1</v>
      </c>
      <c r="AA178" s="3">
        <v>1</v>
      </c>
      <c r="AB178">
        <v>1</v>
      </c>
      <c r="AC178">
        <v>1</v>
      </c>
    </row>
    <row r="179" spans="1:34" x14ac:dyDescent="0.2">
      <c r="A179" s="7">
        <v>2306.00072</v>
      </c>
      <c r="B179" s="3" t="s">
        <v>18</v>
      </c>
      <c r="C179" s="3">
        <v>12</v>
      </c>
      <c r="D179" s="3">
        <v>0</v>
      </c>
      <c r="E179" s="3" t="b">
        <v>1</v>
      </c>
      <c r="F179" s="3" t="b">
        <v>0</v>
      </c>
      <c r="G179" s="13">
        <v>6.2221789360046298</v>
      </c>
      <c r="H179" s="13">
        <v>0.374783515930175</v>
      </c>
      <c r="I179" s="13">
        <v>17.4188811779022</v>
      </c>
      <c r="J179" s="13">
        <v>0.16705083847045801</v>
      </c>
      <c r="K179" s="3">
        <v>9757</v>
      </c>
      <c r="L179" s="3">
        <v>6725</v>
      </c>
      <c r="M179" s="3">
        <v>5</v>
      </c>
      <c r="N179" s="3">
        <v>5</v>
      </c>
      <c r="O179" s="3">
        <v>839</v>
      </c>
      <c r="P179" s="3">
        <v>4957</v>
      </c>
      <c r="Q179" s="3">
        <v>4377</v>
      </c>
      <c r="R179" s="3">
        <v>77</v>
      </c>
      <c r="S179" s="3" t="b">
        <v>1</v>
      </c>
      <c r="T179" s="3">
        <v>0</v>
      </c>
      <c r="U179" s="3">
        <v>0</v>
      </c>
      <c r="V179" s="3">
        <v>1</v>
      </c>
      <c r="W179" s="3">
        <v>1</v>
      </c>
      <c r="X179" s="3">
        <v>-1</v>
      </c>
      <c r="Z179" s="3">
        <v>1</v>
      </c>
      <c r="AA179" s="3">
        <v>1</v>
      </c>
      <c r="AB179">
        <v>1</v>
      </c>
      <c r="AC179">
        <v>1</v>
      </c>
    </row>
    <row r="180" spans="1:34" x14ac:dyDescent="0.2">
      <c r="A180" s="7">
        <v>2306.0021499999998</v>
      </c>
      <c r="B180" s="3" t="s">
        <v>13</v>
      </c>
      <c r="C180" s="3">
        <v>12</v>
      </c>
      <c r="D180" s="3">
        <v>0</v>
      </c>
      <c r="E180" s="3" t="b">
        <v>1</v>
      </c>
      <c r="F180" s="3" t="b">
        <v>1</v>
      </c>
      <c r="G180" s="13">
        <v>7.7197725772857604</v>
      </c>
      <c r="H180" s="13">
        <v>7.6175205707550004</v>
      </c>
      <c r="I180" s="13">
        <v>20.2716979980468</v>
      </c>
      <c r="J180" s="13">
        <v>0.217441797256469</v>
      </c>
      <c r="K180" s="3">
        <v>20</v>
      </c>
      <c r="L180" s="3">
        <v>20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2</v>
      </c>
      <c r="S180" s="3" t="b">
        <v>1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</row>
    <row r="181" spans="1:34" x14ac:dyDescent="0.2">
      <c r="A181" s="7">
        <v>2306.0012000000002</v>
      </c>
      <c r="B181" s="3" t="s">
        <v>43</v>
      </c>
      <c r="C181" s="3">
        <v>12</v>
      </c>
      <c r="D181" s="3">
        <v>0</v>
      </c>
      <c r="E181" s="3" t="b">
        <v>0</v>
      </c>
      <c r="F181" s="3" t="b">
        <v>0</v>
      </c>
      <c r="G181" s="13">
        <v>11.147786617278999</v>
      </c>
      <c r="H181" s="13">
        <v>0.37263131141662598</v>
      </c>
      <c r="I181" s="13">
        <v>29.6330695152282</v>
      </c>
      <c r="J181" s="13">
        <v>0.217867136001586</v>
      </c>
      <c r="K181" s="3">
        <v>21716</v>
      </c>
      <c r="L181" s="3">
        <v>13624</v>
      </c>
      <c r="M181" s="3">
        <v>11</v>
      </c>
      <c r="N181" s="3">
        <v>8</v>
      </c>
      <c r="O181" s="3">
        <v>2705</v>
      </c>
      <c r="P181" s="3">
        <v>9118</v>
      </c>
      <c r="Q181" s="3">
        <v>8009</v>
      </c>
      <c r="R181" s="3">
        <v>76</v>
      </c>
      <c r="S181" s="3" t="b">
        <v>1</v>
      </c>
      <c r="T181" s="3">
        <v>0</v>
      </c>
      <c r="U181" s="3">
        <v>0</v>
      </c>
      <c r="V181" s="3">
        <v>3</v>
      </c>
      <c r="W181" s="3">
        <v>5</v>
      </c>
      <c r="X181" s="3">
        <v>-1</v>
      </c>
      <c r="Z181" s="3">
        <v>1</v>
      </c>
      <c r="AA181" s="3">
        <v>1</v>
      </c>
      <c r="AB181">
        <v>1</v>
      </c>
      <c r="AC181">
        <v>1</v>
      </c>
    </row>
    <row r="182" spans="1:34" x14ac:dyDescent="0.2">
      <c r="A182" s="7">
        <v>2306.0045300000002</v>
      </c>
      <c r="B182" s="3" t="s">
        <v>10</v>
      </c>
      <c r="C182" s="3">
        <v>12</v>
      </c>
      <c r="D182" s="3">
        <v>0</v>
      </c>
      <c r="E182" s="3" t="b">
        <v>1</v>
      </c>
      <c r="F182" s="3" t="b">
        <v>0</v>
      </c>
      <c r="G182" s="13">
        <v>11.7110731601715</v>
      </c>
      <c r="H182" s="13">
        <v>0.36895394325256298</v>
      </c>
      <c r="I182" s="13">
        <v>46.451558113098102</v>
      </c>
      <c r="J182" s="13">
        <v>0.167681694030761</v>
      </c>
      <c r="K182" s="3">
        <v>12206</v>
      </c>
      <c r="L182" s="3">
        <v>8653</v>
      </c>
      <c r="M182" s="3">
        <v>0</v>
      </c>
      <c r="N182" s="3">
        <v>0</v>
      </c>
      <c r="O182" s="3">
        <v>936</v>
      </c>
      <c r="P182" s="3">
        <v>9500</v>
      </c>
      <c r="Q182" s="3">
        <v>8291</v>
      </c>
      <c r="R182" s="3">
        <v>80</v>
      </c>
      <c r="S182" s="3" t="b">
        <v>1</v>
      </c>
      <c r="T182" s="3">
        <v>0</v>
      </c>
      <c r="U182" s="3">
        <v>0</v>
      </c>
      <c r="V182" s="3">
        <v>1</v>
      </c>
      <c r="W182" s="3">
        <v>1</v>
      </c>
      <c r="X182" s="3">
        <v>-2</v>
      </c>
      <c r="Z182" s="3">
        <v>1</v>
      </c>
      <c r="AA182" s="3">
        <v>1</v>
      </c>
      <c r="AB182">
        <v>1</v>
      </c>
      <c r="AC182">
        <v>1</v>
      </c>
      <c r="AE182">
        <v>1</v>
      </c>
      <c r="AH182" t="s">
        <v>183</v>
      </c>
    </row>
    <row r="183" spans="1:34" x14ac:dyDescent="0.2">
      <c r="A183" s="7">
        <v>2306.0009100000002</v>
      </c>
      <c r="B183" s="3" t="s">
        <v>10</v>
      </c>
      <c r="C183" s="3">
        <v>12</v>
      </c>
      <c r="D183" s="3">
        <v>0</v>
      </c>
      <c r="E183" s="3" t="b">
        <v>0</v>
      </c>
      <c r="F183" s="3" t="b">
        <v>0</v>
      </c>
      <c r="G183" s="13">
        <v>8.1233026981353706</v>
      </c>
      <c r="H183" s="13">
        <v>0.270358085632324</v>
      </c>
      <c r="I183" s="13">
        <v>36.4356977939605</v>
      </c>
      <c r="J183" s="13">
        <v>0.21895694732665999</v>
      </c>
      <c r="K183" s="3">
        <v>9095</v>
      </c>
      <c r="L183" s="3">
        <v>6917</v>
      </c>
      <c r="M183" s="3">
        <v>2</v>
      </c>
      <c r="N183" s="3">
        <v>4</v>
      </c>
      <c r="O183" s="3">
        <v>314</v>
      </c>
      <c r="P183" s="3">
        <v>7222</v>
      </c>
      <c r="Q183" s="3">
        <v>6066</v>
      </c>
      <c r="R183" s="3">
        <v>83</v>
      </c>
      <c r="S183" s="3" t="b">
        <v>0</v>
      </c>
      <c r="T183" s="3">
        <v>24</v>
      </c>
      <c r="U183" s="3">
        <v>0</v>
      </c>
      <c r="V183" s="3">
        <v>0</v>
      </c>
      <c r="W183" s="3">
        <v>2</v>
      </c>
      <c r="X183" s="3">
        <v>-2</v>
      </c>
      <c r="Z183" s="3">
        <v>1</v>
      </c>
      <c r="AA183" s="3">
        <v>1</v>
      </c>
      <c r="AB183">
        <v>1</v>
      </c>
      <c r="AC183">
        <v>1</v>
      </c>
    </row>
    <row r="184" spans="1:34" x14ac:dyDescent="0.2">
      <c r="A184" s="7">
        <v>2306.0088599999999</v>
      </c>
      <c r="B184" s="3" t="s">
        <v>44</v>
      </c>
      <c r="C184" s="3">
        <v>0</v>
      </c>
      <c r="D184" s="3">
        <v>0</v>
      </c>
      <c r="E184" s="3" t="b">
        <v>0</v>
      </c>
      <c r="F184" s="3" t="b">
        <v>0</v>
      </c>
      <c r="G184" s="13">
        <v>23.669205904006901</v>
      </c>
      <c r="H184" s="13">
        <v>0.168688058853149</v>
      </c>
      <c r="I184" s="13">
        <v>34.827287673950103</v>
      </c>
      <c r="J184" s="13">
        <v>0.26837539672851501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 t="b">
        <v>1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Z184" s="3">
        <v>1</v>
      </c>
    </row>
    <row r="185" spans="1:34" x14ac:dyDescent="0.2">
      <c r="A185" s="7">
        <v>2306.0071800000001</v>
      </c>
      <c r="B185" s="3" t="s">
        <v>12</v>
      </c>
      <c r="C185" s="3">
        <v>12</v>
      </c>
      <c r="D185" s="3">
        <v>0</v>
      </c>
      <c r="E185" s="3" t="b">
        <v>1</v>
      </c>
      <c r="F185" s="3" t="b">
        <v>0</v>
      </c>
      <c r="G185" s="13">
        <v>4.5929241180419904</v>
      </c>
      <c r="H185" s="13">
        <v>0.22083544731140101</v>
      </c>
      <c r="I185" s="13">
        <v>27.189044237136802</v>
      </c>
      <c r="J185" s="13">
        <v>0.16706752777099601</v>
      </c>
      <c r="K185" s="3">
        <v>40949</v>
      </c>
      <c r="L185" s="3">
        <v>35935</v>
      </c>
      <c r="M185" s="3">
        <v>0</v>
      </c>
      <c r="N185" s="3">
        <v>0</v>
      </c>
      <c r="O185" s="3">
        <v>74</v>
      </c>
      <c r="P185" s="3">
        <v>39724</v>
      </c>
      <c r="Q185" s="3">
        <v>35130</v>
      </c>
      <c r="R185" s="3">
        <v>106</v>
      </c>
      <c r="S185" s="3" t="b">
        <v>1</v>
      </c>
      <c r="T185" s="3">
        <v>0</v>
      </c>
      <c r="U185" s="3">
        <v>0</v>
      </c>
      <c r="V185" s="3">
        <v>1</v>
      </c>
      <c r="W185" s="3">
        <v>5</v>
      </c>
      <c r="X185" s="3">
        <v>-5</v>
      </c>
      <c r="Z185" s="3">
        <v>1</v>
      </c>
      <c r="AA185" s="3">
        <v>1</v>
      </c>
      <c r="AB185">
        <v>1</v>
      </c>
      <c r="AC185">
        <v>1</v>
      </c>
    </row>
    <row r="186" spans="1:34" x14ac:dyDescent="0.2">
      <c r="A186" s="7">
        <v>2306.01127</v>
      </c>
      <c r="B186" s="3" t="s">
        <v>13</v>
      </c>
      <c r="C186" s="3">
        <v>12</v>
      </c>
      <c r="D186" s="3">
        <v>0</v>
      </c>
      <c r="E186" s="3" t="b">
        <v>0</v>
      </c>
      <c r="F186" s="3" t="b">
        <v>0</v>
      </c>
      <c r="G186" s="13">
        <v>7.3078317642211896</v>
      </c>
      <c r="H186" s="13">
        <v>0.26953601837158198</v>
      </c>
      <c r="I186" s="13">
        <v>32.495893239974897</v>
      </c>
      <c r="J186" s="13">
        <v>0.167147636413574</v>
      </c>
      <c r="K186" s="3">
        <v>5897</v>
      </c>
      <c r="L186" s="3">
        <v>4066</v>
      </c>
      <c r="M186" s="3">
        <v>1</v>
      </c>
      <c r="N186" s="3">
        <v>0</v>
      </c>
      <c r="O186" s="3">
        <v>515</v>
      </c>
      <c r="P186" s="3">
        <v>1833</v>
      </c>
      <c r="Q186" s="3">
        <v>2118</v>
      </c>
      <c r="R186" s="3">
        <v>72</v>
      </c>
      <c r="S186" s="3" t="b">
        <v>1</v>
      </c>
      <c r="T186" s="3">
        <v>0</v>
      </c>
      <c r="U186" s="3">
        <v>0</v>
      </c>
      <c r="V186" s="3">
        <v>0</v>
      </c>
      <c r="W186" s="3">
        <v>2</v>
      </c>
      <c r="X186" s="3">
        <v>0</v>
      </c>
      <c r="Z186" s="3">
        <v>1</v>
      </c>
      <c r="AA186" s="3">
        <v>1</v>
      </c>
      <c r="AB186">
        <v>1</v>
      </c>
      <c r="AC186">
        <v>1</v>
      </c>
    </row>
    <row r="187" spans="1:34" x14ac:dyDescent="0.2">
      <c r="A187" s="7">
        <v>2306.0043099999998</v>
      </c>
      <c r="B187" s="3" t="s">
        <v>44</v>
      </c>
      <c r="C187" s="3">
        <v>12</v>
      </c>
      <c r="D187" s="3">
        <v>0</v>
      </c>
      <c r="E187" s="3" t="b">
        <v>0</v>
      </c>
      <c r="F187" s="3" t="b">
        <v>0</v>
      </c>
      <c r="G187" s="13">
        <v>8.3876969814300502</v>
      </c>
      <c r="H187" s="13">
        <v>0.272232055664062</v>
      </c>
      <c r="I187" s="13">
        <v>39.594344615936201</v>
      </c>
      <c r="J187" s="13">
        <v>0.26961064338683999</v>
      </c>
      <c r="K187" s="3">
        <v>25012</v>
      </c>
      <c r="L187" s="3">
        <v>19801</v>
      </c>
      <c r="M187" s="3">
        <v>0</v>
      </c>
      <c r="N187" s="3">
        <v>0</v>
      </c>
      <c r="O187" s="3">
        <v>745</v>
      </c>
      <c r="P187" s="3">
        <v>21302</v>
      </c>
      <c r="Q187" s="3">
        <v>18724</v>
      </c>
      <c r="R187" s="3">
        <v>88</v>
      </c>
      <c r="S187" s="3" t="b">
        <v>1</v>
      </c>
      <c r="T187" s="3">
        <v>0</v>
      </c>
      <c r="U187" s="3">
        <v>0</v>
      </c>
      <c r="V187" s="3">
        <v>1</v>
      </c>
      <c r="W187" s="3">
        <v>3</v>
      </c>
      <c r="X187" s="3">
        <v>-5</v>
      </c>
      <c r="Z187" s="3">
        <v>1</v>
      </c>
      <c r="AA187" s="3">
        <v>1</v>
      </c>
      <c r="AB187">
        <v>1</v>
      </c>
      <c r="AC187">
        <v>1</v>
      </c>
    </row>
    <row r="188" spans="1:34" x14ac:dyDescent="0.2">
      <c r="A188" s="7">
        <v>2306.0000300000002</v>
      </c>
      <c r="B188" s="3" t="s">
        <v>45</v>
      </c>
      <c r="C188" s="3">
        <v>12</v>
      </c>
      <c r="D188" s="3">
        <v>12</v>
      </c>
      <c r="E188" s="3" t="b">
        <v>0</v>
      </c>
      <c r="F188" s="3" t="b">
        <v>0</v>
      </c>
      <c r="G188" s="13">
        <v>8.5794837474822998</v>
      </c>
      <c r="H188" s="13">
        <v>8.1838567256927401</v>
      </c>
      <c r="I188" s="13">
        <v>11.6924140453338</v>
      </c>
      <c r="J188" s="13">
        <v>12.1846311092376</v>
      </c>
      <c r="K188" s="3">
        <v>126</v>
      </c>
      <c r="L188" s="3">
        <v>125</v>
      </c>
      <c r="M188" s="3">
        <v>0</v>
      </c>
      <c r="N188" s="3">
        <v>0</v>
      </c>
      <c r="O188" s="3">
        <v>0</v>
      </c>
      <c r="P188" s="3">
        <v>-111</v>
      </c>
      <c r="Q188" s="3">
        <v>-110</v>
      </c>
      <c r="R188" s="3">
        <v>17</v>
      </c>
      <c r="S188" s="3" t="b">
        <v>1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AC188">
        <v>1</v>
      </c>
      <c r="AH188" t="s">
        <v>184</v>
      </c>
    </row>
    <row r="189" spans="1:34" x14ac:dyDescent="0.2">
      <c r="A189" s="7">
        <v>2306.0940799999998</v>
      </c>
      <c r="B189" s="3" t="s">
        <v>16</v>
      </c>
      <c r="C189" s="3">
        <v>12</v>
      </c>
      <c r="D189" s="3">
        <v>0</v>
      </c>
      <c r="E189" s="3" t="b">
        <v>1</v>
      </c>
      <c r="F189" s="3" t="b">
        <v>0</v>
      </c>
      <c r="G189" s="13">
        <v>4.1390180587768501</v>
      </c>
      <c r="H189" s="13">
        <v>0.220903635025024</v>
      </c>
      <c r="I189" s="13">
        <v>8.6685149669647199</v>
      </c>
      <c r="J189" s="13">
        <v>0.116204738616943</v>
      </c>
      <c r="K189" s="3">
        <v>2036</v>
      </c>
      <c r="L189" s="3">
        <v>302</v>
      </c>
      <c r="M189" s="3">
        <v>0</v>
      </c>
      <c r="N189" s="3">
        <v>0</v>
      </c>
      <c r="O189" s="3">
        <v>697</v>
      </c>
      <c r="P189" s="3">
        <v>-168</v>
      </c>
      <c r="Q189" s="3">
        <v>11</v>
      </c>
      <c r="R189" s="3">
        <v>22</v>
      </c>
      <c r="S189" s="3" t="b">
        <v>1</v>
      </c>
      <c r="T189" s="3">
        <v>0</v>
      </c>
      <c r="U189" s="3">
        <v>0</v>
      </c>
      <c r="V189" s="3">
        <v>3</v>
      </c>
      <c r="W189" s="3">
        <v>3</v>
      </c>
      <c r="X189" s="3">
        <v>0</v>
      </c>
      <c r="Z189" s="3">
        <v>1</v>
      </c>
      <c r="AA189" s="3">
        <v>1</v>
      </c>
      <c r="AB189">
        <v>1</v>
      </c>
    </row>
    <row r="190" spans="1:34" x14ac:dyDescent="0.2">
      <c r="A190" s="7">
        <v>2306.0009599999998</v>
      </c>
      <c r="B190" s="3" t="s">
        <v>10</v>
      </c>
      <c r="C190" s="3">
        <v>12</v>
      </c>
      <c r="D190" s="3">
        <v>0</v>
      </c>
      <c r="E190" s="3" t="b">
        <v>0</v>
      </c>
      <c r="F190" s="3" t="b">
        <v>0</v>
      </c>
      <c r="G190" s="13">
        <v>5.51470899581909</v>
      </c>
      <c r="H190" s="13">
        <v>0.21984815597534099</v>
      </c>
      <c r="I190" s="13">
        <v>22.308602571487398</v>
      </c>
      <c r="J190" s="13">
        <v>0.17023658752441401</v>
      </c>
      <c r="K190" s="3">
        <v>6980</v>
      </c>
      <c r="L190" s="3">
        <v>5448</v>
      </c>
      <c r="M190" s="3">
        <v>0</v>
      </c>
      <c r="N190" s="3">
        <v>1</v>
      </c>
      <c r="O190" s="3">
        <v>237</v>
      </c>
      <c r="P190" s="3">
        <v>5512</v>
      </c>
      <c r="Q190" s="3">
        <v>4876</v>
      </c>
      <c r="R190" s="3">
        <v>79</v>
      </c>
      <c r="S190" s="3" t="b">
        <v>1</v>
      </c>
      <c r="T190" s="3">
        <v>0</v>
      </c>
      <c r="U190" s="3">
        <v>0</v>
      </c>
      <c r="V190" s="3">
        <v>1</v>
      </c>
      <c r="W190" s="3">
        <v>1</v>
      </c>
      <c r="X190" s="3">
        <v>-2</v>
      </c>
      <c r="Z190" s="3">
        <v>1</v>
      </c>
      <c r="AA190" s="3">
        <v>1</v>
      </c>
      <c r="AB190">
        <v>1</v>
      </c>
      <c r="AC190">
        <v>1</v>
      </c>
    </row>
    <row r="191" spans="1:34" x14ac:dyDescent="0.2">
      <c r="A191" s="7">
        <v>2306.08421</v>
      </c>
      <c r="B191" s="3" t="s">
        <v>10</v>
      </c>
      <c r="C191" s="3">
        <v>12</v>
      </c>
      <c r="D191" s="3">
        <v>0</v>
      </c>
      <c r="E191" s="3" t="b">
        <v>1</v>
      </c>
      <c r="F191" s="3" t="b">
        <v>0</v>
      </c>
      <c r="G191" s="13">
        <v>3.9897406101226802</v>
      </c>
      <c r="H191" s="13">
        <v>0.217894077301025</v>
      </c>
      <c r="I191" s="13">
        <v>12.3856577873229</v>
      </c>
      <c r="J191" s="13">
        <v>0.168353080749511</v>
      </c>
      <c r="K191" s="3">
        <v>144</v>
      </c>
      <c r="L191" s="3">
        <v>110</v>
      </c>
      <c r="M191" s="3">
        <v>0</v>
      </c>
      <c r="N191" s="3">
        <v>0</v>
      </c>
      <c r="O191" s="3">
        <v>2</v>
      </c>
      <c r="P191" s="3">
        <v>-68</v>
      </c>
      <c r="Q191" s="3">
        <v>-12</v>
      </c>
      <c r="R191" s="3">
        <v>18</v>
      </c>
      <c r="S191" s="3" t="b">
        <v>1</v>
      </c>
      <c r="T191" s="3">
        <v>0</v>
      </c>
      <c r="U191" s="3">
        <v>0</v>
      </c>
      <c r="V191" s="3">
        <v>1</v>
      </c>
      <c r="W191" s="3">
        <v>1</v>
      </c>
      <c r="X191" s="3">
        <v>0</v>
      </c>
      <c r="Z191" s="3">
        <v>1</v>
      </c>
      <c r="AA191" s="3">
        <v>1</v>
      </c>
      <c r="AB191">
        <v>1</v>
      </c>
      <c r="AC191">
        <v>1</v>
      </c>
      <c r="AH191" t="s">
        <v>172</v>
      </c>
    </row>
    <row r="192" spans="1:34" x14ac:dyDescent="0.2">
      <c r="A192" s="7">
        <v>2306.0000100000002</v>
      </c>
      <c r="B192" s="3" t="s">
        <v>23</v>
      </c>
      <c r="C192" s="3">
        <v>12</v>
      </c>
      <c r="D192" s="3">
        <v>0</v>
      </c>
      <c r="E192" s="3" t="b">
        <v>0</v>
      </c>
      <c r="F192" s="3" t="b">
        <v>0</v>
      </c>
      <c r="G192" s="13">
        <v>4.75011777877807</v>
      </c>
      <c r="H192" s="13">
        <v>0.21688961982727001</v>
      </c>
      <c r="I192" s="13">
        <v>13.9598586559295</v>
      </c>
      <c r="J192" s="13">
        <v>0.17096447944641099</v>
      </c>
      <c r="K192" s="3">
        <v>7953</v>
      </c>
      <c r="L192" s="3">
        <v>6410</v>
      </c>
      <c r="M192" s="3">
        <v>3</v>
      </c>
      <c r="N192" s="3">
        <v>4</v>
      </c>
      <c r="O192" s="3">
        <v>263</v>
      </c>
      <c r="P192" s="3">
        <v>5993</v>
      </c>
      <c r="Q192" s="3">
        <v>5183</v>
      </c>
      <c r="R192" s="3">
        <v>76</v>
      </c>
      <c r="S192" s="3" t="b">
        <v>1</v>
      </c>
      <c r="T192" s="3">
        <v>0</v>
      </c>
      <c r="U192" s="3">
        <v>0</v>
      </c>
      <c r="V192" s="3">
        <v>1</v>
      </c>
      <c r="W192" s="3">
        <v>1</v>
      </c>
      <c r="X192" s="3">
        <v>-1</v>
      </c>
      <c r="Z192" s="3">
        <v>1</v>
      </c>
      <c r="AA192" s="3">
        <v>1</v>
      </c>
      <c r="AB192">
        <v>1</v>
      </c>
      <c r="AC192">
        <v>1</v>
      </c>
    </row>
    <row r="193" spans="1:34" x14ac:dyDescent="0.2">
      <c r="A193" s="7">
        <v>2306.0196700000001</v>
      </c>
      <c r="B193" s="3" t="s">
        <v>10</v>
      </c>
      <c r="C193" s="3">
        <v>12</v>
      </c>
      <c r="D193" s="3">
        <v>0</v>
      </c>
      <c r="E193" s="3" t="b">
        <v>0</v>
      </c>
      <c r="F193" s="3" t="b">
        <v>0</v>
      </c>
      <c r="G193" s="13">
        <v>6.6086094379425004</v>
      </c>
      <c r="H193" s="13">
        <v>0.21986055374145499</v>
      </c>
      <c r="I193" s="13">
        <v>22.0862905979156</v>
      </c>
      <c r="J193" s="13">
        <v>0.11631584167480399</v>
      </c>
      <c r="K193" s="3">
        <v>24286</v>
      </c>
      <c r="L193" s="3">
        <v>13104</v>
      </c>
      <c r="M193" s="3">
        <v>12</v>
      </c>
      <c r="N193" s="3">
        <v>11</v>
      </c>
      <c r="O193" s="3">
        <v>4205</v>
      </c>
      <c r="P193" s="3">
        <v>8570</v>
      </c>
      <c r="Q193" s="3">
        <v>7474</v>
      </c>
      <c r="R193" s="3">
        <v>78</v>
      </c>
      <c r="S193" s="3" t="b">
        <v>1</v>
      </c>
      <c r="T193" s="3">
        <v>0</v>
      </c>
      <c r="U193" s="3">
        <v>0</v>
      </c>
      <c r="V193" s="3">
        <v>4</v>
      </c>
      <c r="W193" s="3">
        <v>10</v>
      </c>
      <c r="X193" s="3">
        <v>-3</v>
      </c>
      <c r="Z193" s="3">
        <v>1</v>
      </c>
      <c r="AA193" s="3">
        <v>1</v>
      </c>
      <c r="AB193">
        <v>1</v>
      </c>
      <c r="AC193">
        <v>1</v>
      </c>
    </row>
    <row r="194" spans="1:34" x14ac:dyDescent="0.2">
      <c r="A194" s="7">
        <v>2306.0018399999999</v>
      </c>
      <c r="B194" s="3" t="s">
        <v>46</v>
      </c>
      <c r="C194" s="3">
        <v>12</v>
      </c>
      <c r="D194" s="3">
        <v>0</v>
      </c>
      <c r="E194" s="3" t="b">
        <v>1</v>
      </c>
      <c r="F194" s="3" t="b">
        <v>0</v>
      </c>
      <c r="G194" s="13">
        <v>13.058470964431701</v>
      </c>
      <c r="H194" s="13">
        <v>0.27124500274658198</v>
      </c>
      <c r="I194" s="13">
        <v>54.083066940307603</v>
      </c>
      <c r="J194" s="13">
        <v>0.116218566894531</v>
      </c>
      <c r="K194" s="3">
        <v>21577</v>
      </c>
      <c r="L194" s="3">
        <v>15403</v>
      </c>
      <c r="M194" s="3">
        <v>0</v>
      </c>
      <c r="N194" s="3">
        <v>4</v>
      </c>
      <c r="O194" s="3">
        <v>1502</v>
      </c>
      <c r="P194" s="3">
        <v>16575</v>
      </c>
      <c r="Q194" s="3">
        <v>14298</v>
      </c>
      <c r="R194" s="3">
        <v>82</v>
      </c>
      <c r="S194" s="3" t="b">
        <v>0</v>
      </c>
      <c r="T194" s="3">
        <v>2</v>
      </c>
      <c r="U194" s="3">
        <v>0</v>
      </c>
      <c r="V194" s="3">
        <v>3</v>
      </c>
      <c r="W194" s="3">
        <v>3</v>
      </c>
      <c r="X194" s="3">
        <v>-3</v>
      </c>
      <c r="Z194" s="3">
        <v>1</v>
      </c>
      <c r="AA194" s="3">
        <v>1</v>
      </c>
      <c r="AB194">
        <v>1</v>
      </c>
      <c r="AC194">
        <v>1</v>
      </c>
    </row>
    <row r="195" spans="1:34" x14ac:dyDescent="0.2">
      <c r="A195" s="7">
        <v>2306.0369599999999</v>
      </c>
      <c r="B195" s="3" t="s">
        <v>18</v>
      </c>
      <c r="C195" s="3">
        <v>12</v>
      </c>
      <c r="D195" s="3">
        <v>12</v>
      </c>
      <c r="E195" s="3" t="b">
        <v>0</v>
      </c>
      <c r="F195" s="3" t="b">
        <v>0</v>
      </c>
      <c r="G195" s="13">
        <v>12.314125776290799</v>
      </c>
      <c r="H195" s="13">
        <v>0.27201867103576599</v>
      </c>
      <c r="I195" s="13">
        <v>13.0725040435791</v>
      </c>
      <c r="J195" s="13">
        <v>13.065895795822099</v>
      </c>
      <c r="K195" s="3">
        <v>16939</v>
      </c>
      <c r="L195" s="3">
        <v>7239</v>
      </c>
      <c r="M195" s="3">
        <v>13</v>
      </c>
      <c r="N195" s="3">
        <v>14</v>
      </c>
      <c r="O195" s="3">
        <v>3990</v>
      </c>
      <c r="P195" s="3">
        <v>-257</v>
      </c>
      <c r="Q195" s="3">
        <v>95</v>
      </c>
      <c r="R195" s="3">
        <v>27</v>
      </c>
      <c r="S195" s="3" t="b">
        <v>1</v>
      </c>
      <c r="T195" s="3">
        <v>0</v>
      </c>
      <c r="U195" s="3">
        <v>0</v>
      </c>
      <c r="V195" s="3">
        <v>2</v>
      </c>
      <c r="W195" s="3">
        <v>2</v>
      </c>
      <c r="X195" s="3">
        <v>0</v>
      </c>
      <c r="Z195" s="3">
        <v>1</v>
      </c>
      <c r="AA195" s="3">
        <v>1</v>
      </c>
      <c r="AB195">
        <v>1</v>
      </c>
    </row>
    <row r="196" spans="1:34" x14ac:dyDescent="0.2">
      <c r="A196" s="7">
        <v>2306.1658900000002</v>
      </c>
      <c r="B196" s="3" t="s">
        <v>17</v>
      </c>
      <c r="C196" s="3">
        <v>12</v>
      </c>
      <c r="D196" s="3">
        <v>0</v>
      </c>
      <c r="E196" s="3" t="b">
        <v>1</v>
      </c>
      <c r="F196" s="3" t="b">
        <v>0</v>
      </c>
      <c r="G196" s="13">
        <v>8.1574068069458008</v>
      </c>
      <c r="H196" s="13">
        <v>0.21773290634155201</v>
      </c>
      <c r="I196" s="13">
        <v>24.1710076332092</v>
      </c>
      <c r="J196" s="13">
        <v>0.17039394378662101</v>
      </c>
      <c r="K196" s="3">
        <v>6077</v>
      </c>
      <c r="L196" s="3">
        <v>5236</v>
      </c>
      <c r="M196" s="3">
        <v>0</v>
      </c>
      <c r="N196" s="3">
        <v>0</v>
      </c>
      <c r="O196" s="3">
        <v>0</v>
      </c>
      <c r="P196" s="3">
        <v>5903</v>
      </c>
      <c r="Q196" s="3">
        <v>5141</v>
      </c>
      <c r="R196" s="3">
        <v>75</v>
      </c>
      <c r="S196" s="3" t="b">
        <v>1</v>
      </c>
      <c r="T196" s="3">
        <v>0</v>
      </c>
      <c r="U196" s="3">
        <v>0</v>
      </c>
      <c r="V196" s="3">
        <v>0</v>
      </c>
      <c r="W196" s="3">
        <v>0</v>
      </c>
      <c r="X196" s="3">
        <v>-1</v>
      </c>
      <c r="Z196" s="3">
        <v>1</v>
      </c>
      <c r="AA196" s="3">
        <v>1</v>
      </c>
      <c r="AB196">
        <v>1</v>
      </c>
      <c r="AC196">
        <v>1</v>
      </c>
    </row>
    <row r="197" spans="1:34" x14ac:dyDescent="0.2">
      <c r="A197" s="7">
        <v>2306.0339899999999</v>
      </c>
      <c r="B197" s="3" t="s">
        <v>19</v>
      </c>
      <c r="C197" s="3">
        <v>0</v>
      </c>
      <c r="D197" s="3">
        <v>0</v>
      </c>
      <c r="E197" s="3" t="b">
        <v>0</v>
      </c>
      <c r="F197" s="3" t="b">
        <v>0</v>
      </c>
      <c r="G197" s="13">
        <v>10.388397455215401</v>
      </c>
      <c r="H197" s="13">
        <v>0.170155048370361</v>
      </c>
      <c r="I197" s="13">
        <v>11.178713798522899</v>
      </c>
      <c r="J197" s="13">
        <v>0.16610193252563399</v>
      </c>
      <c r="K197" s="3">
        <v>2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 t="b">
        <v>1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Z197" s="3">
        <v>1</v>
      </c>
      <c r="AA197" s="3">
        <v>1</v>
      </c>
    </row>
    <row r="198" spans="1:34" x14ac:dyDescent="0.2">
      <c r="A198" s="7">
        <v>2306.0090300000002</v>
      </c>
      <c r="B198" s="3" t="s">
        <v>13</v>
      </c>
      <c r="C198" s="3">
        <v>0</v>
      </c>
      <c r="D198" s="3">
        <v>0</v>
      </c>
      <c r="E198" s="3" t="b">
        <v>0</v>
      </c>
      <c r="F198" s="3" t="b">
        <v>0</v>
      </c>
      <c r="G198" s="13">
        <v>15.4524722099304</v>
      </c>
      <c r="H198" s="13">
        <v>0.16720747947692799</v>
      </c>
      <c r="I198" s="13">
        <v>17.1733124256134</v>
      </c>
      <c r="J198" s="13">
        <v>0.166816711425781</v>
      </c>
      <c r="K198" s="3">
        <v>9</v>
      </c>
      <c r="L198" s="3">
        <v>9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2</v>
      </c>
      <c r="S198" s="3" t="b">
        <v>1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Z198" s="3">
        <v>1</v>
      </c>
    </row>
    <row r="199" spans="1:34" x14ac:dyDescent="0.2">
      <c r="A199" s="7">
        <v>2306.0150800000001</v>
      </c>
      <c r="B199" s="3" t="s">
        <v>13</v>
      </c>
      <c r="C199" s="3">
        <v>0</v>
      </c>
      <c r="D199" s="3">
        <v>0</v>
      </c>
      <c r="E199" s="3" t="b">
        <v>0</v>
      </c>
      <c r="F199" s="3" t="b">
        <v>0</v>
      </c>
      <c r="G199" s="13">
        <v>11.501230478286701</v>
      </c>
      <c r="H199" s="13">
        <v>0.17184901237487701</v>
      </c>
      <c r="I199" s="13">
        <v>13.038739204406699</v>
      </c>
      <c r="J199" s="13">
        <v>0.16791653633117601</v>
      </c>
      <c r="K199" s="3">
        <v>2765</v>
      </c>
      <c r="L199" s="3">
        <v>126</v>
      </c>
      <c r="M199" s="3">
        <v>0</v>
      </c>
      <c r="N199" s="3">
        <v>0</v>
      </c>
      <c r="O199" s="3">
        <v>1092</v>
      </c>
      <c r="P199" s="3">
        <v>-3</v>
      </c>
      <c r="Q199" s="3">
        <v>0</v>
      </c>
      <c r="R199" s="3">
        <v>6</v>
      </c>
      <c r="S199" s="3" t="b">
        <v>1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Z199" s="3">
        <v>1</v>
      </c>
      <c r="AA199" s="3">
        <v>1</v>
      </c>
    </row>
    <row r="200" spans="1:34" x14ac:dyDescent="0.2">
      <c r="A200" s="7">
        <v>2306.0215600000001</v>
      </c>
      <c r="B200" s="3" t="s">
        <v>23</v>
      </c>
      <c r="C200" s="3">
        <v>0</v>
      </c>
      <c r="D200" s="3">
        <v>0</v>
      </c>
      <c r="E200" s="3" t="b">
        <v>0</v>
      </c>
      <c r="F200" s="3" t="b">
        <v>0</v>
      </c>
      <c r="G200" s="13">
        <v>18.581089258193899</v>
      </c>
      <c r="H200" s="13">
        <v>0.169721364974975</v>
      </c>
      <c r="I200" s="13">
        <v>20.0515811443328</v>
      </c>
      <c r="J200" s="13">
        <v>0.16902041435241699</v>
      </c>
      <c r="K200" s="3">
        <v>45</v>
      </c>
      <c r="L200" s="3">
        <v>45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6</v>
      </c>
      <c r="S200" s="3" t="b">
        <v>1</v>
      </c>
      <c r="T200" s="3">
        <v>0</v>
      </c>
      <c r="U200" s="3">
        <v>0</v>
      </c>
      <c r="V200" s="3">
        <v>0</v>
      </c>
      <c r="W200" s="3">
        <v>4</v>
      </c>
      <c r="X200" s="3">
        <v>0</v>
      </c>
      <c r="Z200" s="3">
        <v>1</v>
      </c>
    </row>
    <row r="201" spans="1:34" x14ac:dyDescent="0.2">
      <c r="A201" s="7">
        <v>2306.0006199999998</v>
      </c>
      <c r="B201" s="3" t="s">
        <v>16</v>
      </c>
      <c r="C201" s="3">
        <v>12</v>
      </c>
      <c r="D201" s="3">
        <v>0</v>
      </c>
      <c r="E201" s="3" t="b">
        <v>0</v>
      </c>
      <c r="F201" s="3" t="b">
        <v>0</v>
      </c>
      <c r="G201" s="13">
        <v>3.4441218376159601</v>
      </c>
      <c r="H201" s="13">
        <v>0.220184326171875</v>
      </c>
      <c r="I201" s="13">
        <v>10.478314876556301</v>
      </c>
      <c r="J201" s="13">
        <v>0.116329193115234</v>
      </c>
      <c r="K201" s="3">
        <v>486</v>
      </c>
      <c r="L201" s="3">
        <v>285</v>
      </c>
      <c r="M201" s="3">
        <v>0</v>
      </c>
      <c r="N201" s="3">
        <v>0</v>
      </c>
      <c r="O201" s="3">
        <v>46</v>
      </c>
      <c r="P201" s="3">
        <v>2</v>
      </c>
      <c r="Q201" s="3">
        <v>37</v>
      </c>
      <c r="R201" s="3">
        <v>16</v>
      </c>
      <c r="S201" s="3" t="b">
        <v>1</v>
      </c>
      <c r="T201" s="3">
        <v>0</v>
      </c>
      <c r="U201" s="3">
        <v>0</v>
      </c>
      <c r="V201" s="3">
        <v>1</v>
      </c>
      <c r="W201" s="3">
        <v>3</v>
      </c>
      <c r="X201" s="3">
        <v>0</v>
      </c>
      <c r="Z201" s="3">
        <v>1</v>
      </c>
      <c r="AA201" s="3">
        <v>1</v>
      </c>
      <c r="AB201">
        <v>1</v>
      </c>
    </row>
    <row r="202" spans="1:34" x14ac:dyDescent="0.2">
      <c r="A202" s="7">
        <v>2306.0016500000002</v>
      </c>
      <c r="B202" s="3" t="s">
        <v>47</v>
      </c>
      <c r="C202" s="3">
        <v>0</v>
      </c>
      <c r="D202" s="3">
        <v>0</v>
      </c>
      <c r="E202" s="3" t="b">
        <v>0</v>
      </c>
      <c r="F202" s="3" t="b">
        <v>0</v>
      </c>
      <c r="G202" s="13">
        <v>12.749321460723801</v>
      </c>
      <c r="H202" s="13">
        <v>0.117600202560424</v>
      </c>
      <c r="I202" s="13">
        <v>13.7544524669647</v>
      </c>
      <c r="J202" s="13">
        <v>0.168803215026855</v>
      </c>
      <c r="K202" s="3">
        <v>459</v>
      </c>
      <c r="L202" s="3">
        <v>219</v>
      </c>
      <c r="M202" s="3">
        <v>1</v>
      </c>
      <c r="N202" s="3">
        <v>0</v>
      </c>
      <c r="O202" s="3">
        <v>67</v>
      </c>
      <c r="P202" s="3">
        <v>-1</v>
      </c>
      <c r="Q202" s="3">
        <v>0</v>
      </c>
      <c r="R202" s="3">
        <v>0</v>
      </c>
      <c r="S202" s="3" t="b">
        <v>1</v>
      </c>
      <c r="T202" s="3">
        <v>0</v>
      </c>
      <c r="U202" s="3">
        <v>0</v>
      </c>
      <c r="V202" s="3">
        <v>1</v>
      </c>
      <c r="W202" s="3">
        <v>1</v>
      </c>
      <c r="X202" s="3">
        <v>0</v>
      </c>
      <c r="Z202" s="3">
        <v>1</v>
      </c>
      <c r="AA202" s="3">
        <v>1</v>
      </c>
    </row>
    <row r="203" spans="1:34" x14ac:dyDescent="0.2">
      <c r="A203" s="7">
        <v>2306.01791</v>
      </c>
      <c r="B203" s="3" t="s">
        <v>34</v>
      </c>
      <c r="C203" s="3">
        <v>0</v>
      </c>
      <c r="D203" s="3">
        <v>0</v>
      </c>
      <c r="E203" s="3" t="b">
        <v>0</v>
      </c>
      <c r="F203" s="3" t="b">
        <v>0</v>
      </c>
      <c r="G203" s="13">
        <v>10.727530717849699</v>
      </c>
      <c r="H203" s="13">
        <v>0.116794824600219</v>
      </c>
      <c r="I203" s="13">
        <v>12.6607103347778</v>
      </c>
      <c r="J203" s="13">
        <v>0.169239282608032</v>
      </c>
      <c r="K203" s="3">
        <v>1554</v>
      </c>
      <c r="L203" s="3">
        <v>653</v>
      </c>
      <c r="M203" s="3">
        <v>0</v>
      </c>
      <c r="N203" s="3">
        <v>3</v>
      </c>
      <c r="O203" s="3">
        <v>374</v>
      </c>
      <c r="P203" s="3">
        <v>0</v>
      </c>
      <c r="Q203" s="3">
        <v>0</v>
      </c>
      <c r="R203" s="3">
        <v>2</v>
      </c>
      <c r="S203" s="3" t="b">
        <v>1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Z203" s="3">
        <v>1</v>
      </c>
      <c r="AA203" s="3"/>
    </row>
    <row r="204" spans="1:34" x14ac:dyDescent="0.2">
      <c r="A204" s="7">
        <v>2306.0169099999998</v>
      </c>
      <c r="B204" s="3" t="s">
        <v>17</v>
      </c>
      <c r="C204" s="3">
        <v>12</v>
      </c>
      <c r="D204" s="3">
        <v>0</v>
      </c>
      <c r="E204" s="3" t="b">
        <v>0</v>
      </c>
      <c r="F204" s="3" t="b">
        <v>0</v>
      </c>
      <c r="G204" s="13">
        <v>8.4710114002227694</v>
      </c>
      <c r="H204" s="13">
        <v>0.21943616867065399</v>
      </c>
      <c r="I204" s="13">
        <v>35.585541248321498</v>
      </c>
      <c r="J204" s="13">
        <v>0.11599540710449199</v>
      </c>
      <c r="K204" s="3">
        <v>16774</v>
      </c>
      <c r="L204" s="3">
        <v>8623</v>
      </c>
      <c r="M204" s="3">
        <v>6</v>
      </c>
      <c r="N204" s="3">
        <v>8</v>
      </c>
      <c r="O204" s="3">
        <v>2948</v>
      </c>
      <c r="P204" s="3">
        <v>7012</v>
      </c>
      <c r="Q204" s="3">
        <v>5915</v>
      </c>
      <c r="R204" s="3">
        <v>79</v>
      </c>
      <c r="S204" s="3" t="b">
        <v>1</v>
      </c>
      <c r="T204" s="3">
        <v>0</v>
      </c>
      <c r="U204" s="3">
        <v>0</v>
      </c>
      <c r="V204" s="3">
        <v>5</v>
      </c>
      <c r="W204" s="3">
        <v>5</v>
      </c>
      <c r="X204" s="3">
        <v>-1</v>
      </c>
      <c r="Z204" s="3">
        <v>1</v>
      </c>
      <c r="AA204" s="3">
        <v>1</v>
      </c>
      <c r="AB204">
        <v>1</v>
      </c>
      <c r="AC204">
        <v>1</v>
      </c>
      <c r="AD204">
        <v>1</v>
      </c>
    </row>
    <row r="205" spans="1:34" x14ac:dyDescent="0.2">
      <c r="A205" s="7">
        <v>2306.0055699999998</v>
      </c>
      <c r="B205" s="3" t="s">
        <v>10</v>
      </c>
      <c r="C205" s="3">
        <v>0</v>
      </c>
      <c r="D205" s="3">
        <v>0</v>
      </c>
      <c r="E205" s="3" t="b">
        <v>1</v>
      </c>
      <c r="F205" s="3" t="b">
        <v>1</v>
      </c>
      <c r="G205" s="13">
        <v>13.1489305496215</v>
      </c>
      <c r="H205" s="13">
        <v>0.11746025085449199</v>
      </c>
      <c r="I205" s="13">
        <v>14.108700752258301</v>
      </c>
      <c r="J205" s="13">
        <v>0.116316318511962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 t="b">
        <v>1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Z205" s="3"/>
      <c r="AA205" s="3"/>
      <c r="AH205" t="s">
        <v>185</v>
      </c>
    </row>
    <row r="206" spans="1:34" x14ac:dyDescent="0.2">
      <c r="A206" s="7">
        <v>2306.0701300000001</v>
      </c>
      <c r="B206" s="3" t="s">
        <v>48</v>
      </c>
      <c r="C206" s="3">
        <v>12</v>
      </c>
      <c r="D206" s="3">
        <v>0</v>
      </c>
      <c r="E206" s="3" t="b">
        <v>0</v>
      </c>
      <c r="F206" s="3" t="b">
        <v>0</v>
      </c>
      <c r="G206" s="13">
        <v>7.97277402877807</v>
      </c>
      <c r="H206" s="13">
        <v>0.219480276107788</v>
      </c>
      <c r="I206" s="13">
        <v>24.542233943939198</v>
      </c>
      <c r="J206" s="13">
        <v>0.11622405052185</v>
      </c>
      <c r="K206" s="3">
        <v>6494</v>
      </c>
      <c r="L206" s="3">
        <v>5205</v>
      </c>
      <c r="M206" s="3">
        <v>0</v>
      </c>
      <c r="N206" s="3">
        <v>0</v>
      </c>
      <c r="O206" s="3">
        <v>163</v>
      </c>
      <c r="P206" s="3">
        <v>5813</v>
      </c>
      <c r="Q206" s="3">
        <v>5086</v>
      </c>
      <c r="R206" s="3">
        <v>81</v>
      </c>
      <c r="S206" s="3" t="b">
        <v>1</v>
      </c>
      <c r="T206" s="3">
        <v>0</v>
      </c>
      <c r="U206" s="3">
        <v>0</v>
      </c>
      <c r="V206" s="3">
        <v>1</v>
      </c>
      <c r="W206" s="3">
        <v>1</v>
      </c>
      <c r="X206" s="3">
        <v>0</v>
      </c>
      <c r="Z206" s="3">
        <v>1</v>
      </c>
      <c r="AA206" s="3">
        <v>1</v>
      </c>
      <c r="AB206">
        <v>1</v>
      </c>
      <c r="AC206">
        <v>1</v>
      </c>
    </row>
    <row r="207" spans="1:34" x14ac:dyDescent="0.2">
      <c r="A207" s="7">
        <v>2306.0396000000001</v>
      </c>
      <c r="B207" s="3" t="s">
        <v>10</v>
      </c>
      <c r="C207" s="3">
        <v>0</v>
      </c>
      <c r="D207" s="3">
        <v>0</v>
      </c>
      <c r="E207" s="3" t="b">
        <v>0</v>
      </c>
      <c r="F207" s="3" t="b">
        <v>1</v>
      </c>
      <c r="G207" s="13">
        <v>16.9781506061553</v>
      </c>
      <c r="H207" s="13">
        <v>0.176426410675048</v>
      </c>
      <c r="I207" s="13">
        <v>18.036016464233398</v>
      </c>
      <c r="J207" s="13">
        <v>0.16993618011474601</v>
      </c>
      <c r="K207" s="3">
        <v>7</v>
      </c>
      <c r="L207" s="3">
        <v>7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2</v>
      </c>
      <c r="S207" s="3" t="b">
        <v>1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</row>
    <row r="208" spans="1:34" x14ac:dyDescent="0.2">
      <c r="A208" s="7">
        <v>2306.0180300000002</v>
      </c>
      <c r="B208" s="3" t="s">
        <v>16</v>
      </c>
      <c r="C208" s="3">
        <v>12</v>
      </c>
      <c r="D208" s="3">
        <v>0</v>
      </c>
      <c r="E208" s="3" t="b">
        <v>1</v>
      </c>
      <c r="F208" s="3" t="b">
        <v>0</v>
      </c>
      <c r="G208" s="13">
        <v>7.2603666782379097</v>
      </c>
      <c r="H208" s="13">
        <v>0.22080636024475001</v>
      </c>
      <c r="I208" s="13">
        <v>22.795139074325501</v>
      </c>
      <c r="J208" s="13">
        <v>0.11568570137023899</v>
      </c>
      <c r="K208" s="3">
        <v>6950</v>
      </c>
      <c r="L208" s="3">
        <v>5742</v>
      </c>
      <c r="M208" s="3">
        <v>6</v>
      </c>
      <c r="N208" s="3">
        <v>2</v>
      </c>
      <c r="O208" s="3">
        <v>119</v>
      </c>
      <c r="P208" s="3">
        <v>5222</v>
      </c>
      <c r="Q208" s="3">
        <v>4346</v>
      </c>
      <c r="R208" s="3">
        <v>77</v>
      </c>
      <c r="S208" s="3" t="b">
        <v>1</v>
      </c>
      <c r="T208" s="3">
        <v>0</v>
      </c>
      <c r="U208" s="3">
        <v>0</v>
      </c>
      <c r="V208" s="3">
        <v>3</v>
      </c>
      <c r="W208" s="3">
        <v>7</v>
      </c>
      <c r="X208" s="3">
        <v>-1</v>
      </c>
      <c r="Z208" s="3">
        <v>1</v>
      </c>
      <c r="AA208" s="3">
        <v>1</v>
      </c>
      <c r="AB208">
        <v>1</v>
      </c>
      <c r="AC208">
        <v>1</v>
      </c>
    </row>
    <row r="209" spans="1:34" x14ac:dyDescent="0.2">
      <c r="A209" s="7">
        <v>2306.10905</v>
      </c>
      <c r="B209" s="3" t="s">
        <v>49</v>
      </c>
      <c r="C209" s="3">
        <v>0</v>
      </c>
      <c r="D209" s="3">
        <v>0</v>
      </c>
      <c r="E209" s="3" t="b">
        <v>1</v>
      </c>
      <c r="F209" s="3" t="b">
        <v>1</v>
      </c>
      <c r="G209" s="13">
        <v>7.1584227085113499</v>
      </c>
      <c r="H209" s="13">
        <v>0.11625027656555099</v>
      </c>
      <c r="I209" s="13">
        <v>7.2564823627471897</v>
      </c>
      <c r="J209" s="13">
        <v>0.11641263961791901</v>
      </c>
      <c r="K209" s="3">
        <v>8</v>
      </c>
      <c r="L209" s="3">
        <v>8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2</v>
      </c>
      <c r="S209" s="3" t="b">
        <v>1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</row>
    <row r="210" spans="1:34" x14ac:dyDescent="0.2">
      <c r="A210" s="7">
        <v>2306.0013100000001</v>
      </c>
      <c r="B210" s="3" t="s">
        <v>11</v>
      </c>
      <c r="C210" s="3">
        <v>0</v>
      </c>
      <c r="D210" s="3">
        <v>0</v>
      </c>
      <c r="E210" s="3" t="b">
        <v>0</v>
      </c>
      <c r="F210" s="3" t="b">
        <v>0</v>
      </c>
      <c r="G210" s="13">
        <v>15.2635068893432</v>
      </c>
      <c r="H210" s="13">
        <v>0.116557359695434</v>
      </c>
      <c r="I210" s="13">
        <v>15.9708821773529</v>
      </c>
      <c r="J210" s="13">
        <v>0.116812944412231</v>
      </c>
      <c r="K210" s="3">
        <v>154</v>
      </c>
      <c r="L210" s="3">
        <v>0</v>
      </c>
      <c r="M210" s="3">
        <v>0</v>
      </c>
      <c r="N210" s="3">
        <v>0</v>
      </c>
      <c r="O210" s="3">
        <v>37</v>
      </c>
      <c r="P210" s="3">
        <v>0</v>
      </c>
      <c r="Q210" s="3">
        <v>0</v>
      </c>
      <c r="R210" s="3">
        <v>0</v>
      </c>
      <c r="S210" s="3" t="b">
        <v>1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Z210" s="3">
        <v>1</v>
      </c>
      <c r="AA210" s="3">
        <v>1</v>
      </c>
    </row>
    <row r="211" spans="1:34" x14ac:dyDescent="0.2">
      <c r="A211" s="7">
        <v>2306.00155</v>
      </c>
      <c r="B211" s="3" t="s">
        <v>13</v>
      </c>
      <c r="C211" s="3">
        <v>0</v>
      </c>
      <c r="D211" s="3">
        <v>0</v>
      </c>
      <c r="E211" s="3" t="b">
        <v>0</v>
      </c>
      <c r="F211" s="3" t="b">
        <v>0</v>
      </c>
      <c r="G211" s="13">
        <v>11.1777253150939</v>
      </c>
      <c r="H211" s="13">
        <v>0.116297721862792</v>
      </c>
      <c r="I211" s="13">
        <v>11.880522489547699</v>
      </c>
      <c r="J211" s="13">
        <v>0.170243740081787</v>
      </c>
      <c r="K211" s="3">
        <v>10</v>
      </c>
      <c r="L211" s="3">
        <v>10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2</v>
      </c>
      <c r="S211" s="3" t="b">
        <v>1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Z211" s="3">
        <v>1</v>
      </c>
    </row>
    <row r="212" spans="1:34" x14ac:dyDescent="0.2">
      <c r="A212" s="7">
        <v>2306.0016099999998</v>
      </c>
      <c r="B212" s="3" t="s">
        <v>50</v>
      </c>
      <c r="C212" s="3">
        <v>12</v>
      </c>
      <c r="D212" s="3">
        <v>0</v>
      </c>
      <c r="E212" s="3" t="b">
        <v>1</v>
      </c>
      <c r="F212" s="3" t="b">
        <v>1</v>
      </c>
      <c r="G212" s="13">
        <v>6.4556417465209899</v>
      </c>
      <c r="H212" s="13">
        <v>8.3400084972381592</v>
      </c>
      <c r="I212" s="13">
        <v>29.05224609375</v>
      </c>
      <c r="J212" s="13">
        <v>0.116510152816772</v>
      </c>
      <c r="K212" s="3">
        <v>10</v>
      </c>
      <c r="L212" s="3">
        <v>10</v>
      </c>
      <c r="M212" s="3">
        <v>0</v>
      </c>
      <c r="N212" s="3">
        <v>0</v>
      </c>
      <c r="O212" s="3">
        <v>0</v>
      </c>
      <c r="P212" s="3">
        <v>8</v>
      </c>
      <c r="Q212" s="3">
        <v>8</v>
      </c>
      <c r="R212" s="3">
        <v>3</v>
      </c>
      <c r="S212" s="3" t="b">
        <v>1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</row>
    <row r="213" spans="1:34" x14ac:dyDescent="0.2">
      <c r="A213" s="7">
        <v>2306.0020500000001</v>
      </c>
      <c r="B213" s="3" t="s">
        <v>12</v>
      </c>
      <c r="C213" s="3">
        <v>12</v>
      </c>
      <c r="D213" s="3">
        <v>0</v>
      </c>
      <c r="E213" s="3" t="b">
        <v>1</v>
      </c>
      <c r="F213" s="3" t="b">
        <v>0</v>
      </c>
      <c r="G213" s="13">
        <v>4.1514439582824698</v>
      </c>
      <c r="H213" s="13">
        <v>0.22018766403198201</v>
      </c>
      <c r="I213" s="13">
        <v>11.746542215347199</v>
      </c>
      <c r="J213" s="13">
        <v>0.117092132568359</v>
      </c>
      <c r="K213" s="3">
        <v>12453</v>
      </c>
      <c r="L213" s="3">
        <v>9649</v>
      </c>
      <c r="M213" s="3">
        <v>3</v>
      </c>
      <c r="N213" s="3">
        <v>1</v>
      </c>
      <c r="O213" s="3">
        <v>570</v>
      </c>
      <c r="P213" s="3">
        <v>9342</v>
      </c>
      <c r="Q213" s="3">
        <v>8126</v>
      </c>
      <c r="R213" s="3">
        <v>82</v>
      </c>
      <c r="S213" s="3" t="b">
        <v>1</v>
      </c>
      <c r="T213" s="3">
        <v>0</v>
      </c>
      <c r="U213" s="3">
        <v>0</v>
      </c>
      <c r="V213" s="3">
        <v>1</v>
      </c>
      <c r="W213" s="3">
        <v>1</v>
      </c>
      <c r="X213" s="3">
        <v>-5</v>
      </c>
      <c r="Z213" s="3">
        <v>1</v>
      </c>
      <c r="AA213" s="3">
        <v>1</v>
      </c>
      <c r="AB213">
        <v>1</v>
      </c>
      <c r="AC213">
        <v>1</v>
      </c>
      <c r="AH213" t="s">
        <v>178</v>
      </c>
    </row>
    <row r="214" spans="1:34" x14ac:dyDescent="0.2">
      <c r="A214" s="7">
        <v>2306.0058100000001</v>
      </c>
      <c r="B214" s="3" t="s">
        <v>10</v>
      </c>
      <c r="C214" s="3">
        <v>12</v>
      </c>
      <c r="D214" s="3">
        <v>0</v>
      </c>
      <c r="E214" s="3" t="b">
        <v>0</v>
      </c>
      <c r="F214" s="3" t="b">
        <v>0</v>
      </c>
      <c r="G214" s="13">
        <v>3.9378476142883301</v>
      </c>
      <c r="H214" s="13">
        <v>0.22001910209655701</v>
      </c>
      <c r="I214" s="13">
        <v>11.7441494464874</v>
      </c>
      <c r="J214" s="13">
        <v>0.11559867858886699</v>
      </c>
      <c r="K214" s="3">
        <v>6888</v>
      </c>
      <c r="L214" s="3">
        <v>5610</v>
      </c>
      <c r="M214" s="3">
        <v>0</v>
      </c>
      <c r="N214" s="3">
        <v>1</v>
      </c>
      <c r="O214" s="3">
        <v>123</v>
      </c>
      <c r="P214" s="3">
        <v>6197</v>
      </c>
      <c r="Q214" s="3">
        <v>5411</v>
      </c>
      <c r="R214" s="3">
        <v>78</v>
      </c>
      <c r="S214" s="3" t="b">
        <v>1</v>
      </c>
      <c r="T214" s="3">
        <v>0</v>
      </c>
      <c r="U214" s="3">
        <v>0</v>
      </c>
      <c r="V214" s="3">
        <v>1</v>
      </c>
      <c r="W214" s="3">
        <v>1</v>
      </c>
      <c r="X214" s="3">
        <v>-2</v>
      </c>
      <c r="Z214" s="3">
        <v>1</v>
      </c>
      <c r="AA214" s="3">
        <v>1</v>
      </c>
      <c r="AB214">
        <v>1</v>
      </c>
      <c r="AC214">
        <v>1</v>
      </c>
    </row>
    <row r="215" spans="1:34" x14ac:dyDescent="0.2">
      <c r="A215" s="7">
        <v>2306.0069100000001</v>
      </c>
      <c r="B215" s="3" t="s">
        <v>18</v>
      </c>
      <c r="C215" s="3">
        <v>12</v>
      </c>
      <c r="D215" s="3">
        <v>0</v>
      </c>
      <c r="E215" s="3" t="b">
        <v>1</v>
      </c>
      <c r="F215" s="3" t="b">
        <v>0</v>
      </c>
      <c r="G215" s="13">
        <v>7.8276078701019198</v>
      </c>
      <c r="H215" s="13">
        <v>0.21692276000976499</v>
      </c>
      <c r="I215" s="13">
        <v>24.312392711639401</v>
      </c>
      <c r="J215" s="13">
        <v>0.11603426933288501</v>
      </c>
      <c r="K215" s="3">
        <v>9428</v>
      </c>
      <c r="L215" s="3">
        <v>7204</v>
      </c>
      <c r="M215" s="3">
        <v>0</v>
      </c>
      <c r="N215" s="3">
        <v>2</v>
      </c>
      <c r="O215" s="3">
        <v>372</v>
      </c>
      <c r="P215" s="3">
        <v>7611</v>
      </c>
      <c r="Q215" s="3">
        <v>6502</v>
      </c>
      <c r="R215" s="3">
        <v>76</v>
      </c>
      <c r="S215" s="3" t="b">
        <v>1</v>
      </c>
      <c r="T215" s="3">
        <v>0</v>
      </c>
      <c r="U215" s="3">
        <v>0</v>
      </c>
      <c r="V215" s="3">
        <v>0</v>
      </c>
      <c r="W215" s="3">
        <v>0</v>
      </c>
      <c r="X215" s="3">
        <v>-1</v>
      </c>
      <c r="Z215" s="3">
        <v>1</v>
      </c>
      <c r="AA215" s="3">
        <v>1</v>
      </c>
      <c r="AB215">
        <v>1</v>
      </c>
      <c r="AC215">
        <v>1</v>
      </c>
    </row>
    <row r="216" spans="1:34" x14ac:dyDescent="0.2">
      <c r="A216" s="7">
        <v>2306.0045599999999</v>
      </c>
      <c r="B216" s="3" t="s">
        <v>51</v>
      </c>
      <c r="C216" s="3">
        <v>0</v>
      </c>
      <c r="D216" s="3">
        <v>0</v>
      </c>
      <c r="E216" s="3" t="b">
        <v>1</v>
      </c>
      <c r="F216" s="3" t="b">
        <v>1</v>
      </c>
      <c r="G216" s="13">
        <v>7.50581955909729</v>
      </c>
      <c r="H216" s="13">
        <v>0.11692476272582999</v>
      </c>
      <c r="I216" s="13">
        <v>8.2607455253601003</v>
      </c>
      <c r="J216" s="13">
        <v>0.171392202377319</v>
      </c>
      <c r="K216" s="3">
        <v>10</v>
      </c>
      <c r="L216" s="3">
        <v>10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2</v>
      </c>
      <c r="S216" s="3" t="b">
        <v>1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</row>
    <row r="217" spans="1:34" x14ac:dyDescent="0.2">
      <c r="A217" s="7">
        <v>2306.0327499999999</v>
      </c>
      <c r="B217" s="3" t="s">
        <v>18</v>
      </c>
      <c r="C217" s="3">
        <v>0</v>
      </c>
      <c r="D217" s="3">
        <v>0</v>
      </c>
      <c r="E217" s="3" t="b">
        <v>0</v>
      </c>
      <c r="F217" s="3" t="b">
        <v>0</v>
      </c>
      <c r="G217" s="13">
        <v>6.0149803161620996</v>
      </c>
      <c r="H217" s="13">
        <v>0.17164421081542899</v>
      </c>
      <c r="I217" s="13">
        <v>6.6085398197174001</v>
      </c>
      <c r="J217" s="13">
        <v>0.170858860015869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 t="b">
        <v>1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Z217" s="3">
        <v>1</v>
      </c>
    </row>
    <row r="218" spans="1:34" x14ac:dyDescent="0.2">
      <c r="A218" s="7">
        <v>2306.0013300000001</v>
      </c>
      <c r="B218" s="3" t="s">
        <v>10</v>
      </c>
      <c r="C218" s="3">
        <v>12</v>
      </c>
      <c r="D218" s="3">
        <v>0</v>
      </c>
      <c r="E218" s="3" t="b">
        <v>1</v>
      </c>
      <c r="F218" s="3" t="b">
        <v>0</v>
      </c>
      <c r="G218" s="13">
        <v>2.84159159660339</v>
      </c>
      <c r="H218" s="13">
        <v>0.219178676605224</v>
      </c>
      <c r="I218" s="13">
        <v>8.5813407897949201</v>
      </c>
      <c r="J218" s="13">
        <v>0.16974258422851499</v>
      </c>
      <c r="K218" s="3">
        <v>5027</v>
      </c>
      <c r="L218" s="3">
        <v>4300</v>
      </c>
      <c r="M218" s="3">
        <v>0</v>
      </c>
      <c r="N218" s="3">
        <v>0</v>
      </c>
      <c r="O218" s="3">
        <v>1</v>
      </c>
      <c r="P218" s="3">
        <v>4901</v>
      </c>
      <c r="Q218" s="3">
        <v>4262</v>
      </c>
      <c r="R218" s="3">
        <v>77</v>
      </c>
      <c r="S218" s="3" t="b">
        <v>1</v>
      </c>
      <c r="T218" s="3">
        <v>0</v>
      </c>
      <c r="U218" s="3">
        <v>0</v>
      </c>
      <c r="V218" s="3">
        <v>0</v>
      </c>
      <c r="W218" s="3">
        <v>2</v>
      </c>
      <c r="X218" s="3">
        <v>-1</v>
      </c>
      <c r="Z218" s="3">
        <v>1</v>
      </c>
      <c r="AA218" s="3">
        <v>1</v>
      </c>
      <c r="AB218">
        <v>1</v>
      </c>
      <c r="AC218">
        <v>1</v>
      </c>
    </row>
    <row r="219" spans="1:34" x14ac:dyDescent="0.2">
      <c r="A219" s="7">
        <v>2306.00126</v>
      </c>
      <c r="B219" s="3" t="s">
        <v>10</v>
      </c>
      <c r="C219" s="3">
        <v>12</v>
      </c>
      <c r="D219" s="3">
        <v>0</v>
      </c>
      <c r="E219" s="3" t="b">
        <v>0</v>
      </c>
      <c r="F219" s="3" t="b">
        <v>0</v>
      </c>
      <c r="G219" s="13">
        <v>10.234957695007299</v>
      </c>
      <c r="H219" s="13">
        <v>0.27222323417663502</v>
      </c>
      <c r="I219" s="13">
        <v>31.332610607147199</v>
      </c>
      <c r="J219" s="13">
        <v>0.16927790641784601</v>
      </c>
      <c r="K219" s="3">
        <v>17154</v>
      </c>
      <c r="L219" s="3">
        <v>12410</v>
      </c>
      <c r="M219" s="3">
        <v>3</v>
      </c>
      <c r="N219" s="3">
        <v>2</v>
      </c>
      <c r="O219" s="3">
        <v>720</v>
      </c>
      <c r="P219" s="3">
        <v>12370</v>
      </c>
      <c r="Q219" s="3">
        <v>9946</v>
      </c>
      <c r="R219" s="3">
        <v>81</v>
      </c>
      <c r="S219" s="3" t="b">
        <v>1</v>
      </c>
      <c r="T219" s="3">
        <v>0</v>
      </c>
      <c r="U219" s="3">
        <v>0</v>
      </c>
      <c r="V219" s="3">
        <v>17</v>
      </c>
      <c r="W219" s="3">
        <v>19</v>
      </c>
      <c r="X219" s="3">
        <v>-5</v>
      </c>
      <c r="Z219" s="3">
        <v>1</v>
      </c>
      <c r="AA219" s="3">
        <v>1</v>
      </c>
      <c r="AB219">
        <v>1</v>
      </c>
      <c r="AC219">
        <v>1</v>
      </c>
    </row>
    <row r="220" spans="1:34" x14ac:dyDescent="0.2">
      <c r="A220" s="7">
        <v>2306.00927</v>
      </c>
      <c r="B220" s="3" t="s">
        <v>10</v>
      </c>
      <c r="C220" s="3">
        <v>12</v>
      </c>
      <c r="D220" s="3">
        <v>0</v>
      </c>
      <c r="E220" s="3" t="b">
        <v>0</v>
      </c>
      <c r="F220" s="3" t="b">
        <v>0</v>
      </c>
      <c r="G220" s="13">
        <v>30.530040979385301</v>
      </c>
      <c r="H220" s="13">
        <v>0.223662614822387</v>
      </c>
      <c r="I220" s="13">
        <v>98.308041810989295</v>
      </c>
      <c r="J220" s="13">
        <v>0.168086767196655</v>
      </c>
      <c r="K220" s="3">
        <v>3835</v>
      </c>
      <c r="L220" s="3">
        <v>3254</v>
      </c>
      <c r="M220" s="3">
        <v>0</v>
      </c>
      <c r="N220" s="3">
        <v>0</v>
      </c>
      <c r="O220" s="3">
        <v>9</v>
      </c>
      <c r="P220" s="3">
        <v>3550</v>
      </c>
      <c r="Q220" s="3">
        <v>3109</v>
      </c>
      <c r="R220" s="3">
        <v>69</v>
      </c>
      <c r="S220" s="3" t="b">
        <v>1</v>
      </c>
      <c r="T220" s="3">
        <v>0</v>
      </c>
      <c r="U220" s="3">
        <v>0</v>
      </c>
      <c r="V220" s="3">
        <v>1</v>
      </c>
      <c r="W220" s="3">
        <v>1</v>
      </c>
      <c r="X220" s="3">
        <v>-1</v>
      </c>
      <c r="Z220" s="3">
        <v>1</v>
      </c>
      <c r="AA220" s="3">
        <v>1</v>
      </c>
      <c r="AB220">
        <v>1</v>
      </c>
      <c r="AC220">
        <v>1</v>
      </c>
      <c r="AE220">
        <v>1</v>
      </c>
      <c r="AH220" t="s">
        <v>186</v>
      </c>
    </row>
    <row r="221" spans="1:34" x14ac:dyDescent="0.2">
      <c r="A221" s="7">
        <v>2306.00621</v>
      </c>
      <c r="B221" s="3" t="s">
        <v>10</v>
      </c>
      <c r="C221" s="3">
        <v>12</v>
      </c>
      <c r="D221" s="3">
        <v>0</v>
      </c>
      <c r="E221" s="3" t="b">
        <v>1</v>
      </c>
      <c r="F221" s="3" t="b">
        <v>0</v>
      </c>
      <c r="G221" s="13">
        <v>6.2037994861602703</v>
      </c>
      <c r="H221" s="13">
        <v>0.21912217140197701</v>
      </c>
      <c r="I221" s="13">
        <v>24.265679121017399</v>
      </c>
      <c r="J221" s="13">
        <v>0.116756439208984</v>
      </c>
      <c r="K221" s="3">
        <v>12289</v>
      </c>
      <c r="L221" s="3">
        <v>6141</v>
      </c>
      <c r="M221" s="3">
        <v>4</v>
      </c>
      <c r="N221" s="3">
        <v>2</v>
      </c>
      <c r="O221" s="3">
        <v>1991</v>
      </c>
      <c r="P221" s="3">
        <v>4474</v>
      </c>
      <c r="Q221" s="3">
        <v>4283</v>
      </c>
      <c r="R221" s="3">
        <v>76</v>
      </c>
      <c r="S221" s="3" t="b">
        <v>1</v>
      </c>
      <c r="T221" s="3">
        <v>0</v>
      </c>
      <c r="U221" s="3">
        <v>0</v>
      </c>
      <c r="V221" s="3">
        <v>0</v>
      </c>
      <c r="W221" s="3">
        <v>6</v>
      </c>
      <c r="X221" s="3">
        <v>-3</v>
      </c>
      <c r="Z221" s="3">
        <v>1</v>
      </c>
      <c r="AA221" s="3">
        <v>1</v>
      </c>
      <c r="AB221">
        <v>1</v>
      </c>
      <c r="AC221">
        <v>1</v>
      </c>
    </row>
    <row r="222" spans="1:34" x14ac:dyDescent="0.2">
      <c r="A222" s="7">
        <v>2306.0018100000002</v>
      </c>
      <c r="B222" s="3" t="s">
        <v>10</v>
      </c>
      <c r="C222" s="3">
        <v>12</v>
      </c>
      <c r="D222" s="3">
        <v>0</v>
      </c>
      <c r="E222" s="3" t="b">
        <v>0</v>
      </c>
      <c r="F222" s="3" t="b">
        <v>0</v>
      </c>
      <c r="G222" s="13">
        <v>6.24936842918396</v>
      </c>
      <c r="H222" s="13">
        <v>0.21702051162719699</v>
      </c>
      <c r="I222" s="13">
        <v>31.7780067920684</v>
      </c>
      <c r="J222" s="13">
        <v>0.16849279403686501</v>
      </c>
      <c r="K222" s="3">
        <v>29715</v>
      </c>
      <c r="L222" s="3">
        <v>20130</v>
      </c>
      <c r="M222" s="3">
        <v>11</v>
      </c>
      <c r="N222" s="3">
        <v>10</v>
      </c>
      <c r="O222" s="3">
        <v>3122</v>
      </c>
      <c r="P222" s="3">
        <v>11456</v>
      </c>
      <c r="Q222" s="3">
        <v>9621</v>
      </c>
      <c r="R222" s="3">
        <v>80</v>
      </c>
      <c r="S222" s="3" t="b">
        <v>1</v>
      </c>
      <c r="T222" s="3">
        <v>0</v>
      </c>
      <c r="U222" s="3">
        <v>0</v>
      </c>
      <c r="V222" s="3">
        <v>5</v>
      </c>
      <c r="W222" s="3">
        <v>5</v>
      </c>
      <c r="X222" s="3">
        <v>-3</v>
      </c>
      <c r="Z222" s="3">
        <v>1</v>
      </c>
      <c r="AA222" s="3">
        <v>1</v>
      </c>
      <c r="AB222">
        <v>1</v>
      </c>
      <c r="AC222">
        <v>1</v>
      </c>
    </row>
    <row r="223" spans="1:34" x14ac:dyDescent="0.2">
      <c r="A223" s="7">
        <v>2306.03395</v>
      </c>
      <c r="B223" s="3" t="s">
        <v>17</v>
      </c>
      <c r="C223" s="3">
        <v>12</v>
      </c>
      <c r="D223" s="3">
        <v>12</v>
      </c>
      <c r="E223" s="3" t="b">
        <v>0</v>
      </c>
      <c r="F223" s="3" t="b">
        <v>0</v>
      </c>
      <c r="G223" s="13">
        <v>7.7709388732910103</v>
      </c>
      <c r="H223" s="13">
        <v>0.21623897552490201</v>
      </c>
      <c r="I223" s="13">
        <v>13.054639577865601</v>
      </c>
      <c r="J223" s="13">
        <v>10.1227962970733</v>
      </c>
      <c r="K223" s="3">
        <v>38683</v>
      </c>
      <c r="L223" s="3">
        <v>32520</v>
      </c>
      <c r="M223" s="3">
        <v>0</v>
      </c>
      <c r="N223" s="3">
        <v>0</v>
      </c>
      <c r="O223" s="3">
        <v>9</v>
      </c>
      <c r="P223" s="3">
        <v>38146</v>
      </c>
      <c r="Q223" s="3">
        <v>32226</v>
      </c>
      <c r="R223" s="3">
        <v>89</v>
      </c>
      <c r="S223" s="3" t="b">
        <v>1</v>
      </c>
      <c r="T223" s="3">
        <v>0</v>
      </c>
      <c r="U223" s="3">
        <v>0</v>
      </c>
      <c r="V223" s="3">
        <v>2</v>
      </c>
      <c r="W223" s="3">
        <v>2</v>
      </c>
      <c r="X223" s="3">
        <v>-8</v>
      </c>
      <c r="Z223" s="3">
        <v>1</v>
      </c>
      <c r="AA223" s="3">
        <v>1</v>
      </c>
      <c r="AB223">
        <v>1</v>
      </c>
      <c r="AC223">
        <v>1</v>
      </c>
    </row>
    <row r="224" spans="1:34" x14ac:dyDescent="0.2">
      <c r="A224" s="7">
        <v>2306.0388800000001</v>
      </c>
      <c r="B224" s="3" t="s">
        <v>13</v>
      </c>
      <c r="C224" s="3">
        <v>12</v>
      </c>
      <c r="D224" s="3">
        <v>0</v>
      </c>
      <c r="E224" s="3" t="b">
        <v>1</v>
      </c>
      <c r="F224" s="3" t="b">
        <v>0</v>
      </c>
      <c r="G224" s="13">
        <v>5.1426408290863002</v>
      </c>
      <c r="H224" s="13">
        <v>0.21720552444457999</v>
      </c>
      <c r="I224" s="13">
        <v>18.024008512496899</v>
      </c>
      <c r="J224" s="13">
        <v>0.167993783950805</v>
      </c>
      <c r="K224" s="3">
        <v>5680</v>
      </c>
      <c r="L224" s="3">
        <v>4831</v>
      </c>
      <c r="M224" s="3">
        <v>0</v>
      </c>
      <c r="N224" s="3">
        <v>0</v>
      </c>
      <c r="O224" s="3">
        <v>15</v>
      </c>
      <c r="P224" s="3">
        <v>4847</v>
      </c>
      <c r="Q224" s="3">
        <v>4515</v>
      </c>
      <c r="R224" s="3">
        <v>87</v>
      </c>
      <c r="S224" s="3" t="b">
        <v>1</v>
      </c>
      <c r="T224" s="3">
        <v>0</v>
      </c>
      <c r="U224" s="3">
        <v>0</v>
      </c>
      <c r="V224" s="3">
        <v>4</v>
      </c>
      <c r="W224" s="3">
        <v>4</v>
      </c>
      <c r="X224" s="3">
        <v>-1</v>
      </c>
      <c r="Z224" s="3">
        <v>1</v>
      </c>
      <c r="AA224" s="3">
        <v>1</v>
      </c>
      <c r="AB224">
        <v>1</v>
      </c>
      <c r="AC224">
        <v>1</v>
      </c>
    </row>
    <row r="225" spans="1:34" x14ac:dyDescent="0.2">
      <c r="A225" s="7">
        <v>2306.0022399999998</v>
      </c>
      <c r="B225" s="3" t="s">
        <v>18</v>
      </c>
      <c r="C225" s="3">
        <v>0</v>
      </c>
      <c r="D225" s="3">
        <v>0</v>
      </c>
      <c r="E225" s="3" t="b">
        <v>0</v>
      </c>
      <c r="F225" s="3" t="b">
        <v>0</v>
      </c>
      <c r="G225" s="13">
        <v>8.76554083824157</v>
      </c>
      <c r="H225" s="13">
        <v>0.11797142028808499</v>
      </c>
      <c r="I225" s="13">
        <v>10.3842966556549</v>
      </c>
      <c r="J225" s="13">
        <v>0.17161107063293399</v>
      </c>
      <c r="K225" s="3">
        <v>15</v>
      </c>
      <c r="L225" s="3">
        <v>10</v>
      </c>
      <c r="M225" s="3">
        <v>0</v>
      </c>
      <c r="N225" s="3">
        <v>0</v>
      </c>
      <c r="O225" s="3">
        <v>0</v>
      </c>
      <c r="P225" s="3">
        <v>3</v>
      </c>
      <c r="Q225" s="3">
        <v>0</v>
      </c>
      <c r="R225" s="3">
        <v>2</v>
      </c>
      <c r="S225" s="3" t="b">
        <v>1</v>
      </c>
      <c r="T225" s="3">
        <v>0</v>
      </c>
      <c r="U225" s="3">
        <v>0</v>
      </c>
      <c r="V225" s="3">
        <v>2</v>
      </c>
      <c r="W225" s="3">
        <v>2</v>
      </c>
      <c r="X225" s="3">
        <v>0</v>
      </c>
      <c r="Z225" s="3">
        <v>1</v>
      </c>
      <c r="AA225" s="3">
        <v>1</v>
      </c>
      <c r="AB225">
        <v>1</v>
      </c>
      <c r="AC225">
        <v>1</v>
      </c>
      <c r="AD225">
        <v>1</v>
      </c>
      <c r="AH225" t="s">
        <v>187</v>
      </c>
    </row>
    <row r="226" spans="1:34" x14ac:dyDescent="0.2">
      <c r="A226" s="7">
        <v>2306.0003400000001</v>
      </c>
      <c r="B226" s="3" t="s">
        <v>52</v>
      </c>
      <c r="C226" s="3">
        <v>12</v>
      </c>
      <c r="D226" s="3">
        <v>0</v>
      </c>
      <c r="E226" s="3" t="b">
        <v>0</v>
      </c>
      <c r="F226" s="3" t="b">
        <v>0</v>
      </c>
      <c r="G226" s="13">
        <v>24.5847680568695</v>
      </c>
      <c r="H226" s="13">
        <v>0.21773791313171301</v>
      </c>
      <c r="I226" s="13">
        <v>36.833845853805499</v>
      </c>
      <c r="J226" s="13">
        <v>0.16688561439514099</v>
      </c>
      <c r="K226" s="3">
        <v>31562</v>
      </c>
      <c r="L226" s="3">
        <v>25563</v>
      </c>
      <c r="M226" s="3">
        <v>0</v>
      </c>
      <c r="N226" s="3">
        <v>0</v>
      </c>
      <c r="O226" s="3">
        <v>3</v>
      </c>
      <c r="P226" s="3">
        <v>30926</v>
      </c>
      <c r="Q226" s="3">
        <v>25391</v>
      </c>
      <c r="R226" s="3">
        <v>88</v>
      </c>
      <c r="S226" s="3" t="b">
        <v>1</v>
      </c>
      <c r="T226" s="3">
        <v>0</v>
      </c>
      <c r="U226" s="3">
        <v>0</v>
      </c>
      <c r="V226" s="3">
        <v>1</v>
      </c>
      <c r="W226" s="3">
        <v>5</v>
      </c>
      <c r="X226" s="3">
        <v>-12</v>
      </c>
      <c r="Z226" s="3">
        <v>1</v>
      </c>
      <c r="AA226" s="3">
        <v>1</v>
      </c>
      <c r="AB226">
        <v>1</v>
      </c>
      <c r="AC226">
        <v>1</v>
      </c>
      <c r="AE226">
        <v>1</v>
      </c>
      <c r="AH226" t="s">
        <v>188</v>
      </c>
    </row>
    <row r="227" spans="1:34" x14ac:dyDescent="0.2">
      <c r="A227" s="7">
        <v>2306.0019299999999</v>
      </c>
      <c r="B227" s="3" t="s">
        <v>16</v>
      </c>
      <c r="C227" s="3">
        <v>12</v>
      </c>
      <c r="D227" s="3">
        <v>0</v>
      </c>
      <c r="E227" s="3" t="b">
        <v>1</v>
      </c>
      <c r="F227" s="3" t="b">
        <v>0</v>
      </c>
      <c r="G227" s="13">
        <v>4.3008875846862704</v>
      </c>
      <c r="H227" s="13">
        <v>0.21893692016601499</v>
      </c>
      <c r="I227" s="13">
        <v>14.8124020099639</v>
      </c>
      <c r="J227" s="13">
        <v>0.17245054244995101</v>
      </c>
      <c r="K227" s="3">
        <v>5301</v>
      </c>
      <c r="L227" s="3">
        <v>3689</v>
      </c>
      <c r="M227" s="3">
        <v>4</v>
      </c>
      <c r="N227" s="3">
        <v>7</v>
      </c>
      <c r="O227" s="3">
        <v>632</v>
      </c>
      <c r="P227" s="3">
        <v>-189</v>
      </c>
      <c r="Q227" s="3">
        <v>7</v>
      </c>
      <c r="R227" s="3">
        <v>15</v>
      </c>
      <c r="S227" s="3" t="b">
        <v>1</v>
      </c>
      <c r="T227" s="3">
        <v>0</v>
      </c>
      <c r="U227" s="3">
        <v>0</v>
      </c>
      <c r="V227" s="3">
        <v>1</v>
      </c>
      <c r="W227" s="3">
        <v>1</v>
      </c>
      <c r="X227" s="3">
        <v>0</v>
      </c>
      <c r="Z227" s="3">
        <v>1</v>
      </c>
      <c r="AA227" s="3">
        <v>1</v>
      </c>
      <c r="AB227">
        <v>1</v>
      </c>
    </row>
    <row r="228" spans="1:34" x14ac:dyDescent="0.2">
      <c r="A228" s="7">
        <v>2306.0084400000001</v>
      </c>
      <c r="B228" s="3" t="s">
        <v>23</v>
      </c>
      <c r="C228" s="3">
        <v>12</v>
      </c>
      <c r="D228" s="3">
        <v>0</v>
      </c>
      <c r="E228" s="3" t="b">
        <v>1</v>
      </c>
      <c r="F228" s="3" t="b">
        <v>0</v>
      </c>
      <c r="G228" s="13">
        <v>3.53935551643371</v>
      </c>
      <c r="H228" s="13">
        <v>0.219297885894775</v>
      </c>
      <c r="I228" s="13">
        <v>12.0195972919464</v>
      </c>
      <c r="J228" s="13">
        <v>0.16896700859069799</v>
      </c>
      <c r="K228" s="3">
        <v>6388</v>
      </c>
      <c r="L228" s="3">
        <v>4930</v>
      </c>
      <c r="M228" s="3">
        <v>1</v>
      </c>
      <c r="N228" s="3">
        <v>0</v>
      </c>
      <c r="O228" s="3">
        <v>199</v>
      </c>
      <c r="P228" s="3">
        <v>5301</v>
      </c>
      <c r="Q228" s="3">
        <v>4574</v>
      </c>
      <c r="R228" s="3">
        <v>76</v>
      </c>
      <c r="S228" s="3" t="b">
        <v>1</v>
      </c>
      <c r="T228" s="3">
        <v>0</v>
      </c>
      <c r="U228" s="3">
        <v>0</v>
      </c>
      <c r="V228" s="3">
        <v>3</v>
      </c>
      <c r="W228" s="3">
        <v>5</v>
      </c>
      <c r="X228" s="3">
        <v>-1</v>
      </c>
      <c r="Z228" s="3">
        <v>1</v>
      </c>
      <c r="AA228" s="3">
        <v>1</v>
      </c>
      <c r="AB228">
        <v>1</v>
      </c>
      <c r="AC228">
        <v>1</v>
      </c>
    </row>
    <row r="229" spans="1:34" x14ac:dyDescent="0.2">
      <c r="A229" s="7">
        <v>2306.0040300000001</v>
      </c>
      <c r="B229" s="3" t="s">
        <v>21</v>
      </c>
      <c r="C229" s="3">
        <v>12</v>
      </c>
      <c r="D229" s="3">
        <v>0</v>
      </c>
      <c r="E229" s="3" t="b">
        <v>1</v>
      </c>
      <c r="F229" s="3" t="b">
        <v>0</v>
      </c>
      <c r="G229" s="13">
        <v>8.6862044334411603</v>
      </c>
      <c r="H229" s="13">
        <v>0.22067427635192799</v>
      </c>
      <c r="I229" s="13">
        <v>42.769756317138601</v>
      </c>
      <c r="J229" s="13">
        <v>0.16884016990661599</v>
      </c>
      <c r="K229" s="3">
        <v>73200</v>
      </c>
      <c r="L229" s="3">
        <v>50257</v>
      </c>
      <c r="M229" s="3">
        <v>17</v>
      </c>
      <c r="N229" s="3">
        <v>15</v>
      </c>
      <c r="O229" s="3">
        <v>7720</v>
      </c>
      <c r="P229" s="3">
        <v>35365</v>
      </c>
      <c r="Q229" s="3">
        <v>30511</v>
      </c>
      <c r="R229" s="3">
        <v>181</v>
      </c>
      <c r="S229" s="3" t="b">
        <v>0</v>
      </c>
      <c r="T229" s="3">
        <v>1</v>
      </c>
      <c r="U229" s="3">
        <v>0</v>
      </c>
      <c r="V229" s="3">
        <v>7</v>
      </c>
      <c r="W229" s="3">
        <v>7</v>
      </c>
      <c r="X229" s="3">
        <v>-5</v>
      </c>
      <c r="Z229" s="3">
        <v>1</v>
      </c>
      <c r="AA229" s="3">
        <v>1</v>
      </c>
      <c r="AB229">
        <v>1</v>
      </c>
      <c r="AC229">
        <v>1</v>
      </c>
      <c r="AG229">
        <v>1</v>
      </c>
      <c r="AH229" t="s">
        <v>189</v>
      </c>
    </row>
    <row r="230" spans="1:34" x14ac:dyDescent="0.2">
      <c r="A230" s="7">
        <v>2306.0420899999999</v>
      </c>
      <c r="B230" s="3" t="s">
        <v>16</v>
      </c>
      <c r="C230" s="3">
        <v>12</v>
      </c>
      <c r="D230" s="3">
        <v>12</v>
      </c>
      <c r="E230" s="3" t="b">
        <v>0</v>
      </c>
      <c r="F230" s="3" t="b">
        <v>0</v>
      </c>
      <c r="G230" s="13">
        <v>5.2027056217193604</v>
      </c>
      <c r="H230" s="13">
        <v>0.275199174880981</v>
      </c>
      <c r="I230" s="13">
        <v>6.3506910800933802</v>
      </c>
      <c r="J230" s="13">
        <v>6.2222542762756303</v>
      </c>
      <c r="K230" s="3">
        <v>29793</v>
      </c>
      <c r="L230" s="3">
        <v>19555</v>
      </c>
      <c r="M230" s="3">
        <v>7</v>
      </c>
      <c r="N230" s="3">
        <v>7</v>
      </c>
      <c r="O230" s="3">
        <v>3154</v>
      </c>
      <c r="P230" s="3">
        <v>15614</v>
      </c>
      <c r="Q230" s="3">
        <v>13295</v>
      </c>
      <c r="R230" s="3">
        <v>90</v>
      </c>
      <c r="S230" s="3" t="b">
        <v>1</v>
      </c>
      <c r="T230" s="3">
        <v>0</v>
      </c>
      <c r="U230" s="3">
        <v>0</v>
      </c>
      <c r="V230" s="3">
        <v>3</v>
      </c>
      <c r="W230" s="3">
        <v>3</v>
      </c>
      <c r="X230" s="3">
        <v>-3</v>
      </c>
      <c r="Z230" s="3">
        <v>1</v>
      </c>
      <c r="AA230" s="3">
        <v>1</v>
      </c>
      <c r="AB230">
        <v>1</v>
      </c>
      <c r="AC230">
        <v>1</v>
      </c>
    </row>
    <row r="231" spans="1:34" x14ac:dyDescent="0.2">
      <c r="A231" s="7">
        <v>2306.0128399999999</v>
      </c>
      <c r="B231" s="3" t="s">
        <v>10</v>
      </c>
      <c r="C231" s="3">
        <v>12</v>
      </c>
      <c r="D231" s="3">
        <v>0</v>
      </c>
      <c r="E231" s="3" t="b">
        <v>0</v>
      </c>
      <c r="F231" s="3" t="b">
        <v>0</v>
      </c>
      <c r="G231" s="13">
        <v>6.7515773773193297</v>
      </c>
      <c r="H231" s="13">
        <v>0.326783657073974</v>
      </c>
      <c r="I231" s="13">
        <v>31.1939325332641</v>
      </c>
      <c r="J231" s="13">
        <v>0.16998672485351499</v>
      </c>
      <c r="K231" s="3">
        <v>21471</v>
      </c>
      <c r="L231" s="3">
        <v>13818</v>
      </c>
      <c r="M231" s="3">
        <v>7</v>
      </c>
      <c r="N231" s="3">
        <v>6</v>
      </c>
      <c r="O231" s="3">
        <v>2090</v>
      </c>
      <c r="P231" s="3">
        <v>12748</v>
      </c>
      <c r="Q231" s="3">
        <v>10528</v>
      </c>
      <c r="R231" s="3">
        <v>84</v>
      </c>
      <c r="S231" s="3" t="b">
        <v>1</v>
      </c>
      <c r="T231" s="3">
        <v>0</v>
      </c>
      <c r="U231" s="3">
        <v>0</v>
      </c>
      <c r="V231" s="3">
        <v>1</v>
      </c>
      <c r="W231" s="3">
        <v>1</v>
      </c>
      <c r="X231" s="3">
        <v>-5</v>
      </c>
      <c r="Z231" s="3">
        <v>1</v>
      </c>
      <c r="AA231" s="3">
        <v>1</v>
      </c>
      <c r="AB231">
        <v>1</v>
      </c>
      <c r="AC231">
        <v>1</v>
      </c>
      <c r="AH231" t="s">
        <v>190</v>
      </c>
    </row>
    <row r="232" spans="1:34" x14ac:dyDescent="0.2">
      <c r="A232" s="7">
        <v>2306.0137199999999</v>
      </c>
      <c r="B232" s="3" t="s">
        <v>13</v>
      </c>
      <c r="C232" s="3">
        <v>0</v>
      </c>
      <c r="D232" s="3">
        <v>0</v>
      </c>
      <c r="E232" s="3" t="b">
        <v>0</v>
      </c>
      <c r="F232" s="3" t="b">
        <v>0</v>
      </c>
      <c r="G232" s="13">
        <v>14.330843687057399</v>
      </c>
      <c r="H232" s="13">
        <v>0.118884801864624</v>
      </c>
      <c r="I232" s="13">
        <v>16.471120595932</v>
      </c>
      <c r="J232" s="13">
        <v>0.16857743263244601</v>
      </c>
      <c r="K232" s="3">
        <v>123</v>
      </c>
      <c r="L232" s="3">
        <v>122</v>
      </c>
      <c r="M232" s="3">
        <v>0</v>
      </c>
      <c r="N232" s="3">
        <v>0</v>
      </c>
      <c r="O232" s="3">
        <v>0</v>
      </c>
      <c r="P232" s="3">
        <v>1</v>
      </c>
      <c r="Q232" s="3">
        <v>0</v>
      </c>
      <c r="R232" s="3">
        <v>2</v>
      </c>
      <c r="S232" s="3" t="b">
        <v>1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Z232" s="3">
        <v>1</v>
      </c>
    </row>
    <row r="233" spans="1:34" x14ac:dyDescent="0.2">
      <c r="A233" s="7">
        <v>2306.0028600000001</v>
      </c>
      <c r="B233" s="3" t="s">
        <v>23</v>
      </c>
      <c r="C233" s="3">
        <v>12</v>
      </c>
      <c r="D233" s="3">
        <v>0</v>
      </c>
      <c r="E233" s="3" t="b">
        <v>0</v>
      </c>
      <c r="F233" s="3" t="b">
        <v>0</v>
      </c>
      <c r="G233" s="13">
        <v>23.539082765579199</v>
      </c>
      <c r="H233" s="13">
        <v>0.21650600433349601</v>
      </c>
      <c r="I233" s="13">
        <v>42.470870733261101</v>
      </c>
      <c r="J233" s="13">
        <v>0.214406728744506</v>
      </c>
      <c r="K233" s="3">
        <v>14191</v>
      </c>
      <c r="L233" s="3">
        <v>9774</v>
      </c>
      <c r="M233" s="3">
        <v>1</v>
      </c>
      <c r="N233" s="3">
        <v>2</v>
      </c>
      <c r="O233" s="3">
        <v>1020</v>
      </c>
      <c r="P233" s="3">
        <v>10713</v>
      </c>
      <c r="Q233" s="3">
        <v>9231</v>
      </c>
      <c r="R233" s="3">
        <v>83</v>
      </c>
      <c r="S233" s="3" t="b">
        <v>1</v>
      </c>
      <c r="T233" s="3">
        <v>0</v>
      </c>
      <c r="U233" s="3">
        <v>0</v>
      </c>
      <c r="V233" s="3">
        <v>1</v>
      </c>
      <c r="W233" s="3">
        <v>3</v>
      </c>
      <c r="X233" s="3">
        <v>-1</v>
      </c>
      <c r="Z233" s="3">
        <v>1</v>
      </c>
      <c r="AA233" s="3">
        <v>1</v>
      </c>
      <c r="AB233">
        <v>1</v>
      </c>
      <c r="AC233">
        <v>1</v>
      </c>
      <c r="AE233">
        <v>1</v>
      </c>
      <c r="AH233" t="s">
        <v>191</v>
      </c>
    </row>
    <row r="234" spans="1:34" x14ac:dyDescent="0.2">
      <c r="A234" s="7">
        <v>2306.01179</v>
      </c>
      <c r="B234" s="3" t="s">
        <v>53</v>
      </c>
      <c r="C234" s="3">
        <v>12</v>
      </c>
      <c r="D234" s="3">
        <v>0</v>
      </c>
      <c r="E234" s="3" t="b">
        <v>1</v>
      </c>
      <c r="F234" s="3" t="b">
        <v>0</v>
      </c>
      <c r="G234" s="13">
        <v>4.5989456176757804</v>
      </c>
      <c r="H234" s="13">
        <v>0.21940493583679199</v>
      </c>
      <c r="I234" s="13">
        <v>15.2338376045227</v>
      </c>
      <c r="J234" s="13">
        <v>0.1710045337677</v>
      </c>
      <c r="K234" s="3">
        <v>4336</v>
      </c>
      <c r="L234" s="3">
        <v>3423</v>
      </c>
      <c r="M234" s="3">
        <v>0</v>
      </c>
      <c r="N234" s="3">
        <v>0</v>
      </c>
      <c r="O234" s="3">
        <v>131</v>
      </c>
      <c r="P234" s="3">
        <v>3793</v>
      </c>
      <c r="Q234" s="3">
        <v>3328</v>
      </c>
      <c r="R234" s="3">
        <v>71</v>
      </c>
      <c r="S234" s="3" t="b">
        <v>1</v>
      </c>
      <c r="T234" s="3">
        <v>0</v>
      </c>
      <c r="U234" s="3">
        <v>0</v>
      </c>
      <c r="V234" s="3">
        <v>1</v>
      </c>
      <c r="W234" s="3">
        <v>1</v>
      </c>
      <c r="X234" s="3">
        <v>-1</v>
      </c>
      <c r="Z234" s="3">
        <v>1</v>
      </c>
      <c r="AA234" s="3">
        <v>1</v>
      </c>
      <c r="AB234">
        <v>1</v>
      </c>
      <c r="AC234">
        <v>1</v>
      </c>
    </row>
    <row r="235" spans="1:34" x14ac:dyDescent="0.2">
      <c r="A235" s="7">
        <v>2306.0037299999999</v>
      </c>
      <c r="B235" s="3" t="s">
        <v>13</v>
      </c>
      <c r="C235" s="3">
        <v>0</v>
      </c>
      <c r="D235" s="3">
        <v>0</v>
      </c>
      <c r="E235" s="3" t="b">
        <v>0</v>
      </c>
      <c r="F235" s="3" t="b">
        <v>0</v>
      </c>
      <c r="G235" s="13">
        <v>15.23641872406</v>
      </c>
      <c r="H235" s="13">
        <v>0.26847720146179199</v>
      </c>
      <c r="I235" s="13">
        <v>12.568139076232899</v>
      </c>
      <c r="J235" s="13">
        <v>0.16757917404174799</v>
      </c>
      <c r="K235" s="3">
        <v>12</v>
      </c>
      <c r="L235" s="3">
        <v>12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4</v>
      </c>
      <c r="S235" s="3" t="b">
        <v>1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Z235" s="3">
        <v>1</v>
      </c>
      <c r="AA235" s="3"/>
    </row>
    <row r="236" spans="1:34" x14ac:dyDescent="0.2">
      <c r="A236" s="7">
        <v>2306.0140200000001</v>
      </c>
      <c r="B236" s="3" t="s">
        <v>18</v>
      </c>
      <c r="C236" s="3">
        <v>0</v>
      </c>
      <c r="D236" s="3">
        <v>0</v>
      </c>
      <c r="E236" s="3" t="b">
        <v>0</v>
      </c>
      <c r="F236" s="3" t="b">
        <v>1</v>
      </c>
      <c r="G236" s="13">
        <v>27.2675185203552</v>
      </c>
      <c r="H236" s="13">
        <v>0.26858568191528298</v>
      </c>
      <c r="I236" s="13">
        <v>15.958866596221901</v>
      </c>
      <c r="J236" s="13">
        <v>0.16649603843688901</v>
      </c>
      <c r="K236" s="3">
        <v>7</v>
      </c>
      <c r="L236" s="3">
        <v>7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2</v>
      </c>
      <c r="S236" s="3" t="b">
        <v>1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</row>
    <row r="237" spans="1:34" x14ac:dyDescent="0.2">
      <c r="A237" s="7">
        <v>2306.0017800000001</v>
      </c>
      <c r="B237" s="3" t="s">
        <v>10</v>
      </c>
      <c r="C237" s="3">
        <v>0</v>
      </c>
      <c r="D237" s="3">
        <v>0</v>
      </c>
      <c r="E237" s="3" t="b">
        <v>0</v>
      </c>
      <c r="F237" s="3" t="b">
        <v>0</v>
      </c>
      <c r="G237" s="13">
        <v>45.376530170440603</v>
      </c>
      <c r="H237" s="13">
        <v>0.218247890472412</v>
      </c>
      <c r="I237" s="13">
        <v>28.6565132141113</v>
      </c>
      <c r="J237" s="13">
        <v>0.18119144439697199</v>
      </c>
      <c r="K237" s="3">
        <v>210</v>
      </c>
      <c r="L237" s="3">
        <v>208</v>
      </c>
      <c r="M237" s="3">
        <v>0</v>
      </c>
      <c r="N237" s="3">
        <v>0</v>
      </c>
      <c r="O237" s="3">
        <v>1</v>
      </c>
      <c r="P237" s="3">
        <v>0</v>
      </c>
      <c r="Q237" s="3">
        <v>0</v>
      </c>
      <c r="R237" s="3">
        <v>2</v>
      </c>
      <c r="S237" s="3" t="b">
        <v>1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AE237">
        <v>1</v>
      </c>
      <c r="AH237" t="s">
        <v>192</v>
      </c>
    </row>
    <row r="238" spans="1:34" x14ac:dyDescent="0.2">
      <c r="A238" s="7">
        <v>2306.0213600000002</v>
      </c>
      <c r="B238" s="3" t="s">
        <v>10</v>
      </c>
      <c r="C238" s="3">
        <v>12</v>
      </c>
      <c r="D238" s="3">
        <v>0</v>
      </c>
      <c r="E238" s="3" t="b">
        <v>1</v>
      </c>
      <c r="F238" s="3" t="b">
        <v>0</v>
      </c>
      <c r="G238" s="13">
        <v>5.6691784858703604</v>
      </c>
      <c r="H238" s="13">
        <v>0.31885075569152799</v>
      </c>
      <c r="I238" s="13">
        <v>13.072287559509199</v>
      </c>
      <c r="J238" s="13">
        <v>0.118838548660278</v>
      </c>
      <c r="K238" s="3">
        <v>3504</v>
      </c>
      <c r="L238" s="3">
        <v>2154</v>
      </c>
      <c r="M238" s="3">
        <v>1</v>
      </c>
      <c r="N238" s="3">
        <v>5</v>
      </c>
      <c r="O238" s="3">
        <v>369</v>
      </c>
      <c r="P238" s="3">
        <v>2281</v>
      </c>
      <c r="Q238" s="3">
        <v>1917</v>
      </c>
      <c r="R238" s="3">
        <v>67</v>
      </c>
      <c r="S238" s="3" t="b">
        <v>1</v>
      </c>
      <c r="T238" s="3">
        <v>0</v>
      </c>
      <c r="U238" s="3">
        <v>0</v>
      </c>
      <c r="V238" s="3">
        <v>3</v>
      </c>
      <c r="W238" s="3">
        <v>3</v>
      </c>
      <c r="X238" s="3">
        <v>0</v>
      </c>
      <c r="Z238" s="3">
        <v>1</v>
      </c>
      <c r="AA238" s="3">
        <v>1</v>
      </c>
      <c r="AB238">
        <v>1</v>
      </c>
      <c r="AC238">
        <v>1</v>
      </c>
    </row>
    <row r="239" spans="1:34" x14ac:dyDescent="0.2">
      <c r="A239" s="7">
        <v>2306.0005299999998</v>
      </c>
      <c r="B239" s="3" t="s">
        <v>54</v>
      </c>
      <c r="C239" s="3">
        <v>0</v>
      </c>
      <c r="D239" s="3">
        <v>0</v>
      </c>
      <c r="E239" s="3" t="b">
        <v>0</v>
      </c>
      <c r="F239" s="3" t="b">
        <v>0</v>
      </c>
      <c r="G239" s="13">
        <v>31.7983844280242</v>
      </c>
      <c r="H239" s="13">
        <v>0.26751971244812001</v>
      </c>
      <c r="I239" s="13">
        <v>21.402885198593101</v>
      </c>
      <c r="J239" s="13">
        <v>0.21912956237792899</v>
      </c>
      <c r="K239" s="3">
        <v>53</v>
      </c>
      <c r="L239" s="3">
        <v>52</v>
      </c>
      <c r="M239" s="3">
        <v>0</v>
      </c>
      <c r="N239" s="3">
        <v>0</v>
      </c>
      <c r="O239" s="3">
        <v>0</v>
      </c>
      <c r="P239" s="3">
        <v>1</v>
      </c>
      <c r="Q239" s="3">
        <v>0</v>
      </c>
      <c r="R239" s="3">
        <v>2</v>
      </c>
      <c r="S239" s="3" t="b">
        <v>1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Z239" s="3">
        <v>1</v>
      </c>
    </row>
    <row r="240" spans="1:34" x14ac:dyDescent="0.2">
      <c r="A240" s="7">
        <v>2306.09186</v>
      </c>
      <c r="B240" s="3" t="s">
        <v>10</v>
      </c>
      <c r="C240" s="3">
        <v>0</v>
      </c>
      <c r="D240" s="3">
        <v>0</v>
      </c>
      <c r="E240" s="3" t="b">
        <v>0</v>
      </c>
      <c r="F240" s="3" t="b">
        <v>0</v>
      </c>
      <c r="G240" s="13">
        <v>32.936913728713897</v>
      </c>
      <c r="H240" s="13">
        <v>0.217617511749267</v>
      </c>
      <c r="I240" s="13">
        <v>22.694926261901799</v>
      </c>
      <c r="J240" s="13">
        <v>0.171417951583862</v>
      </c>
      <c r="K240" s="3">
        <v>1</v>
      </c>
      <c r="L240" s="3">
        <v>0</v>
      </c>
      <c r="M240" s="3">
        <v>0</v>
      </c>
      <c r="N240" s="3">
        <v>0</v>
      </c>
      <c r="O240" s="3">
        <v>0</v>
      </c>
      <c r="P240" s="3">
        <v>-1</v>
      </c>
      <c r="Q240" s="3">
        <v>0</v>
      </c>
      <c r="R240" s="3">
        <v>0</v>
      </c>
      <c r="S240" s="3" t="b">
        <v>1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Z240" s="3">
        <v>1</v>
      </c>
    </row>
    <row r="241" spans="1:29" x14ac:dyDescent="0.2">
      <c r="A241" s="7">
        <v>2306.0004800000002</v>
      </c>
      <c r="B241" s="3" t="s">
        <v>18</v>
      </c>
      <c r="C241" s="3">
        <v>12</v>
      </c>
      <c r="D241" s="3">
        <v>0</v>
      </c>
      <c r="E241" s="3" t="b">
        <v>0</v>
      </c>
      <c r="F241" s="3" t="b">
        <v>0</v>
      </c>
      <c r="G241" s="13">
        <v>12.1101505756378</v>
      </c>
      <c r="H241" s="13">
        <v>0.36942672729492099</v>
      </c>
      <c r="I241" s="13">
        <v>16.061253786087001</v>
      </c>
      <c r="J241" s="13">
        <v>0.170007944107055</v>
      </c>
      <c r="K241" s="3">
        <v>607</v>
      </c>
      <c r="L241" s="3">
        <v>480</v>
      </c>
      <c r="M241" s="3">
        <v>0</v>
      </c>
      <c r="N241" s="3">
        <v>0</v>
      </c>
      <c r="O241" s="3">
        <v>22</v>
      </c>
      <c r="P241" s="3">
        <v>306</v>
      </c>
      <c r="Q241" s="3">
        <v>269</v>
      </c>
      <c r="R241" s="3">
        <v>39</v>
      </c>
      <c r="S241" s="3" t="b">
        <v>1</v>
      </c>
      <c r="T241" s="3">
        <v>0</v>
      </c>
      <c r="U241" s="3">
        <v>0</v>
      </c>
      <c r="V241" s="3">
        <v>1</v>
      </c>
      <c r="W241" s="3">
        <v>3</v>
      </c>
      <c r="X241" s="3">
        <v>0</v>
      </c>
      <c r="Z241" s="3">
        <v>1</v>
      </c>
      <c r="AA241" s="3">
        <v>1</v>
      </c>
      <c r="AB241">
        <v>1</v>
      </c>
    </row>
    <row r="242" spans="1:29" x14ac:dyDescent="0.2">
      <c r="A242" s="7">
        <v>2306.1529099999998</v>
      </c>
      <c r="B242" s="3" t="s">
        <v>10</v>
      </c>
      <c r="C242" s="3">
        <v>0</v>
      </c>
      <c r="D242" s="3">
        <v>0</v>
      </c>
      <c r="E242" s="3" t="b">
        <v>1</v>
      </c>
      <c r="F242" s="3" t="b">
        <v>1</v>
      </c>
      <c r="G242" s="13">
        <v>11.6017196178436</v>
      </c>
      <c r="H242" s="13">
        <v>0.167578220367431</v>
      </c>
      <c r="I242" s="13">
        <v>8.1149568557739205</v>
      </c>
      <c r="J242" s="13">
        <v>0.17090868949890101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 t="b">
        <v>1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</row>
    <row r="243" spans="1:29" x14ac:dyDescent="0.2">
      <c r="A243" s="7">
        <v>2306.00054</v>
      </c>
      <c r="B243" s="3" t="s">
        <v>18</v>
      </c>
      <c r="C243" s="3">
        <v>0</v>
      </c>
      <c r="D243" s="3">
        <v>0</v>
      </c>
      <c r="E243" s="3" t="b">
        <v>0</v>
      </c>
      <c r="F243" s="3" t="b">
        <v>1</v>
      </c>
      <c r="G243" s="13">
        <v>17.989656686782801</v>
      </c>
      <c r="H243" s="13">
        <v>0.21760082244873</v>
      </c>
      <c r="I243" s="13">
        <v>12.257817745208699</v>
      </c>
      <c r="J243" s="13">
        <v>0.16871953010558999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 t="b">
        <v>1</v>
      </c>
      <c r="T243" s="3">
        <v>0</v>
      </c>
      <c r="U243" s="3">
        <v>0</v>
      </c>
      <c r="V243" s="3">
        <v>0</v>
      </c>
      <c r="W243" s="3">
        <v>4</v>
      </c>
      <c r="X243" s="3">
        <v>0</v>
      </c>
    </row>
    <row r="244" spans="1:29" x14ac:dyDescent="0.2">
      <c r="A244" s="7">
        <v>2306.0088000000001</v>
      </c>
      <c r="B244" s="3">
        <v>0</v>
      </c>
      <c r="C244" s="3">
        <v>12</v>
      </c>
      <c r="D244" s="3">
        <v>12</v>
      </c>
      <c r="E244" s="3" t="b">
        <v>0</v>
      </c>
      <c r="F244" s="3" t="b">
        <v>0</v>
      </c>
      <c r="G244" s="13">
        <v>0.77682924270629805</v>
      </c>
      <c r="H244" s="13">
        <v>0.72470545768737704</v>
      </c>
      <c r="I244" s="13">
        <v>0.57285976409912098</v>
      </c>
      <c r="J244" s="13">
        <v>0.58864474296569802</v>
      </c>
      <c r="Z244" s="3">
        <v>1</v>
      </c>
    </row>
    <row r="245" spans="1:29" x14ac:dyDescent="0.2">
      <c r="A245" s="7">
        <v>2306.1050300000002</v>
      </c>
      <c r="B245" s="3" t="s">
        <v>23</v>
      </c>
      <c r="C245" s="3">
        <v>12</v>
      </c>
      <c r="D245" s="3">
        <v>12</v>
      </c>
      <c r="E245" s="3" t="b">
        <v>1</v>
      </c>
      <c r="F245" s="3" t="b">
        <v>0</v>
      </c>
      <c r="G245" s="13">
        <v>6.6473324298858598</v>
      </c>
      <c r="H245" s="13">
        <v>0.333512783050537</v>
      </c>
      <c r="I245" s="13">
        <v>4.1405694484710596</v>
      </c>
      <c r="J245" s="13">
        <v>3.95763063430786</v>
      </c>
      <c r="K245" s="3">
        <v>20948</v>
      </c>
      <c r="L245" s="3">
        <v>14934</v>
      </c>
      <c r="M245" s="3">
        <v>4</v>
      </c>
      <c r="N245" s="3">
        <v>3</v>
      </c>
      <c r="O245" s="3">
        <v>1496</v>
      </c>
      <c r="P245" s="3">
        <v>15811</v>
      </c>
      <c r="Q245" s="3">
        <v>13343</v>
      </c>
      <c r="R245" s="3">
        <v>82</v>
      </c>
      <c r="S245" s="3" t="b">
        <v>1</v>
      </c>
      <c r="T245" s="3">
        <v>0</v>
      </c>
      <c r="U245" s="3">
        <v>0</v>
      </c>
      <c r="V245" s="3">
        <v>2</v>
      </c>
      <c r="W245" s="3">
        <v>2</v>
      </c>
      <c r="X245" s="3">
        <v>-1</v>
      </c>
      <c r="Z245" s="3">
        <v>1</v>
      </c>
      <c r="AA245" s="3">
        <v>1</v>
      </c>
      <c r="AB245">
        <v>1</v>
      </c>
      <c r="AC245">
        <v>1</v>
      </c>
    </row>
    <row r="246" spans="1:29" x14ac:dyDescent="0.2">
      <c r="A246" s="7">
        <v>2306.0007599999999</v>
      </c>
      <c r="B246" s="3" t="s">
        <v>11</v>
      </c>
      <c r="C246" s="3">
        <v>12</v>
      </c>
      <c r="D246" s="3">
        <v>0</v>
      </c>
      <c r="E246" s="3" t="b">
        <v>0</v>
      </c>
      <c r="F246" s="3" t="b">
        <v>0</v>
      </c>
      <c r="G246" s="13">
        <v>7.5168874263763401</v>
      </c>
      <c r="H246" s="13">
        <v>0.36880755424499501</v>
      </c>
      <c r="I246" s="13">
        <v>19.8429579734802</v>
      </c>
      <c r="J246" s="13">
        <v>0.11728405952453599</v>
      </c>
      <c r="K246" s="3">
        <v>16768</v>
      </c>
      <c r="L246" s="3">
        <v>7102</v>
      </c>
      <c r="M246" s="3">
        <v>3</v>
      </c>
      <c r="N246" s="3">
        <v>7</v>
      </c>
      <c r="O246" s="3">
        <v>3321</v>
      </c>
      <c r="P246" s="3">
        <v>5748</v>
      </c>
      <c r="Q246" s="3">
        <v>4551</v>
      </c>
      <c r="R246" s="3">
        <v>73</v>
      </c>
      <c r="S246" s="3" t="b">
        <v>1</v>
      </c>
      <c r="T246" s="3">
        <v>0</v>
      </c>
      <c r="U246" s="3">
        <v>0</v>
      </c>
      <c r="V246" s="3">
        <v>2</v>
      </c>
      <c r="W246" s="3">
        <v>4</v>
      </c>
      <c r="X246" s="3">
        <v>-2</v>
      </c>
      <c r="Z246" s="3">
        <v>1</v>
      </c>
      <c r="AA246" s="3">
        <v>1</v>
      </c>
      <c r="AB246">
        <v>1</v>
      </c>
      <c r="AC246">
        <v>1</v>
      </c>
    </row>
    <row r="247" spans="1:29" x14ac:dyDescent="0.2">
      <c r="A247" s="7">
        <v>2306.0004300000001</v>
      </c>
      <c r="B247" s="3" t="s">
        <v>34</v>
      </c>
      <c r="C247" s="3">
        <v>0</v>
      </c>
      <c r="D247" s="3">
        <v>0</v>
      </c>
      <c r="E247" s="3" t="b">
        <v>1</v>
      </c>
      <c r="F247" s="3" t="b">
        <v>1</v>
      </c>
      <c r="G247" s="13">
        <v>24.1577694416046</v>
      </c>
      <c r="H247" s="13">
        <v>0.218032836914062</v>
      </c>
      <c r="I247" s="13">
        <v>16.1975529193878</v>
      </c>
      <c r="J247" s="13">
        <v>0.17573928833007799</v>
      </c>
      <c r="K247" s="3">
        <v>35</v>
      </c>
      <c r="L247" s="3">
        <v>35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2</v>
      </c>
      <c r="S247" s="3" t="b">
        <v>1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</row>
    <row r="248" spans="1:29" x14ac:dyDescent="0.2">
      <c r="A248" s="7">
        <v>2306.0016300000002</v>
      </c>
      <c r="B248" s="3" t="s">
        <v>55</v>
      </c>
      <c r="C248" s="3">
        <v>12</v>
      </c>
      <c r="D248" s="3">
        <v>0</v>
      </c>
      <c r="E248" s="3" t="b">
        <v>1</v>
      </c>
      <c r="F248" s="3" t="b">
        <v>0</v>
      </c>
      <c r="G248" s="13">
        <v>17.873317480087199</v>
      </c>
      <c r="H248" s="13">
        <v>0.36911034584045399</v>
      </c>
      <c r="I248" s="13">
        <v>12.502118110656699</v>
      </c>
      <c r="J248" s="13">
        <v>24.1174426078796</v>
      </c>
      <c r="K248" s="3">
        <v>125</v>
      </c>
      <c r="L248" s="3">
        <v>124</v>
      </c>
      <c r="M248" s="3">
        <v>0</v>
      </c>
      <c r="N248" s="3">
        <v>0</v>
      </c>
      <c r="O248" s="3">
        <v>0</v>
      </c>
      <c r="P248" s="3">
        <v>-35</v>
      </c>
      <c r="Q248" s="3">
        <v>-26</v>
      </c>
      <c r="R248" s="3">
        <v>12</v>
      </c>
      <c r="S248" s="3" t="b">
        <v>1</v>
      </c>
      <c r="T248" s="3">
        <v>0</v>
      </c>
      <c r="U248" s="3">
        <v>0</v>
      </c>
      <c r="V248" s="3">
        <v>2</v>
      </c>
      <c r="W248" s="3">
        <v>2</v>
      </c>
      <c r="X248" s="3">
        <v>0</v>
      </c>
      <c r="Z248" s="3">
        <v>1</v>
      </c>
      <c r="AA248" s="3">
        <v>1</v>
      </c>
      <c r="AB248">
        <v>1</v>
      </c>
    </row>
    <row r="249" spans="1:29" x14ac:dyDescent="0.2">
      <c r="A249" s="7">
        <v>2306.0230299999998</v>
      </c>
      <c r="B249" s="3" t="s">
        <v>10</v>
      </c>
      <c r="C249" s="3">
        <v>12</v>
      </c>
      <c r="D249" s="3">
        <v>0</v>
      </c>
      <c r="E249" s="3" t="b">
        <v>0</v>
      </c>
      <c r="F249" s="3" t="b">
        <v>0</v>
      </c>
      <c r="G249" s="13">
        <v>10.8100056648254</v>
      </c>
      <c r="H249" s="13">
        <v>0.26734113693237299</v>
      </c>
      <c r="I249" s="13">
        <v>32.2712624073028</v>
      </c>
      <c r="J249" s="13">
        <v>0.167246103286743</v>
      </c>
      <c r="K249" s="3">
        <v>12745</v>
      </c>
      <c r="L249" s="3">
        <v>8274</v>
      </c>
      <c r="M249" s="3">
        <v>4</v>
      </c>
      <c r="N249" s="3">
        <v>6</v>
      </c>
      <c r="O249" s="3">
        <v>1333</v>
      </c>
      <c r="P249" s="3">
        <v>6573</v>
      </c>
      <c r="Q249" s="3">
        <v>5534</v>
      </c>
      <c r="R249" s="3">
        <v>72</v>
      </c>
      <c r="S249" s="3" t="b">
        <v>1</v>
      </c>
      <c r="T249" s="3">
        <v>0</v>
      </c>
      <c r="U249" s="3">
        <v>0</v>
      </c>
      <c r="V249" s="3">
        <v>9</v>
      </c>
      <c r="W249" s="3">
        <v>15</v>
      </c>
      <c r="X249" s="3">
        <v>-1</v>
      </c>
      <c r="Z249" s="3">
        <v>1</v>
      </c>
      <c r="AA249" s="3">
        <v>1</v>
      </c>
      <c r="AB249">
        <v>1</v>
      </c>
      <c r="AC249">
        <v>1</v>
      </c>
    </row>
    <row r="250" spans="1:29" x14ac:dyDescent="0.2">
      <c r="A250" s="7">
        <v>2306.0066099999999</v>
      </c>
      <c r="B250" s="3" t="s">
        <v>13</v>
      </c>
      <c r="C250" s="3">
        <v>0</v>
      </c>
      <c r="D250" s="3">
        <v>0</v>
      </c>
      <c r="E250" s="3" t="b">
        <v>1</v>
      </c>
      <c r="F250" s="3" t="b">
        <v>1</v>
      </c>
      <c r="G250" s="13">
        <v>7.3040683269500697</v>
      </c>
      <c r="H250" s="13">
        <v>0.11564970016479401</v>
      </c>
      <c r="I250" s="13">
        <v>6.6589241027831996</v>
      </c>
      <c r="J250" s="13">
        <v>0.17717242240905701</v>
      </c>
      <c r="K250" s="3">
        <v>53</v>
      </c>
      <c r="L250" s="3">
        <v>53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2</v>
      </c>
      <c r="S250" s="3" t="b">
        <v>1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</row>
    <row r="251" spans="1:29" x14ac:dyDescent="0.2">
      <c r="A251" s="7">
        <v>2306.1634600000002</v>
      </c>
      <c r="B251" s="3" t="s">
        <v>10</v>
      </c>
      <c r="C251" s="3">
        <v>12</v>
      </c>
      <c r="D251" s="3">
        <v>0</v>
      </c>
      <c r="E251" s="3" t="b">
        <v>0</v>
      </c>
      <c r="F251" s="3" t="b">
        <v>0</v>
      </c>
      <c r="G251" s="13">
        <v>7.4623019695281902</v>
      </c>
      <c r="H251" s="13">
        <v>0.21826553344726499</v>
      </c>
      <c r="I251" s="13">
        <v>20.914488554000801</v>
      </c>
      <c r="J251" s="13">
        <v>0.174349784851074</v>
      </c>
      <c r="K251" s="3">
        <v>5707</v>
      </c>
      <c r="L251" s="3">
        <v>4221</v>
      </c>
      <c r="M251" s="3">
        <v>1</v>
      </c>
      <c r="N251" s="3">
        <v>0</v>
      </c>
      <c r="O251" s="3">
        <v>305</v>
      </c>
      <c r="P251" s="3">
        <v>4387</v>
      </c>
      <c r="Q251" s="3">
        <v>3706</v>
      </c>
      <c r="R251" s="3">
        <v>77</v>
      </c>
      <c r="S251" s="3" t="b">
        <v>1</v>
      </c>
      <c r="T251" s="3">
        <v>0</v>
      </c>
      <c r="U251" s="3">
        <v>0</v>
      </c>
      <c r="V251" s="3">
        <v>5</v>
      </c>
      <c r="W251" s="3">
        <v>9</v>
      </c>
      <c r="X251" s="3">
        <v>-1</v>
      </c>
      <c r="Z251" s="3">
        <v>1</v>
      </c>
      <c r="AA251" s="3">
        <v>1</v>
      </c>
      <c r="AB251">
        <v>1</v>
      </c>
      <c r="AC251">
        <v>1</v>
      </c>
    </row>
    <row r="252" spans="1:29" x14ac:dyDescent="0.2">
      <c r="A252" s="7">
        <v>2306.0179899999998</v>
      </c>
      <c r="B252" s="3" t="s">
        <v>10</v>
      </c>
      <c r="C252" s="3">
        <v>12</v>
      </c>
      <c r="D252" s="3">
        <v>12</v>
      </c>
      <c r="E252" s="3" t="b">
        <v>0</v>
      </c>
      <c r="F252" s="3" t="b">
        <v>0</v>
      </c>
      <c r="G252" s="13">
        <v>5.7553362846374503</v>
      </c>
      <c r="H252" s="13">
        <v>5.2541973590850803</v>
      </c>
      <c r="I252" s="13">
        <v>6.0349850654601997</v>
      </c>
      <c r="J252" s="13">
        <v>5.7018802165985099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 t="b">
        <v>1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Z252" s="3">
        <v>1</v>
      </c>
    </row>
    <row r="253" spans="1:29" x14ac:dyDescent="0.2">
      <c r="A253" s="7">
        <v>2306.0000799999998</v>
      </c>
      <c r="B253" s="3" t="s">
        <v>10</v>
      </c>
      <c r="C253" s="3">
        <v>12</v>
      </c>
      <c r="D253" s="3">
        <v>0</v>
      </c>
      <c r="E253" s="3" t="b">
        <v>0</v>
      </c>
      <c r="F253" s="3" t="b">
        <v>0</v>
      </c>
      <c r="G253" s="13">
        <v>6.9744000434875399</v>
      </c>
      <c r="H253" s="13">
        <v>0.26938104629516602</v>
      </c>
      <c r="I253" s="13">
        <v>29.6408081054687</v>
      </c>
      <c r="J253" s="13">
        <v>0.17068362236022899</v>
      </c>
      <c r="K253" s="3">
        <v>25912</v>
      </c>
      <c r="L253" s="3">
        <v>20150</v>
      </c>
      <c r="M253" s="3">
        <v>13</v>
      </c>
      <c r="N253" s="3">
        <v>13</v>
      </c>
      <c r="O253" s="3">
        <v>1735</v>
      </c>
      <c r="P253" s="3">
        <v>11935</v>
      </c>
      <c r="Q253" s="3">
        <v>10163</v>
      </c>
      <c r="R253" s="3">
        <v>77</v>
      </c>
      <c r="S253" s="3" t="b">
        <v>1</v>
      </c>
      <c r="T253" s="3">
        <v>0</v>
      </c>
      <c r="U253" s="3">
        <v>0</v>
      </c>
      <c r="V253" s="3">
        <v>1</v>
      </c>
      <c r="W253" s="3">
        <v>1</v>
      </c>
      <c r="X253" s="3">
        <v>-2</v>
      </c>
      <c r="Z253" s="3">
        <v>1</v>
      </c>
      <c r="AA253" s="3">
        <v>1</v>
      </c>
      <c r="AB253">
        <v>1</v>
      </c>
      <c r="AC253">
        <v>1</v>
      </c>
    </row>
    <row r="254" spans="1:29" x14ac:dyDescent="0.2">
      <c r="A254" s="7">
        <v>2306.0203299999998</v>
      </c>
      <c r="B254" s="3" t="s">
        <v>18</v>
      </c>
      <c r="C254" s="3">
        <v>12</v>
      </c>
      <c r="D254" s="3">
        <v>0</v>
      </c>
      <c r="E254" s="3" t="b">
        <v>1</v>
      </c>
      <c r="F254" s="3" t="b">
        <v>0</v>
      </c>
      <c r="G254" s="13">
        <v>5.7009601593017498</v>
      </c>
      <c r="H254" s="13">
        <v>0.27778983116149902</v>
      </c>
      <c r="I254" s="13">
        <v>18.9007632732391</v>
      </c>
      <c r="J254" s="13">
        <v>0.17049598693847601</v>
      </c>
      <c r="K254" s="3">
        <v>24479</v>
      </c>
      <c r="L254" s="3">
        <v>19070</v>
      </c>
      <c r="M254" s="3">
        <v>5</v>
      </c>
      <c r="N254" s="3">
        <v>5</v>
      </c>
      <c r="O254" s="3">
        <v>707</v>
      </c>
      <c r="P254" s="3">
        <v>20002</v>
      </c>
      <c r="Q254" s="3">
        <v>16588</v>
      </c>
      <c r="R254" s="3">
        <v>101</v>
      </c>
      <c r="S254" s="3" t="b">
        <v>1</v>
      </c>
      <c r="T254" s="3">
        <v>0</v>
      </c>
      <c r="U254" s="3">
        <v>0</v>
      </c>
      <c r="V254" s="3">
        <v>1</v>
      </c>
      <c r="W254" s="3">
        <v>3</v>
      </c>
      <c r="X254" s="3">
        <v>-6</v>
      </c>
      <c r="Z254" s="3">
        <v>1</v>
      </c>
      <c r="AA254" s="3">
        <v>1</v>
      </c>
      <c r="AB254">
        <v>1</v>
      </c>
      <c r="AC254">
        <v>1</v>
      </c>
    </row>
    <row r="255" spans="1:29" x14ac:dyDescent="0.2">
      <c r="A255" s="7">
        <v>2306.0154400000001</v>
      </c>
      <c r="B255" s="3" t="s">
        <v>10</v>
      </c>
      <c r="C255" s="3">
        <v>0</v>
      </c>
      <c r="D255" s="3">
        <v>0</v>
      </c>
      <c r="E255" s="3" t="b">
        <v>0</v>
      </c>
      <c r="F255" s="3" t="b">
        <v>0</v>
      </c>
      <c r="G255" s="13">
        <v>18.426845550537099</v>
      </c>
      <c r="H255" s="13">
        <v>0.14337110519409099</v>
      </c>
      <c r="I255" s="13">
        <v>20.791859626770002</v>
      </c>
      <c r="J255" s="13">
        <v>0.16824293136596599</v>
      </c>
      <c r="K255" s="3">
        <v>33</v>
      </c>
      <c r="L255" s="3">
        <v>33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2</v>
      </c>
      <c r="S255" s="3" t="b">
        <v>1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Z255" s="3">
        <v>1</v>
      </c>
    </row>
    <row r="256" spans="1:29" x14ac:dyDescent="0.2">
      <c r="A256" s="7">
        <v>2306.0091600000001</v>
      </c>
      <c r="B256" s="3" t="s">
        <v>13</v>
      </c>
      <c r="C256" s="3">
        <v>0</v>
      </c>
      <c r="D256" s="3">
        <v>0</v>
      </c>
      <c r="E256" s="3" t="b">
        <v>0</v>
      </c>
      <c r="F256" s="3" t="b">
        <v>1</v>
      </c>
      <c r="G256" s="13">
        <v>11.2269809246063</v>
      </c>
      <c r="H256" s="13">
        <v>0.17240118980407701</v>
      </c>
      <c r="I256" s="13">
        <v>13.2204329967498</v>
      </c>
      <c r="J256" s="13">
        <v>0.16793370246887199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 t="b">
        <v>1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</row>
    <row r="257" spans="1:34" x14ac:dyDescent="0.2">
      <c r="A257" s="7">
        <v>2306.06151</v>
      </c>
      <c r="B257" s="3" t="s">
        <v>56</v>
      </c>
      <c r="C257" s="3">
        <v>12</v>
      </c>
      <c r="D257" s="3">
        <v>0</v>
      </c>
      <c r="E257" s="3" t="b">
        <v>0</v>
      </c>
      <c r="F257" s="3" t="b">
        <v>0</v>
      </c>
      <c r="G257" s="13">
        <v>5.6501352787017796</v>
      </c>
      <c r="H257" s="13">
        <v>0.219815969467163</v>
      </c>
      <c r="I257" s="13">
        <v>19.4132142066955</v>
      </c>
      <c r="J257" s="13">
        <v>0.16989874839782701</v>
      </c>
      <c r="K257" s="3">
        <v>1212</v>
      </c>
      <c r="L257" s="3">
        <v>948</v>
      </c>
      <c r="M257" s="3">
        <v>0</v>
      </c>
      <c r="N257" s="3">
        <v>0</v>
      </c>
      <c r="O257" s="3">
        <v>3</v>
      </c>
      <c r="P257" s="3">
        <v>1120</v>
      </c>
      <c r="Q257" s="3">
        <v>883</v>
      </c>
      <c r="R257" s="3">
        <v>69</v>
      </c>
      <c r="S257" s="3" t="b">
        <v>1</v>
      </c>
      <c r="T257" s="3">
        <v>0</v>
      </c>
      <c r="U257" s="3">
        <v>0</v>
      </c>
      <c r="V257" s="3">
        <v>3</v>
      </c>
      <c r="W257" s="3">
        <v>3</v>
      </c>
      <c r="X257" s="3">
        <v>0</v>
      </c>
      <c r="Z257" s="3">
        <v>1</v>
      </c>
      <c r="AA257" s="3">
        <v>1</v>
      </c>
      <c r="AB257">
        <v>1</v>
      </c>
      <c r="AC257">
        <v>1</v>
      </c>
    </row>
    <row r="258" spans="1:34" x14ac:dyDescent="0.2">
      <c r="A258" s="7">
        <v>2306.0037200000002</v>
      </c>
      <c r="B258" s="3" t="s">
        <v>23</v>
      </c>
      <c r="C258" s="3">
        <v>12</v>
      </c>
      <c r="D258" s="3">
        <v>0</v>
      </c>
      <c r="E258" s="3" t="b">
        <v>1</v>
      </c>
      <c r="F258" s="3" t="b">
        <v>0</v>
      </c>
      <c r="G258" s="13">
        <v>5.1451876163482604</v>
      </c>
      <c r="H258" s="13">
        <v>0.217243671417236</v>
      </c>
      <c r="I258" s="13">
        <v>22.017312288284302</v>
      </c>
      <c r="J258" s="13">
        <v>0.17471289634704501</v>
      </c>
      <c r="K258" s="3">
        <v>18249</v>
      </c>
      <c r="L258" s="3">
        <v>11850</v>
      </c>
      <c r="M258" s="3">
        <v>3</v>
      </c>
      <c r="N258" s="3">
        <v>3</v>
      </c>
      <c r="O258" s="3">
        <v>1738</v>
      </c>
      <c r="P258" s="3">
        <v>11446</v>
      </c>
      <c r="Q258" s="3">
        <v>9971</v>
      </c>
      <c r="R258" s="3">
        <v>89</v>
      </c>
      <c r="S258" s="3" t="b">
        <v>1</v>
      </c>
      <c r="T258" s="3">
        <v>0</v>
      </c>
      <c r="U258" s="3">
        <v>0</v>
      </c>
      <c r="V258" s="3">
        <v>1</v>
      </c>
      <c r="W258" s="3">
        <v>5</v>
      </c>
      <c r="X258" s="3">
        <v>-1</v>
      </c>
      <c r="Z258" s="3">
        <v>1</v>
      </c>
      <c r="AA258" s="3">
        <v>1</v>
      </c>
      <c r="AB258">
        <v>1</v>
      </c>
      <c r="AC258">
        <v>1</v>
      </c>
    </row>
    <row r="259" spans="1:34" x14ac:dyDescent="0.2">
      <c r="A259" s="7">
        <v>2306.0574999999999</v>
      </c>
      <c r="B259" s="3" t="s">
        <v>10</v>
      </c>
      <c r="C259" s="3">
        <v>12</v>
      </c>
      <c r="D259" s="3">
        <v>0</v>
      </c>
      <c r="E259" s="3" t="b">
        <v>0</v>
      </c>
      <c r="F259" s="3" t="b">
        <v>0</v>
      </c>
      <c r="G259" s="13">
        <v>2.2812836170196502</v>
      </c>
      <c r="H259" s="13">
        <v>2.12708520889282</v>
      </c>
      <c r="I259" s="13">
        <v>9.5117154121398908</v>
      </c>
      <c r="J259" s="13">
        <v>0.118110418319702</v>
      </c>
      <c r="Z259" t="s">
        <v>193</v>
      </c>
    </row>
    <row r="260" spans="1:34" x14ac:dyDescent="0.2">
      <c r="A260" s="7">
        <v>2306.0048999999999</v>
      </c>
      <c r="B260" s="3" t="s">
        <v>57</v>
      </c>
      <c r="C260" s="3">
        <v>12</v>
      </c>
      <c r="D260" s="3">
        <v>12</v>
      </c>
      <c r="E260" s="3" t="b">
        <v>0</v>
      </c>
      <c r="F260" s="3" t="b">
        <v>0</v>
      </c>
      <c r="G260" s="13">
        <v>0.31741070747375399</v>
      </c>
      <c r="H260" s="13">
        <v>0.31723928451538003</v>
      </c>
      <c r="I260" s="13">
        <v>0.36825156211853</v>
      </c>
      <c r="J260" s="13">
        <v>0.37395644187927202</v>
      </c>
      <c r="Z260" s="10" t="s">
        <v>119</v>
      </c>
    </row>
    <row r="261" spans="1:34" x14ac:dyDescent="0.2">
      <c r="A261" s="7">
        <v>2306.0005999999998</v>
      </c>
      <c r="B261" s="3" t="s">
        <v>11</v>
      </c>
      <c r="C261" s="3">
        <v>0</v>
      </c>
      <c r="D261" s="3">
        <v>0</v>
      </c>
      <c r="E261" s="3" t="b">
        <v>0</v>
      </c>
      <c r="F261" s="3" t="b">
        <v>1</v>
      </c>
      <c r="G261" s="13">
        <v>12.752329826354901</v>
      </c>
      <c r="H261" s="13">
        <v>0.16774559020995999</v>
      </c>
      <c r="I261" s="13">
        <v>14.587208271026601</v>
      </c>
      <c r="J261" s="13">
        <v>0.16671228408813399</v>
      </c>
      <c r="K261" s="3">
        <v>11</v>
      </c>
      <c r="L261" s="3">
        <v>11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2</v>
      </c>
      <c r="S261" s="3" t="b">
        <v>1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</row>
    <row r="262" spans="1:34" x14ac:dyDescent="0.2">
      <c r="A262" s="7">
        <v>2306.00279</v>
      </c>
      <c r="B262" s="3" t="s">
        <v>23</v>
      </c>
      <c r="C262" s="3">
        <v>12</v>
      </c>
      <c r="D262" s="3">
        <v>12</v>
      </c>
      <c r="E262" s="3" t="b">
        <v>1</v>
      </c>
      <c r="F262" s="3" t="b">
        <v>0</v>
      </c>
      <c r="G262" s="13">
        <v>3.5410783290863002</v>
      </c>
      <c r="H262" s="13">
        <v>0.22433924674987701</v>
      </c>
      <c r="I262" s="13">
        <v>3.9626579284667902</v>
      </c>
      <c r="J262" s="13">
        <v>3.8449780941009499</v>
      </c>
      <c r="K262" s="3">
        <v>7162</v>
      </c>
      <c r="L262" s="3">
        <v>5430</v>
      </c>
      <c r="M262" s="3">
        <v>0</v>
      </c>
      <c r="N262" s="3">
        <v>0</v>
      </c>
      <c r="O262" s="3">
        <v>216</v>
      </c>
      <c r="P262" s="3">
        <v>5374</v>
      </c>
      <c r="Q262" s="3">
        <v>4793</v>
      </c>
      <c r="R262" s="3">
        <v>72</v>
      </c>
      <c r="S262" s="3" t="b">
        <v>1</v>
      </c>
      <c r="T262" s="3">
        <v>0</v>
      </c>
      <c r="U262" s="3">
        <v>0</v>
      </c>
      <c r="V262" s="3">
        <v>0</v>
      </c>
      <c r="W262" s="3">
        <v>2</v>
      </c>
      <c r="X262" s="3">
        <v>-1</v>
      </c>
      <c r="Z262" s="3">
        <v>1</v>
      </c>
      <c r="AA262" s="3">
        <v>1</v>
      </c>
      <c r="AB262">
        <v>1</v>
      </c>
      <c r="AC262">
        <v>1</v>
      </c>
    </row>
    <row r="263" spans="1:34" x14ac:dyDescent="0.2">
      <c r="A263" s="7">
        <v>2306.0059000000001</v>
      </c>
      <c r="B263" s="3" t="s">
        <v>13</v>
      </c>
      <c r="C263" s="3">
        <v>0</v>
      </c>
      <c r="D263" s="3">
        <v>0</v>
      </c>
      <c r="E263" s="3" t="b">
        <v>1</v>
      </c>
      <c r="F263" s="3" t="b">
        <v>1</v>
      </c>
      <c r="G263" s="13">
        <v>7.5123324394226003</v>
      </c>
      <c r="H263" s="13">
        <v>0.118599414825439</v>
      </c>
      <c r="I263" s="13">
        <v>8.2276339530944806</v>
      </c>
      <c r="J263" s="13">
        <v>0.116230249404907</v>
      </c>
      <c r="K263" s="3">
        <v>110</v>
      </c>
      <c r="L263" s="3">
        <v>110</v>
      </c>
      <c r="M263" s="3">
        <v>0</v>
      </c>
      <c r="N263" s="3">
        <v>0</v>
      </c>
      <c r="O263" s="3">
        <v>0</v>
      </c>
      <c r="P263" s="3">
        <v>8</v>
      </c>
      <c r="Q263" s="3">
        <v>8</v>
      </c>
      <c r="R263" s="3">
        <v>4</v>
      </c>
      <c r="S263" s="3" t="b">
        <v>1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</row>
    <row r="264" spans="1:34" x14ac:dyDescent="0.2">
      <c r="A264" s="7">
        <v>2306.0034300000002</v>
      </c>
      <c r="B264" s="3" t="s">
        <v>23</v>
      </c>
      <c r="C264" s="3">
        <v>0</v>
      </c>
      <c r="D264" s="3">
        <v>0</v>
      </c>
      <c r="E264" s="3" t="b">
        <v>1</v>
      </c>
      <c r="F264" s="3" t="b">
        <v>1</v>
      </c>
      <c r="G264" s="13">
        <v>4.5390219688415501</v>
      </c>
      <c r="H264" s="13">
        <v>0.116338491439819</v>
      </c>
      <c r="I264" s="13">
        <v>5.2969396114349303</v>
      </c>
      <c r="J264" s="13">
        <v>0.11683845520019499</v>
      </c>
      <c r="K264" s="3">
        <v>6</v>
      </c>
      <c r="L264" s="3">
        <v>6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2</v>
      </c>
      <c r="S264" s="3" t="b">
        <v>1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</row>
    <row r="265" spans="1:34" x14ac:dyDescent="0.2">
      <c r="A265" s="7">
        <v>2306.1219999999998</v>
      </c>
      <c r="B265" s="3" t="s">
        <v>12</v>
      </c>
      <c r="C265" s="3">
        <v>0</v>
      </c>
      <c r="D265" s="3">
        <v>0</v>
      </c>
      <c r="E265" s="3" t="b">
        <v>1</v>
      </c>
      <c r="F265" s="3" t="b">
        <v>1</v>
      </c>
      <c r="G265" s="13">
        <v>22.590245723724301</v>
      </c>
      <c r="H265" s="13">
        <v>0.11770582199096601</v>
      </c>
      <c r="I265" s="13">
        <v>17.2877371311187</v>
      </c>
      <c r="J265" s="13">
        <v>0.16752791404724099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 t="b">
        <v>1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</row>
    <row r="266" spans="1:34" x14ac:dyDescent="0.2">
      <c r="A266" s="7">
        <v>2306.0206199999998</v>
      </c>
      <c r="B266" s="3" t="s">
        <v>23</v>
      </c>
      <c r="C266" s="3">
        <v>0</v>
      </c>
      <c r="D266" s="3">
        <v>0</v>
      </c>
      <c r="E266" s="3" t="b">
        <v>1</v>
      </c>
      <c r="F266" s="3" t="b">
        <v>1</v>
      </c>
      <c r="G266" s="13">
        <v>10.688845396041801</v>
      </c>
      <c r="H266" s="13">
        <v>0.11734390258789</v>
      </c>
      <c r="I266" s="13">
        <v>13.086674451827999</v>
      </c>
      <c r="J266" s="13">
        <v>0.16805148124694799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 t="b">
        <v>1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</row>
    <row r="267" spans="1:34" x14ac:dyDescent="0.2">
      <c r="A267" s="7">
        <v>2306.0130800000002</v>
      </c>
      <c r="B267" s="3" t="s">
        <v>49</v>
      </c>
      <c r="C267" s="3">
        <v>0</v>
      </c>
      <c r="D267" s="3">
        <v>0</v>
      </c>
      <c r="E267" s="3" t="b">
        <v>0</v>
      </c>
      <c r="F267" s="3" t="b">
        <v>1</v>
      </c>
      <c r="G267" s="13">
        <v>6.0983736515045104</v>
      </c>
      <c r="H267" s="13">
        <v>0.117482185363769</v>
      </c>
      <c r="I267" s="13">
        <v>7.6734859943389804</v>
      </c>
      <c r="J267" s="13">
        <v>0.176876544952392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 t="b">
        <v>1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</row>
    <row r="268" spans="1:34" x14ac:dyDescent="0.2">
      <c r="A268" s="7">
        <v>2306.00371</v>
      </c>
      <c r="B268" s="3" t="s">
        <v>10</v>
      </c>
      <c r="C268" s="3">
        <v>12</v>
      </c>
      <c r="D268" s="3">
        <v>0</v>
      </c>
      <c r="E268" s="3" t="b">
        <v>0</v>
      </c>
      <c r="F268" s="3" t="b">
        <v>0</v>
      </c>
      <c r="G268" s="13">
        <v>3.2383282184600799</v>
      </c>
      <c r="H268" s="13">
        <v>0.22050046920776301</v>
      </c>
      <c r="I268" s="13">
        <v>7.4916641712188703</v>
      </c>
      <c r="J268" s="13">
        <v>0.16720128059387199</v>
      </c>
      <c r="K268" s="3">
        <v>390</v>
      </c>
      <c r="L268" s="3">
        <v>262</v>
      </c>
      <c r="M268" s="3">
        <v>0</v>
      </c>
      <c r="N268" s="3">
        <v>0</v>
      </c>
      <c r="O268" s="3">
        <v>3</v>
      </c>
      <c r="P268" s="3">
        <v>-141</v>
      </c>
      <c r="Q268" s="3">
        <v>90</v>
      </c>
      <c r="R268" s="3">
        <v>12</v>
      </c>
      <c r="S268" s="3" t="b">
        <v>1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Z268" s="3">
        <v>1</v>
      </c>
      <c r="AA268" s="3">
        <v>1</v>
      </c>
      <c r="AB268">
        <v>1</v>
      </c>
    </row>
    <row r="269" spans="1:34" x14ac:dyDescent="0.2">
      <c r="A269" s="7">
        <v>2306.0174000000002</v>
      </c>
      <c r="B269" s="3" t="s">
        <v>12</v>
      </c>
      <c r="C269" s="3">
        <v>12</v>
      </c>
      <c r="D269" s="3">
        <v>0</v>
      </c>
      <c r="E269" s="3" t="b">
        <v>0</v>
      </c>
      <c r="F269" s="3" t="b">
        <v>0</v>
      </c>
      <c r="G269" s="13">
        <v>5.40232157707214</v>
      </c>
      <c r="H269" s="13">
        <v>0.27058768272399902</v>
      </c>
      <c r="I269" s="13">
        <v>22.003672599792399</v>
      </c>
      <c r="J269" s="13">
        <v>0.169718742370605</v>
      </c>
      <c r="K269" s="3">
        <v>15954</v>
      </c>
      <c r="L269" s="3">
        <v>8140</v>
      </c>
      <c r="M269" s="3">
        <v>4</v>
      </c>
      <c r="N269" s="3">
        <v>8</v>
      </c>
      <c r="O269" s="3">
        <v>2866</v>
      </c>
      <c r="P269" s="3">
        <v>4692</v>
      </c>
      <c r="Q269" s="3">
        <v>4307</v>
      </c>
      <c r="R269" s="3">
        <v>74</v>
      </c>
      <c r="S269" s="3" t="b">
        <v>1</v>
      </c>
      <c r="T269" s="3">
        <v>0</v>
      </c>
      <c r="U269" s="3">
        <v>0</v>
      </c>
      <c r="V269" s="3">
        <v>0</v>
      </c>
      <c r="W269" s="3">
        <v>2</v>
      </c>
      <c r="X269" s="3">
        <v>-1</v>
      </c>
      <c r="Z269" s="3">
        <v>1</v>
      </c>
      <c r="AA269" s="3">
        <v>1</v>
      </c>
      <c r="AB269">
        <v>1</v>
      </c>
      <c r="AC269">
        <v>1</v>
      </c>
      <c r="AH269" t="s">
        <v>194</v>
      </c>
    </row>
    <row r="270" spans="1:34" x14ac:dyDescent="0.2">
      <c r="A270" s="7">
        <v>2306.0159199999998</v>
      </c>
      <c r="B270" s="3" t="s">
        <v>10</v>
      </c>
      <c r="C270" s="3">
        <v>0</v>
      </c>
      <c r="D270" s="3">
        <v>0</v>
      </c>
      <c r="E270" s="3" t="b">
        <v>1</v>
      </c>
      <c r="F270" s="3" t="b">
        <v>1</v>
      </c>
      <c r="G270" s="13">
        <v>5.5548827648162797</v>
      </c>
      <c r="H270" s="13">
        <v>0.16929435729980399</v>
      </c>
      <c r="I270" s="13">
        <v>5.8369784355163503</v>
      </c>
      <c r="J270" s="13">
        <v>0.116313934326171</v>
      </c>
      <c r="K270" s="3">
        <v>32</v>
      </c>
      <c r="L270" s="3">
        <v>32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2</v>
      </c>
      <c r="S270" s="3" t="b">
        <v>1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</row>
    <row r="271" spans="1:34" x14ac:dyDescent="0.2">
      <c r="A271" s="7">
        <v>2306.0088300000002</v>
      </c>
      <c r="B271" s="3" t="s">
        <v>16</v>
      </c>
      <c r="C271" s="3">
        <v>12</v>
      </c>
      <c r="D271" s="3">
        <v>0</v>
      </c>
      <c r="E271" s="3" t="b">
        <v>1</v>
      </c>
      <c r="F271" s="3" t="b">
        <v>0</v>
      </c>
      <c r="G271" s="13">
        <v>6.3100960254669101</v>
      </c>
      <c r="H271" s="13">
        <v>0.21980881690979001</v>
      </c>
      <c r="I271" s="13">
        <v>21.299105644226</v>
      </c>
      <c r="J271" s="13">
        <v>0.16700410842895499</v>
      </c>
      <c r="K271" s="3">
        <v>10578</v>
      </c>
      <c r="L271" s="3">
        <v>5878</v>
      </c>
      <c r="M271" s="3">
        <v>0</v>
      </c>
      <c r="N271" s="3">
        <v>0</v>
      </c>
      <c r="O271" s="3">
        <v>1227</v>
      </c>
      <c r="P271" s="3">
        <v>6877</v>
      </c>
      <c r="Q271" s="3">
        <v>5479</v>
      </c>
      <c r="R271" s="3">
        <v>83</v>
      </c>
      <c r="S271" s="3" t="b">
        <v>1</v>
      </c>
      <c r="T271" s="3">
        <v>0</v>
      </c>
      <c r="U271" s="3">
        <v>0</v>
      </c>
      <c r="V271" s="3">
        <v>2</v>
      </c>
      <c r="W271" s="3">
        <v>4</v>
      </c>
      <c r="X271" s="3">
        <v>-1</v>
      </c>
      <c r="Z271" s="3">
        <v>1</v>
      </c>
      <c r="AA271" s="3">
        <v>1</v>
      </c>
      <c r="AB271">
        <v>1</v>
      </c>
      <c r="AC271">
        <v>1</v>
      </c>
    </row>
    <row r="272" spans="1:34" x14ac:dyDescent="0.2">
      <c r="A272" s="7">
        <v>2306.0019000000002</v>
      </c>
      <c r="B272" s="3" t="s">
        <v>58</v>
      </c>
      <c r="C272" s="3">
        <v>12</v>
      </c>
      <c r="D272" s="3">
        <v>0</v>
      </c>
      <c r="E272" s="3" t="b">
        <v>0</v>
      </c>
      <c r="F272" s="3" t="b">
        <v>0</v>
      </c>
      <c r="G272" s="13">
        <v>7.4262154102325404</v>
      </c>
      <c r="H272" s="13">
        <v>0.27360367774963301</v>
      </c>
      <c r="I272" s="13">
        <v>28.5857110023498</v>
      </c>
      <c r="J272" s="13">
        <v>0.16735959053039501</v>
      </c>
      <c r="K272" s="3">
        <v>2750</v>
      </c>
      <c r="L272" s="3">
        <v>2260</v>
      </c>
      <c r="M272" s="3">
        <v>2</v>
      </c>
      <c r="N272" s="3">
        <v>1</v>
      </c>
      <c r="O272" s="3">
        <v>67</v>
      </c>
      <c r="P272" s="3">
        <v>2199</v>
      </c>
      <c r="Q272" s="3">
        <v>1877</v>
      </c>
      <c r="R272" s="3">
        <v>75</v>
      </c>
      <c r="S272" s="3" t="b">
        <v>1</v>
      </c>
      <c r="T272" s="3">
        <v>0</v>
      </c>
      <c r="U272" s="3">
        <v>0</v>
      </c>
      <c r="V272" s="3">
        <v>3</v>
      </c>
      <c r="W272" s="3">
        <v>5</v>
      </c>
      <c r="X272" s="3">
        <v>-1</v>
      </c>
      <c r="Z272" s="3">
        <v>1</v>
      </c>
      <c r="AA272" s="3">
        <v>1</v>
      </c>
      <c r="AB272">
        <v>1</v>
      </c>
      <c r="AC272">
        <v>1</v>
      </c>
      <c r="AE272">
        <v>1</v>
      </c>
      <c r="AH272" t="s">
        <v>195</v>
      </c>
    </row>
    <row r="273" spans="1:34" x14ac:dyDescent="0.2">
      <c r="A273" s="7">
        <v>2306.0020300000001</v>
      </c>
      <c r="B273" s="3" t="s">
        <v>14</v>
      </c>
      <c r="C273" s="3">
        <v>12</v>
      </c>
      <c r="D273" s="3">
        <v>12</v>
      </c>
      <c r="E273" s="3" t="b">
        <v>1</v>
      </c>
      <c r="F273" s="3" t="b">
        <v>1</v>
      </c>
      <c r="G273" s="13">
        <v>4.2428193092346103</v>
      </c>
      <c r="H273" s="13">
        <v>0.220025539398193</v>
      </c>
      <c r="I273" s="13">
        <v>4.7607164382934499</v>
      </c>
      <c r="J273" s="13">
        <v>0.27255821228027299</v>
      </c>
      <c r="K273" s="3">
        <v>472</v>
      </c>
      <c r="L273" s="3">
        <v>0</v>
      </c>
      <c r="M273" s="3">
        <v>0</v>
      </c>
      <c r="N273" s="3">
        <v>0</v>
      </c>
      <c r="O273" s="3">
        <v>193</v>
      </c>
      <c r="P273" s="3">
        <v>0</v>
      </c>
      <c r="Q273" s="3">
        <v>0</v>
      </c>
      <c r="R273" s="3">
        <v>0</v>
      </c>
      <c r="S273" s="3" t="b">
        <v>1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</row>
    <row r="274" spans="1:34" x14ac:dyDescent="0.2">
      <c r="A274" s="7">
        <v>2306.0192000000002</v>
      </c>
      <c r="B274" s="3" t="s">
        <v>10</v>
      </c>
      <c r="C274" s="3">
        <v>12</v>
      </c>
      <c r="D274" s="3">
        <v>0</v>
      </c>
      <c r="E274" s="3" t="b">
        <v>0</v>
      </c>
      <c r="F274" s="3" t="b">
        <v>0</v>
      </c>
      <c r="G274" s="13">
        <v>6.1514112949371302</v>
      </c>
      <c r="H274" s="13">
        <v>0.217977285385131</v>
      </c>
      <c r="I274" s="13">
        <v>27.015147209167399</v>
      </c>
      <c r="J274" s="13">
        <v>0.16948103904724099</v>
      </c>
      <c r="K274" s="3">
        <v>23009</v>
      </c>
      <c r="L274" s="3">
        <v>11568</v>
      </c>
      <c r="M274" s="3">
        <v>15</v>
      </c>
      <c r="N274" s="3">
        <v>6</v>
      </c>
      <c r="O274" s="3">
        <v>4262</v>
      </c>
      <c r="P274" s="3">
        <v>5721</v>
      </c>
      <c r="Q274" s="3">
        <v>4736</v>
      </c>
      <c r="R274" s="3">
        <v>75</v>
      </c>
      <c r="S274" s="3" t="b">
        <v>1</v>
      </c>
      <c r="T274" s="3">
        <v>0</v>
      </c>
      <c r="U274" s="3">
        <v>0</v>
      </c>
      <c r="V274" s="3">
        <v>7</v>
      </c>
      <c r="W274" s="3">
        <v>9</v>
      </c>
      <c r="X274" s="3">
        <v>-1</v>
      </c>
      <c r="Z274" s="3">
        <v>1</v>
      </c>
      <c r="AA274" s="3">
        <v>1</v>
      </c>
      <c r="AB274">
        <v>1</v>
      </c>
      <c r="AC274">
        <v>1</v>
      </c>
    </row>
    <row r="275" spans="1:34" x14ac:dyDescent="0.2">
      <c r="A275" s="7">
        <v>2306.05701</v>
      </c>
      <c r="B275" s="3" t="s">
        <v>17</v>
      </c>
      <c r="C275" s="3">
        <v>12</v>
      </c>
      <c r="D275" s="3">
        <v>0</v>
      </c>
      <c r="E275" s="3" t="b">
        <v>0</v>
      </c>
      <c r="F275" s="3" t="b">
        <v>0</v>
      </c>
      <c r="G275" s="13">
        <v>9.7233510017395002</v>
      </c>
      <c r="H275" s="13">
        <v>0.27297592163085899</v>
      </c>
      <c r="I275" s="13">
        <v>35.038238048553403</v>
      </c>
      <c r="J275" s="13">
        <v>0.16685938835144001</v>
      </c>
      <c r="K275" s="3">
        <v>9810</v>
      </c>
      <c r="L275" s="3">
        <v>7264</v>
      </c>
      <c r="M275" s="3">
        <v>0</v>
      </c>
      <c r="N275" s="3">
        <v>0</v>
      </c>
      <c r="O275" s="3">
        <v>609</v>
      </c>
      <c r="P275" s="3">
        <v>7780</v>
      </c>
      <c r="Q275" s="3">
        <v>7011</v>
      </c>
      <c r="R275" s="3">
        <v>81</v>
      </c>
      <c r="S275" s="3" t="b">
        <v>1</v>
      </c>
      <c r="T275" s="3">
        <v>0</v>
      </c>
      <c r="U275" s="3">
        <v>0</v>
      </c>
      <c r="V275" s="3">
        <v>0</v>
      </c>
      <c r="W275" s="3">
        <v>0</v>
      </c>
      <c r="X275" s="3">
        <v>-2</v>
      </c>
      <c r="Z275" s="3">
        <v>1</v>
      </c>
      <c r="AA275" s="3">
        <v>1</v>
      </c>
      <c r="AB275">
        <v>1</v>
      </c>
      <c r="AC275">
        <v>1</v>
      </c>
    </row>
    <row r="276" spans="1:34" x14ac:dyDescent="0.2">
      <c r="A276" s="7">
        <v>2306.0398700000001</v>
      </c>
      <c r="B276" s="3" t="s">
        <v>10</v>
      </c>
      <c r="C276" s="3">
        <v>12</v>
      </c>
      <c r="D276" s="3">
        <v>0</v>
      </c>
      <c r="E276" s="3" t="b">
        <v>1</v>
      </c>
      <c r="F276" s="3" t="b">
        <v>0</v>
      </c>
      <c r="G276" s="13">
        <v>3.2524204254150302</v>
      </c>
      <c r="H276" s="13">
        <v>0.220569849014282</v>
      </c>
      <c r="I276" s="13">
        <v>10.226933240890499</v>
      </c>
      <c r="J276" s="13">
        <v>0.116623640060424</v>
      </c>
      <c r="K276" s="3">
        <v>11300</v>
      </c>
      <c r="L276" s="3">
        <v>9602</v>
      </c>
      <c r="M276" s="3">
        <v>0</v>
      </c>
      <c r="N276" s="3">
        <v>0</v>
      </c>
      <c r="O276" s="3">
        <v>2</v>
      </c>
      <c r="P276" s="3">
        <v>10846</v>
      </c>
      <c r="Q276" s="3">
        <v>9442</v>
      </c>
      <c r="R276" s="3">
        <v>78</v>
      </c>
      <c r="S276" s="3" t="b">
        <v>1</v>
      </c>
      <c r="T276" s="3">
        <v>0</v>
      </c>
      <c r="U276" s="3">
        <v>0</v>
      </c>
      <c r="V276" s="3">
        <v>1</v>
      </c>
      <c r="W276" s="3">
        <v>1</v>
      </c>
      <c r="X276" s="3">
        <v>-2</v>
      </c>
      <c r="Z276" s="3">
        <v>1</v>
      </c>
      <c r="AA276" s="3">
        <v>1</v>
      </c>
      <c r="AB276">
        <v>1</v>
      </c>
      <c r="AC276">
        <v>1</v>
      </c>
    </row>
    <row r="277" spans="1:34" x14ac:dyDescent="0.2">
      <c r="A277" s="7">
        <v>2306.01838</v>
      </c>
      <c r="B277" s="3" t="s">
        <v>10</v>
      </c>
      <c r="C277" s="3">
        <v>0</v>
      </c>
      <c r="D277" s="3">
        <v>0</v>
      </c>
      <c r="E277" s="3" t="b">
        <v>0</v>
      </c>
      <c r="F277" s="3" t="b">
        <v>1</v>
      </c>
      <c r="G277" s="13">
        <v>15.1536011695861</v>
      </c>
      <c r="H277" s="13">
        <v>0.16958785057067799</v>
      </c>
      <c r="I277" s="13">
        <v>16.811826467513999</v>
      </c>
      <c r="J277" s="13">
        <v>0.22195029258728</v>
      </c>
      <c r="K277" s="3">
        <v>30</v>
      </c>
      <c r="L277" s="3">
        <v>30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2</v>
      </c>
      <c r="S277" s="3" t="b">
        <v>1</v>
      </c>
      <c r="T277" s="3">
        <v>0</v>
      </c>
      <c r="U277" s="3">
        <v>0</v>
      </c>
      <c r="V277" s="3">
        <v>0</v>
      </c>
      <c r="W277" s="3">
        <v>2</v>
      </c>
      <c r="X277" s="3">
        <v>0</v>
      </c>
    </row>
    <row r="278" spans="1:34" x14ac:dyDescent="0.2">
      <c r="A278" s="7">
        <v>2306.0443</v>
      </c>
      <c r="B278" s="3" t="s">
        <v>10</v>
      </c>
      <c r="C278" s="3">
        <v>0</v>
      </c>
      <c r="D278" s="3">
        <v>0</v>
      </c>
      <c r="E278" s="3" t="b">
        <v>0</v>
      </c>
      <c r="F278" s="3" t="b">
        <v>0</v>
      </c>
      <c r="G278" s="13">
        <v>4.3978385925292898</v>
      </c>
      <c r="H278" s="13">
        <v>0.119753122329711</v>
      </c>
      <c r="I278" s="13">
        <v>5.05279040336608</v>
      </c>
      <c r="J278" s="13">
        <v>0.17196464538574199</v>
      </c>
      <c r="K278" s="3">
        <v>137</v>
      </c>
      <c r="L278" s="3">
        <v>114</v>
      </c>
      <c r="M278" s="3">
        <v>0</v>
      </c>
      <c r="N278" s="3">
        <v>0</v>
      </c>
      <c r="O278" s="3">
        <v>9</v>
      </c>
      <c r="P278" s="3">
        <v>-1</v>
      </c>
      <c r="Q278" s="3">
        <v>0</v>
      </c>
      <c r="R278" s="3">
        <v>0</v>
      </c>
      <c r="S278" s="3" t="b">
        <v>1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Z278" s="3">
        <v>1</v>
      </c>
    </row>
    <row r="279" spans="1:34" x14ac:dyDescent="0.2">
      <c r="A279" s="7">
        <v>2306.0033100000001</v>
      </c>
      <c r="B279" s="3" t="s">
        <v>14</v>
      </c>
      <c r="C279" s="3">
        <v>0</v>
      </c>
      <c r="D279" s="3">
        <v>0</v>
      </c>
      <c r="E279" s="3" t="b">
        <v>0</v>
      </c>
      <c r="F279" s="3" t="b">
        <v>1</v>
      </c>
      <c r="G279" s="13">
        <v>12.401717662811199</v>
      </c>
      <c r="H279" s="13">
        <v>0.17631793022155701</v>
      </c>
      <c r="I279" s="13">
        <v>14.922037601470899</v>
      </c>
      <c r="J279" s="13">
        <v>0.16945552825927701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 t="b">
        <v>1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Z279" s="3"/>
    </row>
    <row r="280" spans="1:34" x14ac:dyDescent="0.2">
      <c r="A280" s="7">
        <v>2306.1004800000001</v>
      </c>
      <c r="B280" s="3" t="s">
        <v>17</v>
      </c>
      <c r="C280" s="3">
        <v>12</v>
      </c>
      <c r="D280" s="3">
        <v>0</v>
      </c>
      <c r="E280" s="3" t="b">
        <v>0</v>
      </c>
      <c r="F280" s="3" t="b">
        <v>0</v>
      </c>
      <c r="G280" s="13">
        <v>13.045110464096</v>
      </c>
      <c r="H280" s="13">
        <v>0.27248358726501398</v>
      </c>
      <c r="I280" s="13">
        <v>58.869194269180298</v>
      </c>
      <c r="J280" s="13">
        <v>0.17885565757751401</v>
      </c>
      <c r="K280" s="3">
        <v>76292</v>
      </c>
      <c r="L280" s="3">
        <v>54181</v>
      </c>
      <c r="M280" s="3">
        <v>11</v>
      </c>
      <c r="N280" s="3">
        <v>11</v>
      </c>
      <c r="O280" s="3">
        <v>5503</v>
      </c>
      <c r="P280" s="3">
        <v>58034</v>
      </c>
      <c r="Q280" s="3">
        <v>49157</v>
      </c>
      <c r="R280" s="3">
        <v>92</v>
      </c>
      <c r="S280" s="3" t="b">
        <v>1</v>
      </c>
      <c r="T280" s="3">
        <v>0</v>
      </c>
      <c r="U280" s="3">
        <v>0</v>
      </c>
      <c r="V280" s="3">
        <v>4</v>
      </c>
      <c r="W280" s="3">
        <v>12</v>
      </c>
      <c r="X280" s="3">
        <v>-11</v>
      </c>
      <c r="Z280" s="3">
        <v>1</v>
      </c>
      <c r="AA280" s="3">
        <v>1</v>
      </c>
      <c r="AB280">
        <v>1</v>
      </c>
      <c r="AC280">
        <v>1</v>
      </c>
      <c r="AD280">
        <v>1</v>
      </c>
      <c r="AH280" t="s">
        <v>196</v>
      </c>
    </row>
    <row r="281" spans="1:34" x14ac:dyDescent="0.2">
      <c r="A281" s="7">
        <v>2306.0269199999998</v>
      </c>
      <c r="B281" s="3" t="s">
        <v>10</v>
      </c>
      <c r="C281" s="3">
        <v>0</v>
      </c>
      <c r="D281" s="3">
        <v>0</v>
      </c>
      <c r="E281" s="3" t="b">
        <v>0</v>
      </c>
      <c r="F281" s="3" t="b">
        <v>0</v>
      </c>
      <c r="G281" s="13">
        <v>30.6818461418151</v>
      </c>
      <c r="H281" s="13">
        <v>0.11651659011840799</v>
      </c>
      <c r="I281" s="13">
        <v>34.750560760497997</v>
      </c>
      <c r="J281" s="13">
        <v>0.16657710075378401</v>
      </c>
      <c r="K281" s="3">
        <v>2</v>
      </c>
      <c r="L281" s="3">
        <v>0</v>
      </c>
      <c r="M281" s="3">
        <v>0</v>
      </c>
      <c r="N281" s="3">
        <v>0</v>
      </c>
      <c r="O281" s="3">
        <v>0</v>
      </c>
      <c r="P281" s="3">
        <v>-2</v>
      </c>
      <c r="Q281" s="3">
        <v>0</v>
      </c>
      <c r="R281" s="3">
        <v>0</v>
      </c>
      <c r="S281" s="3" t="b">
        <v>1</v>
      </c>
      <c r="T281" s="3">
        <v>0</v>
      </c>
      <c r="U281" s="3">
        <v>0</v>
      </c>
      <c r="V281" s="3">
        <v>0</v>
      </c>
      <c r="W281" s="3">
        <v>6</v>
      </c>
      <c r="X281" s="3">
        <v>0</v>
      </c>
      <c r="Z281" s="3">
        <v>1</v>
      </c>
    </row>
    <row r="282" spans="1:34" x14ac:dyDescent="0.2">
      <c r="A282" s="7">
        <v>2306.0014500000002</v>
      </c>
      <c r="B282" s="3" t="s">
        <v>10</v>
      </c>
      <c r="C282" s="3">
        <v>0</v>
      </c>
      <c r="D282" s="3">
        <v>0</v>
      </c>
      <c r="E282" s="3" t="b">
        <v>0</v>
      </c>
      <c r="F282" s="3" t="b">
        <v>1</v>
      </c>
      <c r="G282" s="13">
        <v>51.984466552734297</v>
      </c>
      <c r="H282" s="13">
        <v>0.177956342697143</v>
      </c>
      <c r="I282" s="13">
        <v>63.973174571990903</v>
      </c>
      <c r="J282" s="13">
        <v>0.16702795028686501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 t="b">
        <v>1</v>
      </c>
      <c r="T282" s="3">
        <v>0</v>
      </c>
      <c r="U282" s="3">
        <v>0</v>
      </c>
      <c r="V282" s="3">
        <v>0</v>
      </c>
      <c r="W282" s="3">
        <v>4</v>
      </c>
      <c r="X282" s="3">
        <v>0</v>
      </c>
    </row>
    <row r="283" spans="1:34" x14ac:dyDescent="0.2">
      <c r="A283" s="7">
        <v>2306.0026800000001</v>
      </c>
      <c r="B283" s="3" t="s">
        <v>10</v>
      </c>
      <c r="C283" s="3">
        <v>0</v>
      </c>
      <c r="D283" s="3">
        <v>0</v>
      </c>
      <c r="E283" s="3" t="b">
        <v>0</v>
      </c>
      <c r="F283" s="3" t="b">
        <v>1</v>
      </c>
      <c r="G283" s="13">
        <v>50.545673131942699</v>
      </c>
      <c r="H283" s="13">
        <v>0.32311081886291498</v>
      </c>
      <c r="I283" s="13">
        <v>36.035121679306002</v>
      </c>
      <c r="J283" s="13">
        <v>0.16958451271057101</v>
      </c>
      <c r="K283" s="3">
        <v>271</v>
      </c>
      <c r="L283" s="3">
        <v>271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2</v>
      </c>
      <c r="S283" s="3" t="b">
        <v>1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</row>
    <row r="284" spans="1:34" x14ac:dyDescent="0.2">
      <c r="A284" s="7">
        <v>2306.0057499999998</v>
      </c>
      <c r="B284" s="3" t="s">
        <v>17</v>
      </c>
      <c r="C284" s="3">
        <v>0</v>
      </c>
      <c r="D284" s="3">
        <v>0</v>
      </c>
      <c r="E284" s="3" t="b">
        <v>0</v>
      </c>
      <c r="F284" s="3" t="b">
        <v>0</v>
      </c>
      <c r="G284" s="13">
        <v>25.018945693969702</v>
      </c>
      <c r="H284" s="13">
        <v>0.21785545349120999</v>
      </c>
      <c r="I284" s="13">
        <v>15.2267906665802</v>
      </c>
      <c r="J284" s="13">
        <v>0.16596937179565399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 t="b">
        <v>1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Z284" s="3">
        <v>1</v>
      </c>
    </row>
    <row r="285" spans="1:34" x14ac:dyDescent="0.2">
      <c r="A285" s="7">
        <v>2306.0063100000002</v>
      </c>
      <c r="B285" s="3" t="s">
        <v>13</v>
      </c>
      <c r="C285" s="3">
        <v>0</v>
      </c>
      <c r="D285" s="3">
        <v>0</v>
      </c>
      <c r="E285" s="3" t="b">
        <v>0</v>
      </c>
      <c r="F285" s="3" t="b">
        <v>0</v>
      </c>
      <c r="G285" s="13">
        <v>14.7344493865966</v>
      </c>
      <c r="H285" s="13">
        <v>0.217965602874755</v>
      </c>
      <c r="I285" s="13">
        <v>10.089570999145501</v>
      </c>
      <c r="J285" s="13">
        <v>0.16935682296752899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 t="b">
        <v>1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Z285" s="3">
        <v>1</v>
      </c>
    </row>
    <row r="286" spans="1:34" x14ac:dyDescent="0.2">
      <c r="A286" s="7">
        <v>2306.009</v>
      </c>
      <c r="B286" s="3" t="s">
        <v>16</v>
      </c>
      <c r="C286" s="3">
        <v>0</v>
      </c>
      <c r="D286" s="3">
        <v>0</v>
      </c>
      <c r="E286" s="3" t="b">
        <v>0</v>
      </c>
      <c r="F286" s="3" t="b">
        <v>0</v>
      </c>
      <c r="G286" s="13">
        <v>20.721162796020501</v>
      </c>
      <c r="H286" s="13">
        <v>0.16717028617858801</v>
      </c>
      <c r="I286" s="13">
        <v>14.1538279056549</v>
      </c>
      <c r="J286" s="13">
        <v>0.17472743988037101</v>
      </c>
      <c r="K286" s="3">
        <v>14</v>
      </c>
      <c r="L286" s="3">
        <v>8</v>
      </c>
      <c r="M286" s="3">
        <v>0</v>
      </c>
      <c r="N286" s="3">
        <v>0</v>
      </c>
      <c r="O286" s="3">
        <v>1</v>
      </c>
      <c r="P286" s="3">
        <v>0</v>
      </c>
      <c r="Q286" s="3">
        <v>0</v>
      </c>
      <c r="R286" s="3">
        <v>2</v>
      </c>
      <c r="S286" s="3" t="b">
        <v>1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Z286" s="3">
        <v>1</v>
      </c>
    </row>
    <row r="287" spans="1:34" x14ac:dyDescent="0.2">
      <c r="A287" s="7">
        <v>2306.0000399999999</v>
      </c>
      <c r="B287" s="3" t="s">
        <v>26</v>
      </c>
      <c r="C287" s="3">
        <v>12</v>
      </c>
      <c r="D287" s="3">
        <v>0</v>
      </c>
      <c r="E287" s="3" t="b">
        <v>0</v>
      </c>
      <c r="F287" s="3" t="b">
        <v>0</v>
      </c>
      <c r="G287" s="13">
        <v>12.675754308700499</v>
      </c>
      <c r="H287" s="13">
        <v>0.36900353431701599</v>
      </c>
      <c r="I287" s="13">
        <v>21.482311487197801</v>
      </c>
      <c r="J287" s="13">
        <v>0.17409491539001401</v>
      </c>
      <c r="K287" s="3">
        <v>16469</v>
      </c>
      <c r="L287" s="3">
        <v>12214</v>
      </c>
      <c r="M287" s="3">
        <v>2</v>
      </c>
      <c r="N287" s="3">
        <v>5</v>
      </c>
      <c r="O287" s="3">
        <v>971</v>
      </c>
      <c r="P287" s="3">
        <v>12762</v>
      </c>
      <c r="Q287" s="3">
        <v>11270</v>
      </c>
      <c r="R287" s="3">
        <v>81</v>
      </c>
      <c r="S287" s="3" t="b">
        <v>1</v>
      </c>
      <c r="T287" s="3">
        <v>0</v>
      </c>
      <c r="U287" s="3">
        <v>0</v>
      </c>
      <c r="V287" s="3">
        <v>0</v>
      </c>
      <c r="W287" s="3">
        <v>6</v>
      </c>
      <c r="X287" s="3">
        <v>-5</v>
      </c>
      <c r="Z287" s="3">
        <v>1</v>
      </c>
      <c r="AA287" s="3">
        <v>1</v>
      </c>
      <c r="AB287">
        <v>1</v>
      </c>
      <c r="AC287">
        <v>1</v>
      </c>
    </row>
    <row r="288" spans="1:34" x14ac:dyDescent="0.2">
      <c r="A288" s="7">
        <v>2306.0014700000002</v>
      </c>
      <c r="B288" s="3" t="s">
        <v>23</v>
      </c>
      <c r="C288" s="3">
        <v>12</v>
      </c>
      <c r="D288" s="3">
        <v>12</v>
      </c>
      <c r="E288" s="3" t="b">
        <v>1</v>
      </c>
      <c r="F288" s="3" t="b">
        <v>0</v>
      </c>
      <c r="G288" s="13">
        <v>16.6615455150604</v>
      </c>
      <c r="H288" s="13">
        <v>0.31887578964233398</v>
      </c>
      <c r="I288" s="13">
        <v>13.1686828136444</v>
      </c>
      <c r="J288" s="13">
        <v>13.1170396804809</v>
      </c>
      <c r="K288" s="3">
        <v>9482</v>
      </c>
      <c r="L288" s="3">
        <v>7410</v>
      </c>
      <c r="M288" s="3">
        <v>11</v>
      </c>
      <c r="N288" s="3">
        <v>5</v>
      </c>
      <c r="O288" s="3">
        <v>282</v>
      </c>
      <c r="P288" s="3">
        <v>5186</v>
      </c>
      <c r="Q288" s="3">
        <v>4697</v>
      </c>
      <c r="R288" s="3">
        <v>73</v>
      </c>
      <c r="S288" s="3" t="b">
        <v>1</v>
      </c>
      <c r="T288" s="3">
        <v>0</v>
      </c>
      <c r="U288" s="3">
        <v>0</v>
      </c>
      <c r="V288" s="3">
        <v>0</v>
      </c>
      <c r="W288" s="3">
        <v>2</v>
      </c>
      <c r="X288" s="3">
        <v>0</v>
      </c>
      <c r="Z288" s="3">
        <v>1</v>
      </c>
      <c r="AA288" s="3">
        <v>1</v>
      </c>
      <c r="AB288">
        <v>1</v>
      </c>
      <c r="AC288">
        <v>1</v>
      </c>
      <c r="AE288">
        <v>1</v>
      </c>
      <c r="AH288" t="s">
        <v>197</v>
      </c>
    </row>
    <row r="289" spans="1:34" x14ac:dyDescent="0.2">
      <c r="A289" s="7">
        <v>2306.0016700000001</v>
      </c>
      <c r="B289" s="3" t="s">
        <v>59</v>
      </c>
      <c r="C289" s="3">
        <v>12</v>
      </c>
      <c r="D289" s="3">
        <v>0</v>
      </c>
      <c r="E289" s="3" t="b">
        <v>0</v>
      </c>
      <c r="F289" s="3" t="b">
        <v>0</v>
      </c>
      <c r="G289" s="13">
        <v>13.526572942733701</v>
      </c>
      <c r="H289" s="13">
        <v>0.31833052635192799</v>
      </c>
      <c r="I289" s="13">
        <v>25.5670340061187</v>
      </c>
      <c r="J289" s="13">
        <v>0.166718959808349</v>
      </c>
      <c r="K289" s="3">
        <v>3798</v>
      </c>
      <c r="L289" s="3">
        <v>3091</v>
      </c>
      <c r="M289" s="3">
        <v>0</v>
      </c>
      <c r="N289" s="3">
        <v>1</v>
      </c>
      <c r="O289" s="3">
        <v>64</v>
      </c>
      <c r="P289" s="3">
        <v>3306</v>
      </c>
      <c r="Q289" s="3">
        <v>2958</v>
      </c>
      <c r="R289" s="3">
        <v>77</v>
      </c>
      <c r="S289" s="3" t="b">
        <v>1</v>
      </c>
      <c r="T289" s="3">
        <v>0</v>
      </c>
      <c r="U289" s="3">
        <v>0</v>
      </c>
      <c r="V289" s="3">
        <v>1</v>
      </c>
      <c r="W289" s="3">
        <v>3</v>
      </c>
      <c r="X289" s="3">
        <v>-1</v>
      </c>
      <c r="Z289" s="3">
        <v>1</v>
      </c>
      <c r="AA289" s="3">
        <v>1</v>
      </c>
      <c r="AB289">
        <v>1</v>
      </c>
      <c r="AC289">
        <v>1</v>
      </c>
      <c r="AE289">
        <v>1</v>
      </c>
      <c r="AH289" t="s">
        <v>198</v>
      </c>
    </row>
    <row r="290" spans="1:34" x14ac:dyDescent="0.2">
      <c r="A290" s="7">
        <v>2306.00056</v>
      </c>
      <c r="B290" s="3" t="s">
        <v>18</v>
      </c>
      <c r="C290" s="3">
        <v>12</v>
      </c>
      <c r="D290" s="3">
        <v>12</v>
      </c>
      <c r="E290" s="3" t="b">
        <v>0</v>
      </c>
      <c r="F290" s="3" t="b">
        <v>0</v>
      </c>
      <c r="G290" s="13">
        <v>7.3687629699706996</v>
      </c>
      <c r="H290" s="13">
        <v>0.31824541091918901</v>
      </c>
      <c r="I290" s="13">
        <v>4.9654667377471897</v>
      </c>
      <c r="J290" s="13">
        <v>4.9478859901428196</v>
      </c>
      <c r="K290" s="3">
        <v>5371</v>
      </c>
      <c r="L290" s="3">
        <v>4377</v>
      </c>
      <c r="M290" s="3">
        <v>1</v>
      </c>
      <c r="N290" s="3">
        <v>1</v>
      </c>
      <c r="O290" s="3">
        <v>29</v>
      </c>
      <c r="P290" s="3">
        <v>4730</v>
      </c>
      <c r="Q290" s="3">
        <v>3805</v>
      </c>
      <c r="R290" s="3">
        <v>73</v>
      </c>
      <c r="S290" s="3" t="b">
        <v>1</v>
      </c>
      <c r="T290" s="3">
        <v>0</v>
      </c>
      <c r="U290" s="3">
        <v>0</v>
      </c>
      <c r="V290" s="3">
        <v>7</v>
      </c>
      <c r="W290" s="3">
        <v>7</v>
      </c>
      <c r="X290" s="3">
        <v>-1</v>
      </c>
      <c r="Z290" s="3">
        <v>1</v>
      </c>
      <c r="AA290" s="3">
        <v>1</v>
      </c>
      <c r="AB290">
        <v>1</v>
      </c>
      <c r="AC290">
        <v>1</v>
      </c>
    </row>
    <row r="291" spans="1:34" x14ac:dyDescent="0.2">
      <c r="A291" s="7">
        <v>2306.0385500000002</v>
      </c>
      <c r="B291" s="3" t="s">
        <v>17</v>
      </c>
      <c r="C291" s="3">
        <v>12</v>
      </c>
      <c r="D291" s="3">
        <v>0</v>
      </c>
      <c r="E291" s="3" t="b">
        <v>0</v>
      </c>
      <c r="F291" s="3" t="b">
        <v>0</v>
      </c>
      <c r="G291" s="13">
        <v>13.9295918941497</v>
      </c>
      <c r="H291" s="13">
        <v>0.36876630783080999</v>
      </c>
      <c r="I291" s="13">
        <v>25.754832267761198</v>
      </c>
      <c r="J291" s="13">
        <v>0.16900205612182601</v>
      </c>
      <c r="K291" s="3">
        <v>10599</v>
      </c>
      <c r="L291" s="3">
        <v>8855</v>
      </c>
      <c r="M291" s="3">
        <v>0</v>
      </c>
      <c r="N291" s="3">
        <v>0</v>
      </c>
      <c r="O291" s="3">
        <v>9</v>
      </c>
      <c r="P291" s="3">
        <v>10126</v>
      </c>
      <c r="Q291" s="3">
        <v>8656</v>
      </c>
      <c r="R291" s="3">
        <v>84</v>
      </c>
      <c r="S291" s="3" t="b">
        <v>1</v>
      </c>
      <c r="T291" s="3">
        <v>0</v>
      </c>
      <c r="U291" s="3">
        <v>0</v>
      </c>
      <c r="V291" s="3">
        <v>0</v>
      </c>
      <c r="W291" s="3">
        <v>0</v>
      </c>
      <c r="X291" s="3">
        <v>-1</v>
      </c>
      <c r="Z291" s="3">
        <v>1</v>
      </c>
      <c r="AA291" s="3">
        <v>1</v>
      </c>
      <c r="AB291">
        <v>1</v>
      </c>
      <c r="AC291">
        <v>1</v>
      </c>
    </row>
    <row r="292" spans="1:34" x14ac:dyDescent="0.2">
      <c r="A292" s="7">
        <v>2306.0092100000002</v>
      </c>
      <c r="B292" s="3" t="s">
        <v>18</v>
      </c>
      <c r="C292" s="3">
        <v>12</v>
      </c>
      <c r="D292" s="3">
        <v>12</v>
      </c>
      <c r="E292" s="3" t="b">
        <v>1</v>
      </c>
      <c r="F292" s="3" t="b">
        <v>0</v>
      </c>
      <c r="G292" s="13">
        <v>8.1511466503143293</v>
      </c>
      <c r="H292" s="13">
        <v>0.31841588020324701</v>
      </c>
      <c r="I292" s="13">
        <v>11.291079044342</v>
      </c>
      <c r="J292" s="13">
        <v>5.7708356380462602</v>
      </c>
      <c r="K292" s="3">
        <v>19434</v>
      </c>
      <c r="L292" s="3">
        <v>13567</v>
      </c>
      <c r="M292" s="3">
        <v>3</v>
      </c>
      <c r="N292" s="3">
        <v>3</v>
      </c>
      <c r="O292" s="3">
        <v>1640</v>
      </c>
      <c r="P292" s="3">
        <v>12274</v>
      </c>
      <c r="Q292" s="3">
        <v>10621</v>
      </c>
      <c r="R292" s="3">
        <v>79</v>
      </c>
      <c r="S292" s="3" t="b">
        <v>1</v>
      </c>
      <c r="T292" s="3">
        <v>0</v>
      </c>
      <c r="U292" s="3">
        <v>0</v>
      </c>
      <c r="V292" s="3">
        <v>0</v>
      </c>
      <c r="W292" s="3">
        <v>0</v>
      </c>
      <c r="X292" s="3">
        <v>-3</v>
      </c>
      <c r="Z292" s="3">
        <v>1</v>
      </c>
      <c r="AA292" s="3">
        <v>1</v>
      </c>
      <c r="AB292">
        <v>1</v>
      </c>
      <c r="AC292">
        <v>1</v>
      </c>
    </row>
    <row r="293" spans="1:34" x14ac:dyDescent="0.2">
      <c r="A293" s="7">
        <v>2306.01629</v>
      </c>
      <c r="B293" s="3" t="s">
        <v>49</v>
      </c>
      <c r="C293" s="3">
        <v>0</v>
      </c>
      <c r="D293" s="3">
        <v>0</v>
      </c>
      <c r="E293" s="3" t="b">
        <v>0</v>
      </c>
      <c r="F293" s="3" t="b">
        <v>1</v>
      </c>
      <c r="G293" s="13">
        <v>7.8692326545715297</v>
      </c>
      <c r="H293" s="13">
        <v>0.167316198348999</v>
      </c>
      <c r="I293" s="13">
        <v>5.25016045570373</v>
      </c>
      <c r="J293" s="13">
        <v>0.115867614746093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 t="b">
        <v>1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</row>
    <row r="294" spans="1:34" x14ac:dyDescent="0.2">
      <c r="A294" s="7">
        <v>2306.1205599999998</v>
      </c>
      <c r="B294" s="3" t="s">
        <v>10</v>
      </c>
      <c r="C294" s="3">
        <v>12</v>
      </c>
      <c r="D294" s="3">
        <v>0</v>
      </c>
      <c r="E294" s="3" t="b">
        <v>1</v>
      </c>
      <c r="F294" s="3" t="b">
        <v>0</v>
      </c>
      <c r="G294" s="13">
        <v>10.200944900512599</v>
      </c>
      <c r="H294" s="13">
        <v>0.31882333755493097</v>
      </c>
      <c r="I294" s="13">
        <v>22.383150100708001</v>
      </c>
      <c r="J294" s="13">
        <v>0.166866779327392</v>
      </c>
      <c r="K294" s="3">
        <v>9296</v>
      </c>
      <c r="L294" s="3">
        <v>7452</v>
      </c>
      <c r="M294" s="3">
        <v>1</v>
      </c>
      <c r="N294" s="3">
        <v>4</v>
      </c>
      <c r="O294" s="3">
        <v>84</v>
      </c>
      <c r="P294" s="3">
        <v>8329</v>
      </c>
      <c r="Q294" s="3">
        <v>6767</v>
      </c>
      <c r="R294" s="3">
        <v>76</v>
      </c>
      <c r="S294" s="3" t="b">
        <v>0</v>
      </c>
      <c r="T294" s="3">
        <v>2</v>
      </c>
      <c r="U294" s="3">
        <v>0</v>
      </c>
      <c r="V294" s="3">
        <v>0</v>
      </c>
      <c r="W294" s="3">
        <v>4</v>
      </c>
      <c r="X294" s="3">
        <v>-1</v>
      </c>
      <c r="Z294" s="3">
        <v>1</v>
      </c>
      <c r="AA294" s="3">
        <v>1</v>
      </c>
      <c r="AB294">
        <v>1</v>
      </c>
      <c r="AC294">
        <v>1</v>
      </c>
    </row>
    <row r="295" spans="1:34" x14ac:dyDescent="0.2">
      <c r="A295" s="7">
        <v>2306.00767</v>
      </c>
      <c r="B295" s="3" t="s">
        <v>34</v>
      </c>
      <c r="C295" s="3">
        <v>12</v>
      </c>
      <c r="D295" s="3">
        <v>0</v>
      </c>
      <c r="E295" s="3" t="b">
        <v>1</v>
      </c>
      <c r="F295" s="3" t="b">
        <v>0</v>
      </c>
      <c r="G295" s="13">
        <v>8.9780302047729492</v>
      </c>
      <c r="H295" s="13">
        <v>0.31798028945922802</v>
      </c>
      <c r="I295" s="13">
        <v>21.071316242218</v>
      </c>
      <c r="J295" s="13">
        <v>0.16993975639343201</v>
      </c>
      <c r="K295" s="3">
        <v>12474</v>
      </c>
      <c r="L295" s="3">
        <v>7323</v>
      </c>
      <c r="M295" s="3">
        <v>5</v>
      </c>
      <c r="N295" s="3">
        <v>1</v>
      </c>
      <c r="O295" s="3">
        <v>1715</v>
      </c>
      <c r="P295" s="3">
        <v>6280</v>
      </c>
      <c r="Q295" s="3">
        <v>5303</v>
      </c>
      <c r="R295" s="3">
        <v>80</v>
      </c>
      <c r="S295" s="3" t="b">
        <v>1</v>
      </c>
      <c r="T295" s="3">
        <v>0</v>
      </c>
      <c r="U295" s="3">
        <v>0</v>
      </c>
      <c r="V295" s="3">
        <v>2</v>
      </c>
      <c r="W295" s="3">
        <v>12</v>
      </c>
      <c r="X295" s="3">
        <v>-2</v>
      </c>
      <c r="Z295" s="3">
        <v>1</v>
      </c>
      <c r="AA295" s="3">
        <v>1</v>
      </c>
      <c r="AB295">
        <v>1</v>
      </c>
      <c r="AC295">
        <v>1</v>
      </c>
    </row>
    <row r="296" spans="1:34" x14ac:dyDescent="0.2">
      <c r="A296" s="7">
        <v>2306.0002500000001</v>
      </c>
      <c r="B296" s="3" t="s">
        <v>17</v>
      </c>
      <c r="C296" s="3">
        <v>12</v>
      </c>
      <c r="D296" s="3">
        <v>12</v>
      </c>
      <c r="E296" s="3" t="b">
        <v>1</v>
      </c>
      <c r="F296" s="3" t="b">
        <v>0</v>
      </c>
      <c r="G296" s="13">
        <v>18.8325722217559</v>
      </c>
      <c r="H296" s="13">
        <v>0.41887807846069303</v>
      </c>
      <c r="I296" s="13">
        <v>16.6250627040863</v>
      </c>
      <c r="J296" s="13">
        <v>14.4160547256469</v>
      </c>
      <c r="K296" s="3">
        <v>16529</v>
      </c>
      <c r="L296" s="3">
        <v>14117</v>
      </c>
      <c r="M296" s="3">
        <v>0</v>
      </c>
      <c r="N296" s="3">
        <v>0</v>
      </c>
      <c r="O296" s="3">
        <v>2</v>
      </c>
      <c r="P296" s="3">
        <v>16322</v>
      </c>
      <c r="Q296" s="3">
        <v>14004</v>
      </c>
      <c r="R296" s="3">
        <v>81</v>
      </c>
      <c r="S296" s="3" t="b">
        <v>1</v>
      </c>
      <c r="T296" s="3">
        <v>0</v>
      </c>
      <c r="U296" s="3">
        <v>0</v>
      </c>
      <c r="V296" s="3">
        <v>0</v>
      </c>
      <c r="W296" s="3">
        <v>0</v>
      </c>
      <c r="X296" s="3">
        <v>-2</v>
      </c>
      <c r="Z296" s="3">
        <v>1</v>
      </c>
      <c r="AA296" s="3">
        <v>1</v>
      </c>
      <c r="AB296">
        <v>1</v>
      </c>
      <c r="AC296">
        <v>1</v>
      </c>
    </row>
    <row r="297" spans="1:34" x14ac:dyDescent="0.2">
      <c r="A297" s="7">
        <v>2306.0051199999998</v>
      </c>
      <c r="B297" s="3" t="s">
        <v>16</v>
      </c>
      <c r="C297" s="3">
        <v>12</v>
      </c>
      <c r="D297" s="3">
        <v>0</v>
      </c>
      <c r="E297" s="3" t="b">
        <v>1</v>
      </c>
      <c r="F297" s="3" t="b">
        <v>0</v>
      </c>
      <c r="G297" s="13">
        <v>5.8019864559173504</v>
      </c>
      <c r="H297" s="13">
        <v>0.318169355392456</v>
      </c>
      <c r="I297" s="13">
        <v>12.664584875106801</v>
      </c>
      <c r="J297" s="13">
        <v>0.173815727233886</v>
      </c>
      <c r="K297" s="3">
        <v>8416</v>
      </c>
      <c r="L297" s="3">
        <v>4428</v>
      </c>
      <c r="M297" s="3">
        <v>1</v>
      </c>
      <c r="N297" s="3">
        <v>2</v>
      </c>
      <c r="O297" s="3">
        <v>1243</v>
      </c>
      <c r="P297" s="3">
        <v>3878</v>
      </c>
      <c r="Q297" s="3">
        <v>3370</v>
      </c>
      <c r="R297" s="3">
        <v>77</v>
      </c>
      <c r="S297" s="3" t="b">
        <v>1</v>
      </c>
      <c r="T297" s="3">
        <v>0</v>
      </c>
      <c r="U297" s="3">
        <v>0</v>
      </c>
      <c r="V297" s="3">
        <v>0</v>
      </c>
      <c r="W297" s="3">
        <v>0</v>
      </c>
      <c r="X297" s="3">
        <v>-1</v>
      </c>
      <c r="Z297" s="3">
        <v>1</v>
      </c>
      <c r="AA297" s="3">
        <v>1</v>
      </c>
      <c r="AB297">
        <v>1</v>
      </c>
      <c r="AC297">
        <v>1</v>
      </c>
    </row>
    <row r="298" spans="1:34" x14ac:dyDescent="0.2">
      <c r="A298" s="7">
        <v>2306.0012999999999</v>
      </c>
      <c r="B298" s="3" t="s">
        <v>12</v>
      </c>
      <c r="C298" s="3">
        <v>0</v>
      </c>
      <c r="D298" s="3">
        <v>0</v>
      </c>
      <c r="E298" s="3" t="b">
        <v>1</v>
      </c>
      <c r="F298" s="3" t="b">
        <v>1</v>
      </c>
      <c r="G298" s="13">
        <v>13.5639204978942</v>
      </c>
      <c r="H298" s="13">
        <v>0.167665004730224</v>
      </c>
      <c r="I298" s="13">
        <v>9.6608257293701101</v>
      </c>
      <c r="J298" s="13">
        <v>0.16611528396606401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 t="b">
        <v>1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</row>
    <row r="299" spans="1:34" x14ac:dyDescent="0.2">
      <c r="A299" s="7">
        <v>2306.0099399999999</v>
      </c>
      <c r="B299" s="3" t="s">
        <v>16</v>
      </c>
      <c r="C299" s="3">
        <v>12</v>
      </c>
      <c r="D299" s="3">
        <v>12</v>
      </c>
      <c r="E299" s="3" t="b">
        <v>1</v>
      </c>
      <c r="F299" s="3" t="b">
        <v>0</v>
      </c>
      <c r="G299" s="13">
        <v>5.3074841499328604</v>
      </c>
      <c r="H299" s="13">
        <v>0.31846117973327598</v>
      </c>
      <c r="I299" s="13">
        <v>3.9266359806060702</v>
      </c>
      <c r="J299" s="13">
        <v>3.6457345485687198</v>
      </c>
      <c r="K299" s="3">
        <v>8799</v>
      </c>
      <c r="L299" s="3">
        <v>7508</v>
      </c>
      <c r="M299" s="3">
        <v>5</v>
      </c>
      <c r="N299" s="3">
        <v>2</v>
      </c>
      <c r="O299" s="3">
        <v>5</v>
      </c>
      <c r="P299" s="3">
        <v>8240</v>
      </c>
      <c r="Q299" s="3">
        <v>7021</v>
      </c>
      <c r="R299" s="3">
        <v>80</v>
      </c>
      <c r="S299" s="3" t="b">
        <v>1</v>
      </c>
      <c r="T299" s="3">
        <v>0</v>
      </c>
      <c r="U299" s="3">
        <v>0</v>
      </c>
      <c r="V299" s="3">
        <v>1</v>
      </c>
      <c r="W299" s="3">
        <v>3</v>
      </c>
      <c r="X299" s="3">
        <v>-1</v>
      </c>
      <c r="Z299" s="3">
        <v>1</v>
      </c>
      <c r="AA299" s="3">
        <v>1</v>
      </c>
      <c r="AB299">
        <v>1</v>
      </c>
      <c r="AC299">
        <v>1</v>
      </c>
    </row>
    <row r="300" spans="1:34" x14ac:dyDescent="0.2">
      <c r="A300" s="7">
        <v>2306.0044200000002</v>
      </c>
      <c r="B300" s="3" t="s">
        <v>23</v>
      </c>
      <c r="C300" s="3">
        <v>0</v>
      </c>
      <c r="D300" s="3">
        <v>0</v>
      </c>
      <c r="E300" s="3" t="b">
        <v>0</v>
      </c>
      <c r="F300" s="3" t="b">
        <v>1</v>
      </c>
      <c r="G300" s="13">
        <v>22.600274801254201</v>
      </c>
      <c r="H300" s="13">
        <v>0.217414855957031</v>
      </c>
      <c r="I300" s="13">
        <v>15.2158777713775</v>
      </c>
      <c r="J300" s="13">
        <v>0.22074151039123499</v>
      </c>
      <c r="K300" s="3">
        <v>2</v>
      </c>
      <c r="L300" s="3">
        <v>2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2</v>
      </c>
      <c r="S300" s="3" t="b">
        <v>1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</row>
    <row r="301" spans="1:34" x14ac:dyDescent="0.2">
      <c r="A301" s="7">
        <v>2306.0067899999999</v>
      </c>
      <c r="B301" s="3" t="s">
        <v>13</v>
      </c>
      <c r="C301" s="3">
        <v>0</v>
      </c>
      <c r="D301" s="3">
        <v>0</v>
      </c>
      <c r="E301" s="3" t="b">
        <v>0</v>
      </c>
      <c r="F301" s="3" t="b">
        <v>0</v>
      </c>
      <c r="G301" s="13">
        <v>17.2733714580535</v>
      </c>
      <c r="H301" s="13">
        <v>0.21863675117492601</v>
      </c>
      <c r="I301" s="13">
        <v>11.9032793045043</v>
      </c>
      <c r="J301" s="13">
        <v>0.17823052406310999</v>
      </c>
      <c r="K301" s="3">
        <v>43</v>
      </c>
      <c r="L301" s="3">
        <v>40</v>
      </c>
      <c r="M301" s="3">
        <v>0</v>
      </c>
      <c r="N301" s="3">
        <v>0</v>
      </c>
      <c r="O301" s="3">
        <v>0</v>
      </c>
      <c r="P301" s="3">
        <v>-3</v>
      </c>
      <c r="Q301" s="3">
        <v>0</v>
      </c>
      <c r="R301" s="3">
        <v>2</v>
      </c>
      <c r="S301" s="3" t="b">
        <v>1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Z301" s="3">
        <v>1</v>
      </c>
    </row>
    <row r="302" spans="1:34" x14ac:dyDescent="0.2">
      <c r="A302" s="7">
        <v>2306.0084499999998</v>
      </c>
      <c r="B302" s="3" t="s">
        <v>17</v>
      </c>
      <c r="C302" s="3">
        <v>0</v>
      </c>
      <c r="D302" s="3">
        <v>0</v>
      </c>
      <c r="E302" s="3" t="b">
        <v>0</v>
      </c>
      <c r="F302" s="3" t="b">
        <v>0</v>
      </c>
      <c r="G302" s="13">
        <v>23.585356235504101</v>
      </c>
      <c r="H302" s="13">
        <v>0.25399398803710899</v>
      </c>
      <c r="I302" s="13">
        <v>15.820995330810501</v>
      </c>
      <c r="J302" s="13">
        <v>0.16986417770385701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 t="b">
        <v>1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Z302" s="3">
        <v>1</v>
      </c>
    </row>
    <row r="303" spans="1:34" x14ac:dyDescent="0.2">
      <c r="A303" s="7">
        <v>2306.0427100000002</v>
      </c>
      <c r="B303" s="3" t="s">
        <v>17</v>
      </c>
      <c r="C303" s="3">
        <v>0</v>
      </c>
      <c r="D303" s="3">
        <v>0</v>
      </c>
      <c r="E303" s="3" t="b">
        <v>0</v>
      </c>
      <c r="F303" s="3" t="b">
        <v>0</v>
      </c>
      <c r="G303" s="13">
        <v>21.154028892517001</v>
      </c>
      <c r="H303" s="13">
        <v>0.17168736457824699</v>
      </c>
      <c r="I303" s="13">
        <v>15.7732720375061</v>
      </c>
      <c r="J303" s="13">
        <v>0.16648817062377899</v>
      </c>
      <c r="K303" s="3">
        <v>1625</v>
      </c>
      <c r="L303" s="3">
        <v>436</v>
      </c>
      <c r="M303" s="3">
        <v>1</v>
      </c>
      <c r="N303" s="3">
        <v>1</v>
      </c>
      <c r="O303" s="3">
        <v>358</v>
      </c>
      <c r="P303" s="3">
        <v>-26</v>
      </c>
      <c r="Q303" s="3">
        <v>-1</v>
      </c>
      <c r="R303" s="3">
        <v>1</v>
      </c>
      <c r="S303" s="3" t="b">
        <v>1</v>
      </c>
      <c r="T303" s="3">
        <v>0</v>
      </c>
      <c r="U303" s="3">
        <v>0</v>
      </c>
      <c r="V303" s="3">
        <v>0</v>
      </c>
      <c r="W303" s="3">
        <v>0</v>
      </c>
      <c r="X303" s="3">
        <v>1</v>
      </c>
      <c r="Z303" s="3">
        <v>1</v>
      </c>
      <c r="AA303" s="3">
        <v>1</v>
      </c>
    </row>
    <row r="304" spans="1:34" x14ac:dyDescent="0.2">
      <c r="A304" s="7">
        <v>2306.02925</v>
      </c>
      <c r="B304" s="3" t="s">
        <v>10</v>
      </c>
      <c r="C304" s="3">
        <v>0</v>
      </c>
      <c r="D304" s="3">
        <v>0</v>
      </c>
      <c r="E304" s="3" t="b">
        <v>0</v>
      </c>
      <c r="F304" s="3" t="b">
        <v>0</v>
      </c>
      <c r="G304" s="13">
        <v>10.806213855743399</v>
      </c>
      <c r="H304" s="13">
        <v>0.117768764495849</v>
      </c>
      <c r="I304" s="13">
        <v>14.7477352619171</v>
      </c>
      <c r="J304" s="13">
        <v>0.22881698608398399</v>
      </c>
      <c r="K304" s="3">
        <v>5</v>
      </c>
      <c r="L304" s="3">
        <v>5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2</v>
      </c>
      <c r="S304" s="3" t="b">
        <v>1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Z304" s="3">
        <v>1</v>
      </c>
    </row>
    <row r="305" spans="1:34" x14ac:dyDescent="0.2">
      <c r="A305" s="7">
        <v>2306.0065500000001</v>
      </c>
      <c r="B305" s="3" t="s">
        <v>60</v>
      </c>
      <c r="C305" s="3">
        <v>0</v>
      </c>
      <c r="D305" s="3">
        <v>0</v>
      </c>
      <c r="E305" s="3" t="b">
        <v>1</v>
      </c>
      <c r="F305" s="3" t="b">
        <v>1</v>
      </c>
      <c r="G305" s="13">
        <v>11.1828958988189</v>
      </c>
      <c r="H305" s="13">
        <v>0.169925928115844</v>
      </c>
      <c r="I305" s="13">
        <v>12.3584330081939</v>
      </c>
      <c r="J305" s="13">
        <v>0.17179965972900299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 t="b">
        <v>1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</row>
    <row r="306" spans="1:34" x14ac:dyDescent="0.2">
      <c r="A306" s="7">
        <v>2306.0034000000001</v>
      </c>
      <c r="B306" s="3" t="s">
        <v>18</v>
      </c>
      <c r="C306" s="3">
        <v>12</v>
      </c>
      <c r="D306" s="3">
        <v>12</v>
      </c>
      <c r="E306" s="3" t="b">
        <v>0</v>
      </c>
      <c r="F306" s="3" t="b">
        <v>0</v>
      </c>
      <c r="G306" s="13">
        <v>11.398550748825</v>
      </c>
      <c r="H306" s="13">
        <v>0.21662044525146401</v>
      </c>
      <c r="I306" s="13">
        <v>15.440090417861899</v>
      </c>
      <c r="J306" s="13">
        <v>16.308184385299601</v>
      </c>
      <c r="K306" s="3">
        <v>47735</v>
      </c>
      <c r="L306" s="3">
        <v>23798</v>
      </c>
      <c r="M306" s="3">
        <v>17</v>
      </c>
      <c r="N306" s="3">
        <v>14</v>
      </c>
      <c r="O306" s="3">
        <v>9069</v>
      </c>
      <c r="P306" s="3">
        <v>9564</v>
      </c>
      <c r="Q306" s="3">
        <v>8217</v>
      </c>
      <c r="R306" s="3">
        <v>79</v>
      </c>
      <c r="S306" s="3" t="b">
        <v>1</v>
      </c>
      <c r="T306" s="3">
        <v>0</v>
      </c>
      <c r="U306" s="3">
        <v>0</v>
      </c>
      <c r="V306" s="3">
        <v>1</v>
      </c>
      <c r="W306" s="3">
        <v>1</v>
      </c>
      <c r="X306" s="3">
        <v>-2</v>
      </c>
      <c r="Z306" s="3">
        <v>1</v>
      </c>
      <c r="AA306" s="3">
        <v>1</v>
      </c>
      <c r="AB306">
        <v>1</v>
      </c>
      <c r="AC306">
        <v>1</v>
      </c>
    </row>
    <row r="307" spans="1:34" x14ac:dyDescent="0.2">
      <c r="A307" s="7">
        <v>2306.0003900000002</v>
      </c>
      <c r="B307" s="3" t="s">
        <v>61</v>
      </c>
      <c r="C307" s="3">
        <v>0</v>
      </c>
      <c r="D307" s="3">
        <v>0</v>
      </c>
      <c r="E307" s="3" t="b">
        <v>1</v>
      </c>
      <c r="F307" s="3" t="b">
        <v>1</v>
      </c>
      <c r="G307" s="13">
        <v>8.0381510257720894</v>
      </c>
      <c r="H307" s="13">
        <v>0.11588931083679101</v>
      </c>
      <c r="I307" s="13">
        <v>11.233268499374301</v>
      </c>
      <c r="J307" s="13">
        <v>0.22466373443603499</v>
      </c>
      <c r="K307" s="3">
        <v>24</v>
      </c>
      <c r="L307" s="3">
        <v>24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2</v>
      </c>
      <c r="S307" s="3" t="b">
        <v>1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</row>
    <row r="308" spans="1:34" x14ac:dyDescent="0.2">
      <c r="A308" s="7">
        <v>2306.0166300000001</v>
      </c>
      <c r="B308" s="3" t="s">
        <v>13</v>
      </c>
      <c r="C308" s="3">
        <v>0</v>
      </c>
      <c r="D308" s="3">
        <v>0</v>
      </c>
      <c r="E308" s="3" t="b">
        <v>1</v>
      </c>
      <c r="F308" s="3" t="b">
        <v>1</v>
      </c>
      <c r="G308" s="13">
        <v>9.2172310352325404</v>
      </c>
      <c r="H308" s="13">
        <v>0.16838192939758301</v>
      </c>
      <c r="I308" s="13">
        <v>10.1439278125762</v>
      </c>
      <c r="J308" s="13">
        <v>0.17052721977233801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 t="b">
        <v>1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</row>
    <row r="309" spans="1:34" x14ac:dyDescent="0.2">
      <c r="A309" s="7">
        <v>2306.0033400000002</v>
      </c>
      <c r="B309" s="3" t="s">
        <v>13</v>
      </c>
      <c r="C309" s="3">
        <v>0</v>
      </c>
      <c r="D309" s="3">
        <v>0</v>
      </c>
      <c r="E309" s="3" t="b">
        <v>0</v>
      </c>
      <c r="F309" s="3" t="b">
        <v>1</v>
      </c>
      <c r="G309" s="13">
        <v>7.1103627681732098</v>
      </c>
      <c r="H309" s="13">
        <v>0.172974348068237</v>
      </c>
      <c r="I309" s="13">
        <v>7.1814482212066597</v>
      </c>
      <c r="J309" s="13">
        <v>0.116634845733642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 t="b">
        <v>1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</row>
    <row r="310" spans="1:34" x14ac:dyDescent="0.2">
      <c r="A310" s="7">
        <v>2306.0039700000002</v>
      </c>
      <c r="B310" s="3" t="s">
        <v>13</v>
      </c>
      <c r="C310" s="3">
        <v>12</v>
      </c>
      <c r="D310" s="3">
        <v>0</v>
      </c>
      <c r="E310" s="3" t="b">
        <v>0</v>
      </c>
      <c r="F310" s="3" t="b">
        <v>0</v>
      </c>
      <c r="G310" s="13">
        <v>4.4926517009735099</v>
      </c>
      <c r="H310" s="13">
        <v>0.21844363212585399</v>
      </c>
      <c r="I310" s="13">
        <v>16.631651878356902</v>
      </c>
      <c r="J310" s="13">
        <v>0.168384313583374</v>
      </c>
      <c r="K310" s="3">
        <v>5862</v>
      </c>
      <c r="L310" s="3">
        <v>4852</v>
      </c>
      <c r="M310" s="3">
        <v>0</v>
      </c>
      <c r="N310" s="3">
        <v>0</v>
      </c>
      <c r="O310" s="3">
        <v>0</v>
      </c>
      <c r="P310" s="3">
        <v>4285</v>
      </c>
      <c r="Q310" s="3">
        <v>4196</v>
      </c>
      <c r="R310" s="3">
        <v>79</v>
      </c>
      <c r="S310" s="3" t="b">
        <v>1</v>
      </c>
      <c r="T310" s="3">
        <v>0</v>
      </c>
      <c r="U310" s="3">
        <v>0</v>
      </c>
      <c r="V310" s="3">
        <v>0</v>
      </c>
      <c r="W310" s="3">
        <v>2</v>
      </c>
      <c r="X310" s="3">
        <v>-1</v>
      </c>
      <c r="Z310" s="3">
        <v>1</v>
      </c>
      <c r="AA310" s="3">
        <v>1</v>
      </c>
      <c r="AB310">
        <v>1</v>
      </c>
      <c r="AC310">
        <v>1</v>
      </c>
    </row>
    <row r="311" spans="1:34" x14ac:dyDescent="0.2">
      <c r="A311" s="7">
        <v>2306.0067800000002</v>
      </c>
      <c r="B311" s="3" t="s">
        <v>18</v>
      </c>
      <c r="C311" s="3">
        <v>12</v>
      </c>
      <c r="D311" s="3">
        <v>0</v>
      </c>
      <c r="E311" s="3" t="b">
        <v>0</v>
      </c>
      <c r="F311" s="3" t="b">
        <v>0</v>
      </c>
      <c r="G311" s="13">
        <v>6.3162891864776602</v>
      </c>
      <c r="H311" s="13">
        <v>6.0477256774902299</v>
      </c>
      <c r="I311" s="13">
        <v>18.631518602371202</v>
      </c>
      <c r="J311" s="13">
        <v>0.36556673049926702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 t="b">
        <v>1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Z311" s="3">
        <v>1</v>
      </c>
    </row>
    <row r="312" spans="1:34" x14ac:dyDescent="0.2">
      <c r="A312" s="7">
        <v>2306.0182500000001</v>
      </c>
      <c r="B312" s="3" t="s">
        <v>13</v>
      </c>
      <c r="C312" s="3">
        <v>0</v>
      </c>
      <c r="D312" s="3">
        <v>0</v>
      </c>
      <c r="E312" s="3" t="b">
        <v>0</v>
      </c>
      <c r="F312" s="3" t="b">
        <v>1</v>
      </c>
      <c r="G312" s="13">
        <v>8.0647311210632306</v>
      </c>
      <c r="H312" s="13">
        <v>0.117995977401733</v>
      </c>
      <c r="I312" s="13">
        <v>12.000430107116699</v>
      </c>
      <c r="J312" s="13">
        <v>0.16783785820007299</v>
      </c>
      <c r="K312" s="3">
        <v>58</v>
      </c>
      <c r="L312" s="3">
        <v>58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2</v>
      </c>
      <c r="S312" s="3" t="b">
        <v>1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</row>
    <row r="313" spans="1:34" x14ac:dyDescent="0.2">
      <c r="A313" s="7">
        <v>2306.0106300000002</v>
      </c>
      <c r="B313" s="3" t="s">
        <v>13</v>
      </c>
      <c r="C313" s="3">
        <v>0</v>
      </c>
      <c r="D313" s="3">
        <v>0</v>
      </c>
      <c r="E313" s="3" t="b">
        <v>1</v>
      </c>
      <c r="F313" s="3" t="b">
        <v>1</v>
      </c>
      <c r="G313" s="13">
        <v>25.549536943435601</v>
      </c>
      <c r="H313" s="13">
        <v>0.16873407363891599</v>
      </c>
      <c r="I313" s="13">
        <v>41.149533510208101</v>
      </c>
      <c r="J313" s="13">
        <v>0.16816067695617601</v>
      </c>
      <c r="K313" s="3">
        <v>36</v>
      </c>
      <c r="L313" s="3">
        <v>36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4</v>
      </c>
      <c r="S313" s="3" t="b">
        <v>1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</row>
    <row r="314" spans="1:34" x14ac:dyDescent="0.2">
      <c r="A314" s="7">
        <v>2306.00702</v>
      </c>
      <c r="B314" s="3" t="s">
        <v>10</v>
      </c>
      <c r="C314" s="3">
        <v>0</v>
      </c>
      <c r="D314" s="3">
        <v>0</v>
      </c>
      <c r="E314" s="3" t="b">
        <v>0</v>
      </c>
      <c r="F314" s="3" t="b">
        <v>0</v>
      </c>
      <c r="G314" s="13">
        <v>9.9187710285186697</v>
      </c>
      <c r="H314" s="13">
        <v>0.17751669883728</v>
      </c>
      <c r="I314" s="13">
        <v>15.547265529632501</v>
      </c>
      <c r="J314" s="13">
        <v>0.21954226493835399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 t="b">
        <v>1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Z314" s="3">
        <v>1</v>
      </c>
    </row>
    <row r="315" spans="1:34" x14ac:dyDescent="0.2">
      <c r="A315" s="7">
        <v>2306.0349000000001</v>
      </c>
      <c r="B315" s="3" t="s">
        <v>26</v>
      </c>
      <c r="C315" s="3">
        <v>0</v>
      </c>
      <c r="D315" s="3">
        <v>0</v>
      </c>
      <c r="E315" s="3" t="b">
        <v>1</v>
      </c>
      <c r="F315" s="3" t="b">
        <v>1</v>
      </c>
      <c r="G315" s="13">
        <v>17.811745405197101</v>
      </c>
      <c r="H315" s="13">
        <v>0.16959118843078599</v>
      </c>
      <c r="I315" s="13">
        <v>26.084234476089399</v>
      </c>
      <c r="J315" s="13">
        <v>0.22205996513366699</v>
      </c>
      <c r="K315" s="3">
        <v>4</v>
      </c>
      <c r="L315" s="3">
        <v>4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2</v>
      </c>
      <c r="S315" s="3" t="b">
        <v>1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</row>
    <row r="316" spans="1:34" x14ac:dyDescent="0.2">
      <c r="A316" s="7">
        <v>2306.0798799999998</v>
      </c>
      <c r="B316" s="3" t="s">
        <v>12</v>
      </c>
      <c r="C316" s="3">
        <v>12</v>
      </c>
      <c r="D316" s="3">
        <v>0</v>
      </c>
      <c r="E316" s="3" t="b">
        <v>1</v>
      </c>
      <c r="F316" s="3" t="b">
        <v>0</v>
      </c>
      <c r="G316" s="13">
        <v>4.9439282417297301</v>
      </c>
      <c r="H316" s="13">
        <v>0.22345471382141099</v>
      </c>
      <c r="I316" s="13">
        <v>25.6380965709686</v>
      </c>
      <c r="J316" s="13">
        <v>0.16590642929077101</v>
      </c>
      <c r="K316" s="3">
        <v>19879</v>
      </c>
      <c r="L316" s="3">
        <v>15114</v>
      </c>
      <c r="M316" s="3">
        <v>2</v>
      </c>
      <c r="N316" s="3">
        <v>2</v>
      </c>
      <c r="O316" s="3">
        <v>958</v>
      </c>
      <c r="P316" s="3">
        <v>16101</v>
      </c>
      <c r="Q316" s="3">
        <v>14469</v>
      </c>
      <c r="R316" s="3">
        <v>87</v>
      </c>
      <c r="S316" s="3" t="b">
        <v>1</v>
      </c>
      <c r="T316" s="3">
        <v>0</v>
      </c>
      <c r="U316" s="3">
        <v>0</v>
      </c>
      <c r="V316" s="3">
        <v>0</v>
      </c>
      <c r="W316" s="3">
        <v>0</v>
      </c>
      <c r="X316" s="3">
        <v>-9</v>
      </c>
      <c r="Z316" s="3">
        <v>1</v>
      </c>
      <c r="AA316" s="3">
        <v>1</v>
      </c>
      <c r="AB316">
        <v>1</v>
      </c>
      <c r="AC316">
        <v>1</v>
      </c>
      <c r="AH316" t="s">
        <v>178</v>
      </c>
    </row>
    <row r="317" spans="1:34" x14ac:dyDescent="0.2">
      <c r="A317" s="7">
        <v>2306.0593899999999</v>
      </c>
      <c r="B317" s="3" t="s">
        <v>18</v>
      </c>
      <c r="C317" s="3">
        <v>12</v>
      </c>
      <c r="D317" s="3">
        <v>0</v>
      </c>
      <c r="E317" s="3" t="b">
        <v>1</v>
      </c>
      <c r="F317" s="3" t="b">
        <v>0</v>
      </c>
      <c r="G317" s="13">
        <v>4.29154300689697</v>
      </c>
      <c r="H317" s="13">
        <v>0.21736121177673301</v>
      </c>
      <c r="I317" s="13">
        <v>16.565681219100899</v>
      </c>
      <c r="J317" s="13">
        <v>0.17097997665405201</v>
      </c>
      <c r="K317" s="3">
        <v>400</v>
      </c>
      <c r="L317" s="3">
        <v>255</v>
      </c>
      <c r="M317" s="3">
        <v>0</v>
      </c>
      <c r="N317" s="3">
        <v>0</v>
      </c>
      <c r="O317" s="3">
        <v>6</v>
      </c>
      <c r="P317" s="3">
        <v>-181</v>
      </c>
      <c r="Q317" s="3">
        <v>21</v>
      </c>
      <c r="R317" s="3">
        <v>13</v>
      </c>
      <c r="S317" s="3" t="b">
        <v>1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Z317" s="3">
        <v>1</v>
      </c>
      <c r="AA317" s="3">
        <v>1</v>
      </c>
      <c r="AB317">
        <v>1</v>
      </c>
    </row>
    <row r="318" spans="1:34" x14ac:dyDescent="0.2">
      <c r="A318" s="7">
        <v>2306.0196500000002</v>
      </c>
      <c r="B318" s="3" t="s">
        <v>18</v>
      </c>
      <c r="C318" s="3">
        <v>12</v>
      </c>
      <c r="D318" s="3">
        <v>0</v>
      </c>
      <c r="E318" s="3" t="b">
        <v>1</v>
      </c>
      <c r="F318" s="3" t="b">
        <v>0</v>
      </c>
      <c r="G318" s="13">
        <v>7.03228688240051</v>
      </c>
      <c r="H318" s="13">
        <v>0.219408988952636</v>
      </c>
      <c r="I318" s="13">
        <v>36.904780864715498</v>
      </c>
      <c r="J318" s="13">
        <v>0.169793605804443</v>
      </c>
      <c r="K318" s="3">
        <v>12956</v>
      </c>
      <c r="L318" s="3">
        <v>10025</v>
      </c>
      <c r="M318" s="3">
        <v>2</v>
      </c>
      <c r="N318" s="3">
        <v>5</v>
      </c>
      <c r="O318" s="3">
        <v>592</v>
      </c>
      <c r="P318" s="3">
        <v>8638</v>
      </c>
      <c r="Q318" s="3">
        <v>7309</v>
      </c>
      <c r="R318" s="3">
        <v>87</v>
      </c>
      <c r="S318" s="3" t="b">
        <v>1</v>
      </c>
      <c r="T318" s="3">
        <v>0</v>
      </c>
      <c r="U318" s="3">
        <v>0</v>
      </c>
      <c r="V318" s="3">
        <v>1</v>
      </c>
      <c r="W318" s="3">
        <v>3</v>
      </c>
      <c r="X318" s="3">
        <v>-1</v>
      </c>
      <c r="Z318" s="3">
        <v>1</v>
      </c>
      <c r="AA318" s="3">
        <v>1</v>
      </c>
      <c r="AB318">
        <v>1</v>
      </c>
      <c r="AC318">
        <v>1</v>
      </c>
    </row>
    <row r="319" spans="1:34" x14ac:dyDescent="0.2">
      <c r="A319" s="7">
        <v>2306.0773100000001</v>
      </c>
      <c r="B319" s="3" t="s">
        <v>13</v>
      </c>
      <c r="C319" s="3">
        <v>0</v>
      </c>
      <c r="D319" s="3">
        <v>0</v>
      </c>
      <c r="E319" s="3" t="b">
        <v>0</v>
      </c>
      <c r="F319" s="3" t="b">
        <v>0</v>
      </c>
      <c r="G319" s="13">
        <v>21.7332537174224</v>
      </c>
      <c r="H319" s="13">
        <v>0.11687731742858801</v>
      </c>
      <c r="I319" s="13">
        <v>30.944315433502201</v>
      </c>
      <c r="J319" s="13">
        <v>0.168330907821655</v>
      </c>
      <c r="K319" s="3">
        <v>146</v>
      </c>
      <c r="L319" s="3">
        <v>67</v>
      </c>
      <c r="M319" s="3">
        <v>0</v>
      </c>
      <c r="N319" s="3">
        <v>0</v>
      </c>
      <c r="O319" s="3">
        <v>31</v>
      </c>
      <c r="P319" s="3">
        <v>0</v>
      </c>
      <c r="Q319" s="3">
        <v>0</v>
      </c>
      <c r="R319" s="3">
        <v>2</v>
      </c>
      <c r="S319" s="3" t="b">
        <v>1</v>
      </c>
      <c r="T319" s="3">
        <v>0</v>
      </c>
      <c r="U319" s="3">
        <v>0</v>
      </c>
      <c r="V319" s="3">
        <v>0</v>
      </c>
      <c r="W319" s="3">
        <v>4</v>
      </c>
      <c r="X319" s="3">
        <v>0</v>
      </c>
      <c r="Z319" s="3">
        <v>1</v>
      </c>
      <c r="AE319">
        <v>1</v>
      </c>
      <c r="AH319" t="s">
        <v>192</v>
      </c>
    </row>
    <row r="320" spans="1:34" x14ac:dyDescent="0.2">
      <c r="A320" s="7">
        <v>2306.0000199999999</v>
      </c>
      <c r="B320" s="3" t="s">
        <v>12</v>
      </c>
      <c r="C320" s="3">
        <v>12</v>
      </c>
      <c r="D320" s="3">
        <v>0</v>
      </c>
      <c r="E320" s="3" t="b">
        <v>0</v>
      </c>
      <c r="F320" s="3" t="b">
        <v>0</v>
      </c>
      <c r="G320" s="13">
        <v>4.6402111053466797</v>
      </c>
      <c r="H320" s="13">
        <v>0.21731376647949199</v>
      </c>
      <c r="I320" s="13">
        <v>22.3349883556366</v>
      </c>
      <c r="J320" s="13">
        <v>0.16910791397094699</v>
      </c>
      <c r="K320" s="3">
        <v>6515</v>
      </c>
      <c r="L320" s="3">
        <v>5514</v>
      </c>
      <c r="M320" s="3">
        <v>0</v>
      </c>
      <c r="N320" s="3">
        <v>0</v>
      </c>
      <c r="O320" s="3">
        <v>6</v>
      </c>
      <c r="P320" s="3">
        <v>6290</v>
      </c>
      <c r="Q320" s="3">
        <v>5324</v>
      </c>
      <c r="R320" s="3">
        <v>77</v>
      </c>
      <c r="S320" s="3" t="b">
        <v>1</v>
      </c>
      <c r="T320" s="3">
        <v>0</v>
      </c>
      <c r="U320" s="3">
        <v>0</v>
      </c>
      <c r="V320" s="3">
        <v>4</v>
      </c>
      <c r="W320" s="3">
        <v>6</v>
      </c>
      <c r="X320" s="3">
        <v>-2</v>
      </c>
      <c r="Z320" s="3">
        <v>1</v>
      </c>
      <c r="AA320" s="3">
        <v>1</v>
      </c>
      <c r="AB320">
        <v>1</v>
      </c>
      <c r="AC320">
        <v>1</v>
      </c>
      <c r="AH320" t="s">
        <v>199</v>
      </c>
    </row>
    <row r="321" spans="1:34" x14ac:dyDescent="0.2">
      <c r="A321" s="7">
        <v>2306.0000700000001</v>
      </c>
      <c r="B321" s="3" t="s">
        <v>10</v>
      </c>
      <c r="C321" s="3">
        <v>12</v>
      </c>
      <c r="D321" s="3">
        <v>0</v>
      </c>
      <c r="E321" s="3" t="b">
        <v>1</v>
      </c>
      <c r="F321" s="3" t="b">
        <v>0</v>
      </c>
      <c r="G321" s="13">
        <v>4.3590564727783203</v>
      </c>
      <c r="H321" s="13">
        <v>0.218247175216674</v>
      </c>
      <c r="I321" s="13">
        <v>15.9009020328521</v>
      </c>
      <c r="J321" s="13">
        <v>0.17475795745849601</v>
      </c>
      <c r="K321" s="3">
        <v>4139</v>
      </c>
      <c r="L321" s="3">
        <v>3430</v>
      </c>
      <c r="M321" s="3">
        <v>2</v>
      </c>
      <c r="N321" s="3">
        <v>2</v>
      </c>
      <c r="O321" s="3">
        <v>95</v>
      </c>
      <c r="P321" s="3">
        <v>3475</v>
      </c>
      <c r="Q321" s="3">
        <v>3052</v>
      </c>
      <c r="R321" s="3">
        <v>76</v>
      </c>
      <c r="S321" s="3" t="b">
        <v>1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Z321" s="3">
        <v>1</v>
      </c>
      <c r="AA321" s="3">
        <v>1</v>
      </c>
      <c r="AB321">
        <v>1</v>
      </c>
      <c r="AC321">
        <v>1</v>
      </c>
    </row>
    <row r="322" spans="1:34" x14ac:dyDescent="0.2">
      <c r="A322" s="7">
        <v>2306.00308</v>
      </c>
      <c r="B322" s="3" t="s">
        <v>10</v>
      </c>
      <c r="C322" s="3">
        <v>12</v>
      </c>
      <c r="D322" s="3">
        <v>0</v>
      </c>
      <c r="E322" s="3" t="b">
        <v>0</v>
      </c>
      <c r="F322" s="3" t="b">
        <v>0</v>
      </c>
      <c r="G322" s="13">
        <v>7.4571266174316397</v>
      </c>
      <c r="H322" s="13">
        <v>0.270738124847412</v>
      </c>
      <c r="I322" s="13">
        <v>31.093021154403601</v>
      </c>
      <c r="J322" s="13">
        <v>0.170636892318725</v>
      </c>
      <c r="K322" s="3">
        <v>9512</v>
      </c>
      <c r="L322" s="3">
        <v>7362</v>
      </c>
      <c r="M322" s="3">
        <v>0</v>
      </c>
      <c r="N322" s="3">
        <v>1</v>
      </c>
      <c r="O322" s="3">
        <v>296</v>
      </c>
      <c r="P322" s="3">
        <v>7593</v>
      </c>
      <c r="Q322" s="3">
        <v>6695</v>
      </c>
      <c r="R322" s="3">
        <v>84</v>
      </c>
      <c r="S322" s="3" t="b">
        <v>1</v>
      </c>
      <c r="T322" s="3">
        <v>0</v>
      </c>
      <c r="U322" s="3">
        <v>0</v>
      </c>
      <c r="V322" s="3">
        <v>0</v>
      </c>
      <c r="W322" s="3">
        <v>0</v>
      </c>
      <c r="X322" s="3">
        <v>-3</v>
      </c>
      <c r="Z322" s="3">
        <v>1</v>
      </c>
      <c r="AA322" s="3">
        <v>1</v>
      </c>
      <c r="AB322">
        <v>1</v>
      </c>
      <c r="AC322">
        <v>1</v>
      </c>
    </row>
    <row r="323" spans="1:34" x14ac:dyDescent="0.2">
      <c r="A323" s="7">
        <v>2306.0119199999999</v>
      </c>
      <c r="B323" s="3" t="s">
        <v>12</v>
      </c>
      <c r="C323" s="3">
        <v>12</v>
      </c>
      <c r="D323" s="3">
        <v>0</v>
      </c>
      <c r="E323" s="3" t="b">
        <v>0</v>
      </c>
      <c r="F323" s="3" t="b">
        <v>0</v>
      </c>
      <c r="G323" s="13">
        <v>6.3633275032043404</v>
      </c>
      <c r="H323" s="13">
        <v>0.22014021873474099</v>
      </c>
      <c r="I323" s="13">
        <v>24.655750513076701</v>
      </c>
      <c r="J323" s="13">
        <v>0.166938781738281</v>
      </c>
      <c r="K323" s="3">
        <v>23548</v>
      </c>
      <c r="L323" s="3">
        <v>16460</v>
      </c>
      <c r="M323" s="3">
        <v>13</v>
      </c>
      <c r="N323" s="3">
        <v>11</v>
      </c>
      <c r="O323" s="3">
        <v>2535</v>
      </c>
      <c r="P323" s="3">
        <v>7545</v>
      </c>
      <c r="Q323" s="3">
        <v>6505</v>
      </c>
      <c r="R323" s="3">
        <v>86</v>
      </c>
      <c r="S323" s="3" t="b">
        <v>1</v>
      </c>
      <c r="T323" s="3">
        <v>0</v>
      </c>
      <c r="U323" s="3">
        <v>0</v>
      </c>
      <c r="V323" s="3">
        <v>1</v>
      </c>
      <c r="W323" s="3">
        <v>3</v>
      </c>
      <c r="X323" s="3">
        <v>-1</v>
      </c>
      <c r="Z323" s="3">
        <v>1</v>
      </c>
      <c r="AA323" s="3">
        <v>1</v>
      </c>
      <c r="AB323">
        <v>1</v>
      </c>
      <c r="AC323">
        <v>1</v>
      </c>
    </row>
    <row r="324" spans="1:34" x14ac:dyDescent="0.2">
      <c r="A324" s="7">
        <v>2306.00981</v>
      </c>
      <c r="B324" s="3" t="s">
        <v>18</v>
      </c>
      <c r="C324" s="3">
        <v>0</v>
      </c>
      <c r="D324" s="3">
        <v>0</v>
      </c>
      <c r="E324" s="3" t="b">
        <v>0</v>
      </c>
      <c r="F324" s="3" t="b">
        <v>1</v>
      </c>
      <c r="G324" s="13">
        <v>8.7237012386322004</v>
      </c>
      <c r="H324" s="13">
        <v>0.17039442062377899</v>
      </c>
      <c r="I324" s="13">
        <v>12.9375102519989</v>
      </c>
      <c r="J324" s="13">
        <v>0.16620039939880299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 t="b">
        <v>1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</row>
    <row r="325" spans="1:34" x14ac:dyDescent="0.2">
      <c r="A325" s="7">
        <v>2306.00209</v>
      </c>
      <c r="B325" s="3" t="s">
        <v>13</v>
      </c>
      <c r="C325" s="3">
        <v>12</v>
      </c>
      <c r="D325" s="3">
        <v>0</v>
      </c>
      <c r="E325" s="3" t="b">
        <v>0</v>
      </c>
      <c r="F325" s="3" t="b">
        <v>0</v>
      </c>
      <c r="G325" s="13">
        <v>3.7894475460052401</v>
      </c>
      <c r="H325" s="13">
        <v>0.21882319450378401</v>
      </c>
      <c r="I325" s="13">
        <v>17.073342561721802</v>
      </c>
      <c r="J325" s="13">
        <v>0.167012929916381</v>
      </c>
      <c r="K325" s="3">
        <v>7114</v>
      </c>
      <c r="L325" s="3">
        <v>5006</v>
      </c>
      <c r="M325" s="3">
        <v>0</v>
      </c>
      <c r="N325" s="3">
        <v>0</v>
      </c>
      <c r="O325" s="3">
        <v>487</v>
      </c>
      <c r="P325" s="3">
        <v>5410</v>
      </c>
      <c r="Q325" s="3">
        <v>4610</v>
      </c>
      <c r="R325" s="3">
        <v>84</v>
      </c>
      <c r="S325" s="3" t="b">
        <v>1</v>
      </c>
      <c r="T325" s="3">
        <v>0</v>
      </c>
      <c r="U325" s="3">
        <v>0</v>
      </c>
      <c r="V325" s="3">
        <v>6</v>
      </c>
      <c r="W325" s="3">
        <v>8</v>
      </c>
      <c r="X325" s="3">
        <v>-1</v>
      </c>
      <c r="Z325" s="3">
        <v>1</v>
      </c>
      <c r="AA325" s="3">
        <v>1</v>
      </c>
      <c r="AB325">
        <v>1</v>
      </c>
      <c r="AC325">
        <v>1</v>
      </c>
    </row>
    <row r="326" spans="1:34" x14ac:dyDescent="0.2">
      <c r="A326" s="7">
        <v>2306.0010699999998</v>
      </c>
      <c r="B326" s="3" t="s">
        <v>10</v>
      </c>
      <c r="C326" s="3">
        <v>0</v>
      </c>
      <c r="D326" s="3">
        <v>0</v>
      </c>
      <c r="E326" s="3" t="b">
        <v>0</v>
      </c>
      <c r="F326" s="3" t="b">
        <v>0</v>
      </c>
      <c r="G326" s="13">
        <v>14.168592929840001</v>
      </c>
      <c r="H326" s="13">
        <v>0.16850042343139601</v>
      </c>
      <c r="I326" s="13">
        <v>19.059718608856201</v>
      </c>
      <c r="J326" s="13">
        <v>0.22077751159667899</v>
      </c>
      <c r="K326" s="3">
        <v>155</v>
      </c>
      <c r="L326" s="3">
        <v>91</v>
      </c>
      <c r="M326" s="3">
        <v>0</v>
      </c>
      <c r="N326" s="3">
        <v>1</v>
      </c>
      <c r="O326" s="3">
        <v>24</v>
      </c>
      <c r="P326" s="3">
        <v>0</v>
      </c>
      <c r="Q326" s="3">
        <v>0</v>
      </c>
      <c r="R326" s="3">
        <v>0</v>
      </c>
      <c r="S326" s="3" t="b">
        <v>1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Z326" s="3">
        <v>1</v>
      </c>
    </row>
    <row r="327" spans="1:34" x14ac:dyDescent="0.2">
      <c r="A327" s="7">
        <v>2306.0162500000001</v>
      </c>
      <c r="B327" s="3" t="s">
        <v>13</v>
      </c>
      <c r="C327" s="3">
        <v>0</v>
      </c>
      <c r="D327" s="3">
        <v>0</v>
      </c>
      <c r="E327" s="3" t="b">
        <v>0</v>
      </c>
      <c r="F327" s="3" t="b">
        <v>0</v>
      </c>
      <c r="G327" s="13">
        <v>33.178127765655503</v>
      </c>
      <c r="H327" s="13">
        <v>0.17596697807312001</v>
      </c>
      <c r="I327" s="13">
        <v>57.978116512298499</v>
      </c>
      <c r="J327" s="13">
        <v>0.166894435882568</v>
      </c>
      <c r="K327" s="3">
        <v>23</v>
      </c>
      <c r="L327" s="3">
        <v>22</v>
      </c>
      <c r="M327" s="3">
        <v>0</v>
      </c>
      <c r="N327" s="3">
        <v>0</v>
      </c>
      <c r="O327" s="3">
        <v>0</v>
      </c>
      <c r="P327" s="3">
        <v>-1</v>
      </c>
      <c r="Q327" s="3">
        <v>0</v>
      </c>
      <c r="R327" s="3">
        <v>2</v>
      </c>
      <c r="S327" s="3" t="b">
        <v>1</v>
      </c>
      <c r="T327" s="3">
        <v>0</v>
      </c>
      <c r="U327" s="3">
        <v>0</v>
      </c>
      <c r="V327" s="3">
        <v>0</v>
      </c>
      <c r="W327" s="3">
        <v>16</v>
      </c>
      <c r="X327" s="3">
        <v>0</v>
      </c>
      <c r="Z327" s="3">
        <v>1</v>
      </c>
    </row>
    <row r="328" spans="1:34" x14ac:dyDescent="0.2">
      <c r="A328" s="7">
        <v>2306.0008899999998</v>
      </c>
      <c r="B328" s="3" t="s">
        <v>12</v>
      </c>
      <c r="C328" s="3">
        <v>12</v>
      </c>
      <c r="D328" s="3">
        <v>0</v>
      </c>
      <c r="E328" s="3" t="b">
        <v>1</v>
      </c>
      <c r="F328" s="3" t="b">
        <v>0</v>
      </c>
      <c r="G328" s="13">
        <v>10.124809026718101</v>
      </c>
      <c r="H328" s="13">
        <v>0.21741175651550201</v>
      </c>
      <c r="I328" s="13">
        <v>54.640811920166001</v>
      </c>
      <c r="J328" s="13">
        <v>0.166823625564575</v>
      </c>
      <c r="K328" s="3">
        <v>13791</v>
      </c>
      <c r="L328" s="3">
        <v>11466</v>
      </c>
      <c r="M328" s="3">
        <v>0</v>
      </c>
      <c r="N328" s="3">
        <v>0</v>
      </c>
      <c r="O328" s="3">
        <v>85</v>
      </c>
      <c r="P328" s="3">
        <v>12908</v>
      </c>
      <c r="Q328" s="3">
        <v>11182</v>
      </c>
      <c r="R328" s="3">
        <v>85</v>
      </c>
      <c r="S328" s="3" t="b">
        <v>1</v>
      </c>
      <c r="T328" s="3">
        <v>0</v>
      </c>
      <c r="U328" s="3">
        <v>0</v>
      </c>
      <c r="V328" s="3">
        <v>0</v>
      </c>
      <c r="W328" s="3">
        <v>2</v>
      </c>
      <c r="X328" s="3">
        <v>-4</v>
      </c>
      <c r="Z328" s="3">
        <v>1</v>
      </c>
      <c r="AA328" s="3">
        <v>1</v>
      </c>
      <c r="AB328">
        <v>1</v>
      </c>
      <c r="AC328">
        <v>1</v>
      </c>
      <c r="AH328" t="s">
        <v>200</v>
      </c>
    </row>
    <row r="329" spans="1:34" x14ac:dyDescent="0.2">
      <c r="A329" s="7">
        <v>2306.0077299999998</v>
      </c>
      <c r="B329" s="3" t="s">
        <v>42</v>
      </c>
      <c r="C329" s="3">
        <v>12</v>
      </c>
      <c r="D329" s="3">
        <v>12</v>
      </c>
      <c r="E329" s="3" t="b">
        <v>1</v>
      </c>
      <c r="F329" s="3" t="b">
        <v>0</v>
      </c>
      <c r="G329" s="13">
        <v>4.8683617115020699</v>
      </c>
      <c r="H329" s="13">
        <v>0.22104001045227001</v>
      </c>
      <c r="I329" s="13">
        <v>6.5239305496215803</v>
      </c>
      <c r="J329" s="13">
        <v>6.5883905887603698</v>
      </c>
      <c r="K329" s="3">
        <v>11861</v>
      </c>
      <c r="L329" s="3">
        <v>10095</v>
      </c>
      <c r="M329" s="3">
        <v>0</v>
      </c>
      <c r="N329" s="3">
        <v>0</v>
      </c>
      <c r="O329" s="3">
        <v>0</v>
      </c>
      <c r="P329" s="3">
        <v>11766</v>
      </c>
      <c r="Q329" s="3">
        <v>10041</v>
      </c>
      <c r="R329" s="3">
        <v>75</v>
      </c>
      <c r="S329" s="3" t="b">
        <v>1</v>
      </c>
      <c r="T329" s="3">
        <v>0</v>
      </c>
      <c r="U329" s="3">
        <v>0</v>
      </c>
      <c r="V329" s="3">
        <v>1</v>
      </c>
      <c r="W329" s="3">
        <v>1</v>
      </c>
      <c r="X329" s="3">
        <v>-3</v>
      </c>
      <c r="Z329" s="3">
        <v>1</v>
      </c>
      <c r="AA329" s="3">
        <v>1</v>
      </c>
      <c r="AB329">
        <v>1</v>
      </c>
      <c r="AC329">
        <v>1</v>
      </c>
    </row>
    <row r="330" spans="1:34" x14ac:dyDescent="0.2">
      <c r="A330" s="7">
        <v>2306.0038800000002</v>
      </c>
      <c r="B330" s="3" t="s">
        <v>11</v>
      </c>
      <c r="C330" s="3">
        <v>12</v>
      </c>
      <c r="D330" s="3">
        <v>0</v>
      </c>
      <c r="E330" s="3" t="b">
        <v>0</v>
      </c>
      <c r="F330" s="3" t="b">
        <v>0</v>
      </c>
      <c r="G330" s="13">
        <v>12.612222433090199</v>
      </c>
      <c r="H330" s="13">
        <v>0.21955776214599601</v>
      </c>
      <c r="I330" s="13">
        <v>63.6438724994659</v>
      </c>
      <c r="J330" s="13">
        <v>0.170280456542968</v>
      </c>
      <c r="K330" s="3">
        <v>25376</v>
      </c>
      <c r="L330" s="3">
        <v>15624</v>
      </c>
      <c r="M330" s="3">
        <v>11</v>
      </c>
      <c r="N330" s="3">
        <v>8</v>
      </c>
      <c r="O330" s="3">
        <v>3330</v>
      </c>
      <c r="P330" s="3">
        <v>8435</v>
      </c>
      <c r="Q330" s="3">
        <v>6856</v>
      </c>
      <c r="R330" s="3">
        <v>76</v>
      </c>
      <c r="S330" s="3" t="b">
        <v>1</v>
      </c>
      <c r="T330" s="3">
        <v>0</v>
      </c>
      <c r="U330" s="3">
        <v>0</v>
      </c>
      <c r="V330" s="3">
        <v>5</v>
      </c>
      <c r="W330" s="3">
        <v>13</v>
      </c>
      <c r="X330" s="3">
        <v>-2</v>
      </c>
      <c r="Z330" s="3">
        <v>1</v>
      </c>
      <c r="AA330" s="3">
        <v>1</v>
      </c>
      <c r="AB330">
        <v>1</v>
      </c>
      <c r="AC330">
        <v>1</v>
      </c>
    </row>
    <row r="331" spans="1:34" x14ac:dyDescent="0.2">
      <c r="A331" s="7">
        <v>2306.0007300000002</v>
      </c>
      <c r="B331" s="3" t="s">
        <v>18</v>
      </c>
      <c r="C331" s="3">
        <v>0</v>
      </c>
      <c r="D331" s="3">
        <v>0</v>
      </c>
      <c r="E331" s="3" t="b">
        <v>0</v>
      </c>
      <c r="F331" s="3" t="b">
        <v>1</v>
      </c>
      <c r="G331" s="13">
        <v>8.2658407688140798</v>
      </c>
      <c r="H331" s="13">
        <v>0.172761440277099</v>
      </c>
      <c r="I331" s="13">
        <v>10.9205191135406</v>
      </c>
      <c r="J331" s="13">
        <v>0.168248176574707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 t="b">
        <v>1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</row>
    <row r="332" spans="1:34" x14ac:dyDescent="0.2">
      <c r="A332" s="7">
        <v>2306.0071699999999</v>
      </c>
      <c r="B332" s="3" t="s">
        <v>23</v>
      </c>
      <c r="C332" s="3">
        <v>12</v>
      </c>
      <c r="D332" s="3">
        <v>0</v>
      </c>
      <c r="E332" s="3" t="b">
        <v>1</v>
      </c>
      <c r="F332" s="3" t="b">
        <v>0</v>
      </c>
      <c r="G332" s="13">
        <v>4.5527894496917698</v>
      </c>
      <c r="H332" s="13">
        <v>0.219447135925292</v>
      </c>
      <c r="I332" s="13">
        <v>22.0234115123748</v>
      </c>
      <c r="J332" s="13">
        <v>0.16628074645995999</v>
      </c>
      <c r="K332" s="3">
        <v>5912</v>
      </c>
      <c r="L332" s="3">
        <v>4152</v>
      </c>
      <c r="M332" s="3">
        <v>1</v>
      </c>
      <c r="N332" s="3">
        <v>6</v>
      </c>
      <c r="O332" s="3">
        <v>364</v>
      </c>
      <c r="P332" s="3">
        <v>4097</v>
      </c>
      <c r="Q332" s="3">
        <v>3555</v>
      </c>
      <c r="R332" s="3">
        <v>78</v>
      </c>
      <c r="S332" s="3" t="b">
        <v>1</v>
      </c>
      <c r="T332" s="3">
        <v>0</v>
      </c>
      <c r="U332" s="3">
        <v>0</v>
      </c>
      <c r="V332" s="3">
        <v>0</v>
      </c>
      <c r="W332" s="3">
        <v>2</v>
      </c>
      <c r="X332" s="3">
        <v>-2</v>
      </c>
      <c r="Z332" s="3">
        <v>1</v>
      </c>
      <c r="AA332" s="3">
        <v>1</v>
      </c>
      <c r="AB332">
        <v>1</v>
      </c>
      <c r="AC332">
        <v>1</v>
      </c>
    </row>
    <row r="333" spans="1:34" x14ac:dyDescent="0.2">
      <c r="A333" s="7">
        <v>2306.0026899999998</v>
      </c>
      <c r="B333" s="3" t="s">
        <v>10</v>
      </c>
      <c r="C333" s="3">
        <v>0</v>
      </c>
      <c r="D333" s="3">
        <v>0</v>
      </c>
      <c r="E333" s="3" t="b">
        <v>1</v>
      </c>
      <c r="F333" s="3" t="b">
        <v>1</v>
      </c>
      <c r="G333" s="13">
        <v>3.5016922950744598</v>
      </c>
      <c r="H333" s="13">
        <v>0.117599248886108</v>
      </c>
      <c r="I333" s="13">
        <v>4.8635723590850803</v>
      </c>
      <c r="J333" s="13">
        <v>0.18218827247619601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 t="b">
        <v>1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</row>
    <row r="334" spans="1:34" x14ac:dyDescent="0.2">
      <c r="A334" s="7">
        <v>2306.00216</v>
      </c>
      <c r="B334" s="3" t="s">
        <v>13</v>
      </c>
      <c r="C334" s="3">
        <v>0</v>
      </c>
      <c r="D334" s="3">
        <v>0</v>
      </c>
      <c r="E334" s="3" t="b">
        <v>0</v>
      </c>
      <c r="F334" s="3" t="b">
        <v>0</v>
      </c>
      <c r="G334" s="13">
        <v>9.4147436618804896</v>
      </c>
      <c r="H334" s="13">
        <v>0.118141412734985</v>
      </c>
      <c r="I334" s="13">
        <v>13.394492149353001</v>
      </c>
      <c r="J334" s="13">
        <v>0.16933965682983301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 t="b">
        <v>1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Z334" s="3">
        <v>1</v>
      </c>
    </row>
    <row r="335" spans="1:34" x14ac:dyDescent="0.2">
      <c r="A335" s="7">
        <v>2306.0029599999998</v>
      </c>
      <c r="B335" s="3" t="s">
        <v>10</v>
      </c>
      <c r="C335" s="3">
        <v>0</v>
      </c>
      <c r="D335" s="3">
        <v>0</v>
      </c>
      <c r="E335" s="3" t="b">
        <v>0</v>
      </c>
      <c r="F335" s="3" t="b">
        <v>0</v>
      </c>
      <c r="G335" s="13">
        <v>10.926901578903101</v>
      </c>
      <c r="H335" s="13">
        <v>0.118824958801269</v>
      </c>
      <c r="I335" s="13">
        <v>14.641519784927301</v>
      </c>
      <c r="J335" s="13">
        <v>0.168154716491699</v>
      </c>
      <c r="K335" s="3">
        <v>82</v>
      </c>
      <c r="L335" s="3">
        <v>82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2</v>
      </c>
      <c r="S335" s="3" t="b">
        <v>1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Z335" s="3">
        <v>1</v>
      </c>
    </row>
    <row r="336" spans="1:34" x14ac:dyDescent="0.2">
      <c r="A336" s="7">
        <v>2306.0068099999999</v>
      </c>
      <c r="B336" s="3" t="s">
        <v>23</v>
      </c>
      <c r="C336" s="3">
        <v>12</v>
      </c>
      <c r="D336" s="3">
        <v>0</v>
      </c>
      <c r="E336" s="3" t="b">
        <v>1</v>
      </c>
      <c r="F336" s="3" t="b">
        <v>0</v>
      </c>
      <c r="G336" s="13">
        <v>5.2455563545226997</v>
      </c>
      <c r="H336" s="13">
        <v>0.21944665908813399</v>
      </c>
      <c r="I336" s="13">
        <v>21.504914999008101</v>
      </c>
      <c r="J336" s="13">
        <v>0.170192956924438</v>
      </c>
      <c r="K336" s="3">
        <v>17714</v>
      </c>
      <c r="L336" s="3">
        <v>10183</v>
      </c>
      <c r="M336" s="3">
        <v>10</v>
      </c>
      <c r="N336" s="3">
        <v>9</v>
      </c>
      <c r="O336" s="3">
        <v>2768</v>
      </c>
      <c r="P336" s="3">
        <v>4345</v>
      </c>
      <c r="Q336" s="3">
        <v>3975</v>
      </c>
      <c r="R336" s="3">
        <v>77</v>
      </c>
      <c r="S336" s="3" t="b">
        <v>1</v>
      </c>
      <c r="T336" s="3">
        <v>0</v>
      </c>
      <c r="U336" s="3">
        <v>0</v>
      </c>
      <c r="V336" s="3">
        <v>0</v>
      </c>
      <c r="W336" s="3">
        <v>2</v>
      </c>
      <c r="X336" s="3">
        <v>0</v>
      </c>
      <c r="Z336" s="3">
        <v>1</v>
      </c>
      <c r="AA336" s="3">
        <v>1</v>
      </c>
      <c r="AB336">
        <v>1</v>
      </c>
      <c r="AC336">
        <v>1</v>
      </c>
      <c r="AH336" t="s">
        <v>201</v>
      </c>
    </row>
    <row r="337" spans="1:29" x14ac:dyDescent="0.2">
      <c r="A337" s="7">
        <v>2306.0174499999998</v>
      </c>
      <c r="B337" s="3" t="s">
        <v>10</v>
      </c>
      <c r="C337" s="3">
        <v>12</v>
      </c>
      <c r="D337" s="3">
        <v>0</v>
      </c>
      <c r="E337" s="3" t="b">
        <v>0</v>
      </c>
      <c r="F337" s="3" t="b">
        <v>0</v>
      </c>
      <c r="G337" s="13">
        <v>9.8395802974700892</v>
      </c>
      <c r="H337" s="13">
        <v>0.27486944198608398</v>
      </c>
      <c r="I337" s="13">
        <v>42.098191499709998</v>
      </c>
      <c r="J337" s="13">
        <v>0.115252017974853</v>
      </c>
      <c r="K337" s="3">
        <v>16456</v>
      </c>
      <c r="L337" s="3">
        <v>13664</v>
      </c>
      <c r="M337" s="3">
        <v>0</v>
      </c>
      <c r="N337" s="3">
        <v>0</v>
      </c>
      <c r="O337" s="3">
        <v>54</v>
      </c>
      <c r="P337" s="3">
        <v>16061</v>
      </c>
      <c r="Q337" s="3">
        <v>13452</v>
      </c>
      <c r="R337" s="3">
        <v>85</v>
      </c>
      <c r="S337" s="3" t="b">
        <v>1</v>
      </c>
      <c r="T337" s="3">
        <v>0</v>
      </c>
      <c r="U337" s="3">
        <v>0</v>
      </c>
      <c r="V337" s="3">
        <v>4</v>
      </c>
      <c r="W337" s="3">
        <v>4</v>
      </c>
      <c r="X337" s="3">
        <v>-3</v>
      </c>
      <c r="Z337" s="3">
        <v>1</v>
      </c>
      <c r="AA337" s="3">
        <v>1</v>
      </c>
      <c r="AB337">
        <v>1</v>
      </c>
      <c r="AC337">
        <v>1</v>
      </c>
    </row>
    <row r="338" spans="1:29" x14ac:dyDescent="0.2">
      <c r="A338" s="7">
        <v>2306.0382199999999</v>
      </c>
      <c r="B338" s="3" t="s">
        <v>10</v>
      </c>
      <c r="C338" s="3">
        <v>12</v>
      </c>
      <c r="D338" s="3">
        <v>0</v>
      </c>
      <c r="E338" s="3" t="b">
        <v>0</v>
      </c>
      <c r="F338" s="3" t="b">
        <v>0</v>
      </c>
      <c r="G338" s="13">
        <v>4.0895667076110804</v>
      </c>
      <c r="H338" s="13">
        <v>4.0425770282745299</v>
      </c>
      <c r="I338" s="13">
        <v>73.174633979797306</v>
      </c>
      <c r="J338" s="13">
        <v>0.173344612121582</v>
      </c>
      <c r="Z338" t="s">
        <v>202</v>
      </c>
    </row>
    <row r="339" spans="1:29" x14ac:dyDescent="0.2">
      <c r="A339" s="7">
        <v>2306.1365500000002</v>
      </c>
      <c r="B339" s="3" t="s">
        <v>10</v>
      </c>
      <c r="C339" s="3">
        <v>0</v>
      </c>
      <c r="D339" s="3">
        <v>0</v>
      </c>
      <c r="E339" s="3" t="b">
        <v>1</v>
      </c>
      <c r="F339" s="3" t="b">
        <v>1</v>
      </c>
      <c r="G339" s="13">
        <v>9.0628690719604492</v>
      </c>
      <c r="H339" s="13">
        <v>0.116702318191528</v>
      </c>
      <c r="I339" s="13">
        <v>9.2692780494689906</v>
      </c>
      <c r="J339" s="13">
        <v>0.1172935962677</v>
      </c>
      <c r="K339" s="3">
        <v>14</v>
      </c>
      <c r="L339" s="3">
        <v>14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2</v>
      </c>
      <c r="S339" s="3" t="b">
        <v>1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</row>
    <row r="340" spans="1:29" x14ac:dyDescent="0.2">
      <c r="A340" s="7">
        <v>2306.0537899999999</v>
      </c>
      <c r="B340" s="3" t="s">
        <v>62</v>
      </c>
      <c r="C340" s="3">
        <v>12</v>
      </c>
      <c r="D340" s="3">
        <v>0</v>
      </c>
      <c r="E340" s="3" t="b">
        <v>1</v>
      </c>
      <c r="F340" s="3" t="b">
        <v>0</v>
      </c>
      <c r="G340" s="13">
        <v>2.7832055091857901</v>
      </c>
      <c r="H340" s="13">
        <v>0.217527151107788</v>
      </c>
      <c r="I340" s="13">
        <v>8.9453885555267298</v>
      </c>
      <c r="J340" s="13">
        <v>0.118650197982788</v>
      </c>
      <c r="K340" s="3">
        <v>4103</v>
      </c>
      <c r="L340" s="3">
        <v>3140</v>
      </c>
      <c r="M340" s="3">
        <v>1</v>
      </c>
      <c r="N340" s="3">
        <v>1</v>
      </c>
      <c r="O340" s="3">
        <v>160</v>
      </c>
      <c r="P340" s="3">
        <v>3234</v>
      </c>
      <c r="Q340" s="3">
        <v>2799</v>
      </c>
      <c r="R340" s="3">
        <v>76</v>
      </c>
      <c r="S340" s="3" t="b">
        <v>1</v>
      </c>
      <c r="T340" s="3">
        <v>0</v>
      </c>
      <c r="U340" s="3">
        <v>0</v>
      </c>
      <c r="V340" s="3">
        <v>0</v>
      </c>
      <c r="W340" s="3">
        <v>2</v>
      </c>
      <c r="X340" s="3">
        <v>-2</v>
      </c>
      <c r="Z340" s="3">
        <v>1</v>
      </c>
      <c r="AA340" s="3">
        <v>1</v>
      </c>
      <c r="AB340">
        <v>1</v>
      </c>
      <c r="AC340">
        <v>1</v>
      </c>
    </row>
    <row r="341" spans="1:29" x14ac:dyDescent="0.2">
      <c r="A341" s="7">
        <v>2306.0003099999999</v>
      </c>
      <c r="C341" s="3">
        <v>12</v>
      </c>
      <c r="D341" s="3">
        <v>12</v>
      </c>
      <c r="E341" s="3" t="b">
        <v>0</v>
      </c>
      <c r="F341" s="3" t="b">
        <v>1</v>
      </c>
      <c r="G341" s="13">
        <v>0.98249292373657204</v>
      </c>
      <c r="H341" s="13">
        <v>0.489886283874511</v>
      </c>
      <c r="I341" s="13">
        <v>0.61940312385559004</v>
      </c>
      <c r="J341" s="13">
        <v>0.57000637054443304</v>
      </c>
      <c r="Z341" t="s">
        <v>107</v>
      </c>
    </row>
    <row r="342" spans="1:29" x14ac:dyDescent="0.2">
      <c r="A342" s="7">
        <v>2306.0047399999999</v>
      </c>
      <c r="B342" s="3" t="s">
        <v>13</v>
      </c>
      <c r="C342" s="3">
        <v>0</v>
      </c>
      <c r="D342" s="3">
        <v>0</v>
      </c>
      <c r="E342" s="3" t="b">
        <v>1</v>
      </c>
      <c r="F342" s="3" t="b">
        <v>1</v>
      </c>
      <c r="G342" s="13">
        <v>10.072095632553101</v>
      </c>
      <c r="H342" s="13">
        <v>0.174763679504394</v>
      </c>
      <c r="I342" s="13">
        <v>10.8807570934295</v>
      </c>
      <c r="J342" s="13">
        <v>0.16780328750610299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 t="b">
        <v>1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</row>
    <row r="343" spans="1:29" x14ac:dyDescent="0.2">
      <c r="A343" s="7">
        <v>2306.06</v>
      </c>
      <c r="B343" s="3" t="s">
        <v>10</v>
      </c>
      <c r="C343" s="3">
        <v>12</v>
      </c>
      <c r="D343" s="3">
        <v>0</v>
      </c>
      <c r="E343" s="3" t="b">
        <v>1</v>
      </c>
      <c r="F343" s="3" t="b">
        <v>0</v>
      </c>
      <c r="G343" s="13">
        <v>4.3471755981445304</v>
      </c>
      <c r="H343" s="13">
        <v>0.22135210037231401</v>
      </c>
      <c r="I343" s="13">
        <v>13.6982252597808</v>
      </c>
      <c r="J343" s="13">
        <v>0.170184135437011</v>
      </c>
      <c r="K343" s="3">
        <v>12844</v>
      </c>
      <c r="L343" s="3">
        <v>10857</v>
      </c>
      <c r="M343" s="3">
        <v>0</v>
      </c>
      <c r="N343" s="3">
        <v>0</v>
      </c>
      <c r="O343" s="3">
        <v>12</v>
      </c>
      <c r="P343" s="3">
        <v>12363</v>
      </c>
      <c r="Q343" s="3">
        <v>10697</v>
      </c>
      <c r="R343" s="3">
        <v>81</v>
      </c>
      <c r="S343" s="3" t="b">
        <v>1</v>
      </c>
      <c r="T343" s="3">
        <v>0</v>
      </c>
      <c r="U343" s="3">
        <v>0</v>
      </c>
      <c r="V343" s="3">
        <v>0</v>
      </c>
      <c r="W343" s="3">
        <v>2</v>
      </c>
      <c r="X343" s="3">
        <v>-3</v>
      </c>
      <c r="Z343" s="3">
        <v>1</v>
      </c>
      <c r="AA343" s="3">
        <v>1</v>
      </c>
      <c r="AB343">
        <v>1</v>
      </c>
      <c r="AC343">
        <v>1</v>
      </c>
    </row>
    <row r="344" spans="1:29" x14ac:dyDescent="0.2">
      <c r="A344" s="7">
        <v>2306.0023500000002</v>
      </c>
      <c r="B344" s="3" t="s">
        <v>10</v>
      </c>
      <c r="C344" s="3">
        <v>0</v>
      </c>
      <c r="D344" s="3">
        <v>0</v>
      </c>
      <c r="E344" s="3" t="b">
        <v>1</v>
      </c>
      <c r="F344" s="3" t="b">
        <v>1</v>
      </c>
      <c r="G344" s="13">
        <v>18.332594156265198</v>
      </c>
      <c r="H344" s="13">
        <v>0.115585088729858</v>
      </c>
      <c r="I344" s="13">
        <v>20.116189956665</v>
      </c>
      <c r="J344" s="13">
        <v>0.17109656333923301</v>
      </c>
      <c r="K344" s="3">
        <v>7</v>
      </c>
      <c r="L344" s="3">
        <v>7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2</v>
      </c>
      <c r="S344" s="3" t="b">
        <v>1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</row>
    <row r="345" spans="1:29" x14ac:dyDescent="0.2">
      <c r="A345" s="7">
        <v>2306.00045</v>
      </c>
      <c r="B345" s="3" t="s">
        <v>10</v>
      </c>
      <c r="C345" s="3">
        <v>12</v>
      </c>
      <c r="D345" s="3">
        <v>0</v>
      </c>
      <c r="E345" s="3" t="b">
        <v>1</v>
      </c>
      <c r="F345" s="3" t="b">
        <v>0</v>
      </c>
      <c r="G345" s="13">
        <v>19.728672027587798</v>
      </c>
      <c r="H345" s="13">
        <v>0.27334785461425698</v>
      </c>
      <c r="I345" s="13">
        <v>63.841178178787203</v>
      </c>
      <c r="J345" s="13">
        <v>0.16846084594726499</v>
      </c>
      <c r="K345" s="3">
        <v>14361</v>
      </c>
      <c r="L345" s="3">
        <v>8741</v>
      </c>
      <c r="M345" s="3">
        <v>3</v>
      </c>
      <c r="N345" s="3">
        <v>2</v>
      </c>
      <c r="O345" s="3">
        <v>1790</v>
      </c>
      <c r="P345" s="3">
        <v>8791</v>
      </c>
      <c r="Q345" s="3">
        <v>7592</v>
      </c>
      <c r="R345" s="3">
        <v>75</v>
      </c>
      <c r="S345" s="3" t="b">
        <v>1</v>
      </c>
      <c r="T345" s="3">
        <v>0</v>
      </c>
      <c r="U345" s="3">
        <v>0</v>
      </c>
      <c r="V345" s="3">
        <v>1</v>
      </c>
      <c r="W345" s="3">
        <v>1</v>
      </c>
      <c r="X345" s="3">
        <v>-2</v>
      </c>
      <c r="Z345" s="3">
        <v>1</v>
      </c>
      <c r="AA345" s="3">
        <v>1</v>
      </c>
      <c r="AB345">
        <v>1</v>
      </c>
      <c r="AC345">
        <v>1</v>
      </c>
    </row>
    <row r="346" spans="1:29" x14ac:dyDescent="0.2">
      <c r="A346" s="7">
        <v>2306.00225</v>
      </c>
      <c r="B346" s="3" t="s">
        <v>13</v>
      </c>
      <c r="C346" s="3">
        <v>0</v>
      </c>
      <c r="D346" s="3">
        <v>0</v>
      </c>
      <c r="E346" s="3" t="b">
        <v>1</v>
      </c>
      <c r="F346" s="3" t="b">
        <v>1</v>
      </c>
      <c r="G346" s="13">
        <v>5.8511717319488499</v>
      </c>
      <c r="H346" s="13">
        <v>0.16676211357116699</v>
      </c>
      <c r="I346" s="13">
        <v>5.6017603874206499</v>
      </c>
      <c r="J346" s="13">
        <v>0.11594533920288</v>
      </c>
      <c r="K346" s="3">
        <v>18</v>
      </c>
      <c r="L346" s="3">
        <v>18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2</v>
      </c>
      <c r="S346" s="3" t="b">
        <v>1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</row>
    <row r="347" spans="1:29" x14ac:dyDescent="0.2">
      <c r="A347" s="7">
        <v>2306.0184199999999</v>
      </c>
      <c r="B347" s="3" t="s">
        <v>16</v>
      </c>
      <c r="C347" s="3">
        <v>12</v>
      </c>
      <c r="D347" s="3">
        <v>0</v>
      </c>
      <c r="E347" s="3" t="b">
        <v>0</v>
      </c>
      <c r="F347" s="3" t="b">
        <v>0</v>
      </c>
      <c r="G347" s="13">
        <v>3.95709800720214</v>
      </c>
      <c r="H347" s="13">
        <v>0.217855930328369</v>
      </c>
      <c r="I347" s="13">
        <v>7.1688368320464999</v>
      </c>
      <c r="J347" s="13">
        <v>0.115409851074218</v>
      </c>
      <c r="K347" s="3">
        <v>3115</v>
      </c>
      <c r="L347" s="3">
        <v>1117</v>
      </c>
      <c r="M347" s="3">
        <v>0</v>
      </c>
      <c r="N347" s="3">
        <v>1</v>
      </c>
      <c r="O347" s="3">
        <v>780</v>
      </c>
      <c r="P347" s="3">
        <v>166</v>
      </c>
      <c r="Q347" s="3">
        <v>168</v>
      </c>
      <c r="R347" s="3">
        <v>17</v>
      </c>
      <c r="S347" s="3" t="b">
        <v>1</v>
      </c>
      <c r="T347" s="3">
        <v>0</v>
      </c>
      <c r="U347" s="3">
        <v>0</v>
      </c>
      <c r="V347" s="3">
        <v>0</v>
      </c>
      <c r="W347" s="3">
        <v>2</v>
      </c>
      <c r="X347" s="3">
        <v>0</v>
      </c>
      <c r="Z347" s="3">
        <v>1</v>
      </c>
      <c r="AA347" s="3">
        <v>1</v>
      </c>
      <c r="AB347">
        <v>1</v>
      </c>
    </row>
    <row r="348" spans="1:29" x14ac:dyDescent="0.2">
      <c r="A348" s="7">
        <v>2306.0305899999998</v>
      </c>
      <c r="B348" s="3" t="s">
        <v>18</v>
      </c>
      <c r="C348" s="3">
        <v>12</v>
      </c>
      <c r="D348" s="3">
        <v>0</v>
      </c>
      <c r="E348" s="3" t="b">
        <v>1</v>
      </c>
      <c r="F348" s="3" t="b">
        <v>0</v>
      </c>
      <c r="G348" s="13">
        <v>22.2529602050781</v>
      </c>
      <c r="H348" s="13">
        <v>0.217672109603881</v>
      </c>
      <c r="I348" s="13">
        <v>28.360053539276102</v>
      </c>
      <c r="J348" s="13">
        <v>0.170156240463256</v>
      </c>
      <c r="K348" s="3">
        <v>4101</v>
      </c>
      <c r="L348" s="3">
        <v>3486</v>
      </c>
      <c r="M348" s="3">
        <v>0</v>
      </c>
      <c r="N348" s="3">
        <v>0</v>
      </c>
      <c r="O348" s="3">
        <v>0</v>
      </c>
      <c r="P348" s="3">
        <v>3939</v>
      </c>
      <c r="Q348" s="3">
        <v>3431</v>
      </c>
      <c r="R348" s="3">
        <v>71</v>
      </c>
      <c r="S348" s="3" t="b">
        <v>1</v>
      </c>
      <c r="T348" s="3">
        <v>0</v>
      </c>
      <c r="U348" s="3">
        <v>0</v>
      </c>
      <c r="V348" s="3">
        <v>2</v>
      </c>
      <c r="W348" s="3">
        <v>4</v>
      </c>
      <c r="X348" s="3">
        <v>0</v>
      </c>
      <c r="Z348" s="3">
        <v>1</v>
      </c>
      <c r="AA348" s="3">
        <v>1</v>
      </c>
      <c r="AB348">
        <v>1</v>
      </c>
      <c r="AC348">
        <v>1</v>
      </c>
    </row>
    <row r="349" spans="1:29" x14ac:dyDescent="0.2">
      <c r="A349" s="7">
        <v>2306.0376299999998</v>
      </c>
      <c r="B349" s="3" t="s">
        <v>10</v>
      </c>
      <c r="C349" s="3">
        <v>12</v>
      </c>
      <c r="D349" s="3">
        <v>0</v>
      </c>
      <c r="E349" s="3" t="b">
        <v>0</v>
      </c>
      <c r="F349" s="3" t="b">
        <v>0</v>
      </c>
      <c r="G349" s="13">
        <v>5.9150309562683097</v>
      </c>
      <c r="H349" s="13">
        <v>0.27522444725036599</v>
      </c>
      <c r="I349" s="13">
        <v>16.978204488754201</v>
      </c>
      <c r="J349" s="13">
        <v>0.16886377334594699</v>
      </c>
      <c r="K349" s="3">
        <v>6324</v>
      </c>
      <c r="L349" s="3">
        <v>4759</v>
      </c>
      <c r="M349" s="3">
        <v>0</v>
      </c>
      <c r="N349" s="3">
        <v>1</v>
      </c>
      <c r="O349" s="3">
        <v>309</v>
      </c>
      <c r="P349" s="3">
        <v>5408</v>
      </c>
      <c r="Q349" s="3">
        <v>4593</v>
      </c>
      <c r="R349" s="3">
        <v>74</v>
      </c>
      <c r="S349" s="3" t="b">
        <v>1</v>
      </c>
      <c r="T349" s="3">
        <v>0</v>
      </c>
      <c r="U349" s="3">
        <v>0</v>
      </c>
      <c r="V349" s="3">
        <v>1</v>
      </c>
      <c r="W349" s="3">
        <v>1</v>
      </c>
      <c r="X349" s="3">
        <v>-1</v>
      </c>
      <c r="Z349" s="3">
        <v>1</v>
      </c>
      <c r="AA349" s="3">
        <v>1</v>
      </c>
      <c r="AB349">
        <v>1</v>
      </c>
      <c r="AC349">
        <v>1</v>
      </c>
    </row>
    <row r="350" spans="1:29" x14ac:dyDescent="0.2">
      <c r="A350" s="7">
        <v>2306.00378</v>
      </c>
      <c r="B350" s="3" t="s">
        <v>17</v>
      </c>
      <c r="C350" s="3">
        <v>0</v>
      </c>
      <c r="D350" s="3">
        <v>0</v>
      </c>
      <c r="E350" s="3" t="b">
        <v>0</v>
      </c>
      <c r="F350" s="3" t="b">
        <v>0</v>
      </c>
      <c r="G350" s="13">
        <v>24.067286491394</v>
      </c>
      <c r="H350" s="13">
        <v>0.167711496353149</v>
      </c>
      <c r="I350" s="13">
        <v>19.843003511428801</v>
      </c>
      <c r="J350" s="13">
        <v>0.16666936874389601</v>
      </c>
      <c r="K350" s="3">
        <v>3</v>
      </c>
      <c r="L350" s="3">
        <v>0</v>
      </c>
      <c r="M350" s="3">
        <v>0</v>
      </c>
      <c r="N350" s="3">
        <v>0</v>
      </c>
      <c r="O350" s="3">
        <v>0</v>
      </c>
      <c r="P350" s="3">
        <v>3</v>
      </c>
      <c r="Q350" s="3">
        <v>0</v>
      </c>
      <c r="R350" s="3">
        <v>0</v>
      </c>
      <c r="S350" s="3" t="b">
        <v>1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Z350" s="3">
        <v>1</v>
      </c>
      <c r="AA350" s="3">
        <v>1</v>
      </c>
    </row>
    <row r="351" spans="1:29" x14ac:dyDescent="0.2">
      <c r="A351" s="7">
        <v>2306.15076</v>
      </c>
      <c r="B351" s="3" t="s">
        <v>17</v>
      </c>
      <c r="C351" s="3">
        <v>12</v>
      </c>
      <c r="D351" s="3">
        <v>0</v>
      </c>
      <c r="E351" s="3" t="b">
        <v>0</v>
      </c>
      <c r="F351" s="3" t="b">
        <v>0</v>
      </c>
      <c r="G351" s="13">
        <v>8.5334539413452095</v>
      </c>
      <c r="H351" s="13">
        <v>0.27842593193054199</v>
      </c>
      <c r="I351" s="13">
        <v>32.572459936141897</v>
      </c>
      <c r="J351" s="13">
        <v>0.118121147155761</v>
      </c>
      <c r="K351" s="3">
        <v>37034</v>
      </c>
      <c r="L351" s="3">
        <v>26371</v>
      </c>
      <c r="M351" s="3">
        <v>16</v>
      </c>
      <c r="N351" s="3">
        <v>11</v>
      </c>
      <c r="O351" s="3">
        <v>3440</v>
      </c>
      <c r="P351" s="3">
        <v>19158</v>
      </c>
      <c r="Q351" s="3">
        <v>16564</v>
      </c>
      <c r="R351" s="3">
        <v>83</v>
      </c>
      <c r="S351" s="3" t="b">
        <v>1</v>
      </c>
      <c r="T351" s="3">
        <v>0</v>
      </c>
      <c r="U351" s="3">
        <v>0</v>
      </c>
      <c r="V351" s="3">
        <v>4</v>
      </c>
      <c r="W351" s="3">
        <v>4</v>
      </c>
      <c r="X351" s="3">
        <v>-3</v>
      </c>
      <c r="Z351" s="3">
        <v>1</v>
      </c>
      <c r="AA351" s="3">
        <v>1</v>
      </c>
      <c r="AB351">
        <v>1</v>
      </c>
      <c r="AC351">
        <v>1</v>
      </c>
    </row>
    <row r="352" spans="1:29" x14ac:dyDescent="0.2">
      <c r="A352" s="7">
        <v>2306.0005099999998</v>
      </c>
      <c r="B352" s="3" t="s">
        <v>18</v>
      </c>
      <c r="C352" s="3">
        <v>12</v>
      </c>
      <c r="D352" s="3">
        <v>0</v>
      </c>
      <c r="E352" s="3" t="b">
        <v>0</v>
      </c>
      <c r="F352" s="3" t="b">
        <v>0</v>
      </c>
      <c r="G352" s="13">
        <v>4.7569839954376203</v>
      </c>
      <c r="H352" s="13">
        <v>0.27843165397643999</v>
      </c>
      <c r="I352" s="13">
        <v>11.733901500701901</v>
      </c>
      <c r="J352" s="13">
        <v>0.11794090270995999</v>
      </c>
      <c r="K352" s="3">
        <v>7452</v>
      </c>
      <c r="L352" s="3">
        <v>6080</v>
      </c>
      <c r="M352" s="3">
        <v>2</v>
      </c>
      <c r="N352" s="3">
        <v>1</v>
      </c>
      <c r="O352" s="3">
        <v>51</v>
      </c>
      <c r="P352" s="3">
        <v>6961</v>
      </c>
      <c r="Q352" s="3">
        <v>5751</v>
      </c>
      <c r="R352" s="3">
        <v>78</v>
      </c>
      <c r="S352" s="3" t="b">
        <v>1</v>
      </c>
      <c r="T352" s="3">
        <v>0</v>
      </c>
      <c r="U352" s="3">
        <v>0</v>
      </c>
      <c r="V352" s="3">
        <v>4</v>
      </c>
      <c r="W352" s="3">
        <v>8</v>
      </c>
      <c r="X352" s="3">
        <v>-1</v>
      </c>
      <c r="Z352" s="3">
        <v>1</v>
      </c>
      <c r="AA352" s="3">
        <v>1</v>
      </c>
      <c r="AB352">
        <v>1</v>
      </c>
      <c r="AC352">
        <v>1</v>
      </c>
    </row>
    <row r="353" spans="1:34" x14ac:dyDescent="0.2">
      <c r="A353" s="7">
        <v>2306.0036300000002</v>
      </c>
      <c r="B353" s="3" t="s">
        <v>18</v>
      </c>
      <c r="C353" s="3">
        <v>12</v>
      </c>
      <c r="D353" s="3">
        <v>0</v>
      </c>
      <c r="E353" s="3" t="b">
        <v>1</v>
      </c>
      <c r="F353" s="3" t="b">
        <v>0</v>
      </c>
      <c r="G353" s="13">
        <v>7.7191734313964799</v>
      </c>
      <c r="H353" s="13">
        <v>0.272441625595092</v>
      </c>
      <c r="I353" s="13">
        <v>21.061676263809201</v>
      </c>
      <c r="J353" s="13">
        <v>0.16969633102416901</v>
      </c>
      <c r="K353" s="3">
        <v>13018</v>
      </c>
      <c r="L353" s="3">
        <v>9416</v>
      </c>
      <c r="M353" s="3">
        <v>6</v>
      </c>
      <c r="N353" s="3">
        <v>3</v>
      </c>
      <c r="O353" s="3">
        <v>919</v>
      </c>
      <c r="P353" s="3">
        <v>9265</v>
      </c>
      <c r="Q353" s="3">
        <v>7888</v>
      </c>
      <c r="R353" s="3">
        <v>86</v>
      </c>
      <c r="S353" s="3" t="b">
        <v>1</v>
      </c>
      <c r="T353" s="3">
        <v>0</v>
      </c>
      <c r="U353" s="3">
        <v>0</v>
      </c>
      <c r="V353" s="3">
        <v>0</v>
      </c>
      <c r="W353" s="3">
        <v>6</v>
      </c>
      <c r="X353" s="3">
        <v>-2</v>
      </c>
      <c r="Z353" s="3">
        <v>1</v>
      </c>
      <c r="AA353" s="3">
        <v>1</v>
      </c>
      <c r="AB353">
        <v>1</v>
      </c>
      <c r="AC353">
        <v>1</v>
      </c>
    </row>
    <row r="354" spans="1:34" x14ac:dyDescent="0.2">
      <c r="A354" s="7">
        <v>2306.0074100000002</v>
      </c>
      <c r="B354" s="3" t="s">
        <v>13</v>
      </c>
      <c r="C354" s="3">
        <v>0</v>
      </c>
      <c r="D354" s="3">
        <v>0</v>
      </c>
      <c r="E354" s="3" t="b">
        <v>1</v>
      </c>
      <c r="F354" s="3" t="b">
        <v>1</v>
      </c>
      <c r="G354" s="13">
        <v>2.2307178974151598</v>
      </c>
      <c r="H354" s="13">
        <v>0.118459939956665</v>
      </c>
      <c r="I354" s="13">
        <v>2.0277228355407702</v>
      </c>
      <c r="J354" s="13">
        <v>0.118913173675537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 t="b">
        <v>1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</row>
    <row r="355" spans="1:34" x14ac:dyDescent="0.2">
      <c r="A355" s="7">
        <v>2306.0047100000002</v>
      </c>
      <c r="B355" s="3" t="s">
        <v>13</v>
      </c>
      <c r="C355" s="3">
        <v>12</v>
      </c>
      <c r="D355" s="3">
        <v>0</v>
      </c>
      <c r="E355" s="3" t="b">
        <v>0</v>
      </c>
      <c r="F355" s="3" t="b">
        <v>0</v>
      </c>
      <c r="G355" s="13">
        <v>26.837339401245099</v>
      </c>
      <c r="H355" s="13">
        <v>0.26974987983703602</v>
      </c>
      <c r="I355" s="13">
        <v>102.26093673706001</v>
      </c>
      <c r="J355" s="13">
        <v>0.11659550666809</v>
      </c>
      <c r="K355" s="3">
        <v>11267</v>
      </c>
      <c r="L355" s="3">
        <v>6803</v>
      </c>
      <c r="M355" s="3">
        <v>2</v>
      </c>
      <c r="N355" s="3">
        <v>5</v>
      </c>
      <c r="O355" s="3">
        <v>1432</v>
      </c>
      <c r="P355" s="3">
        <v>5484</v>
      </c>
      <c r="Q355" s="3">
        <v>4706</v>
      </c>
      <c r="R355" s="3">
        <v>90</v>
      </c>
      <c r="S355" s="3" t="b">
        <v>1</v>
      </c>
      <c r="T355" s="3">
        <v>0</v>
      </c>
      <c r="U355" s="3">
        <v>0</v>
      </c>
      <c r="V355" s="3">
        <v>10</v>
      </c>
      <c r="W355" s="3">
        <v>12</v>
      </c>
      <c r="X355" s="3">
        <v>-2</v>
      </c>
      <c r="Z355" s="3">
        <v>1</v>
      </c>
      <c r="AA355" s="3">
        <v>1</v>
      </c>
      <c r="AB355">
        <v>1</v>
      </c>
      <c r="AC355">
        <v>1</v>
      </c>
    </row>
    <row r="356" spans="1:34" x14ac:dyDescent="0.2">
      <c r="A356" s="7">
        <v>2306.00569</v>
      </c>
      <c r="B356" s="3" t="s">
        <v>18</v>
      </c>
      <c r="C356" s="3">
        <v>0</v>
      </c>
      <c r="D356" s="3">
        <v>0</v>
      </c>
      <c r="E356" s="3" t="b">
        <v>0</v>
      </c>
      <c r="F356" s="3" t="b">
        <v>0</v>
      </c>
      <c r="G356" s="13">
        <v>8.3157360553741402</v>
      </c>
      <c r="H356" s="13">
        <v>0.115924596786499</v>
      </c>
      <c r="I356" s="13">
        <v>7.2574603557586599</v>
      </c>
      <c r="J356" s="13">
        <v>0.174825429916381</v>
      </c>
      <c r="K356" s="3">
        <v>42</v>
      </c>
      <c r="L356" s="3">
        <v>27</v>
      </c>
      <c r="M356" s="3">
        <v>0</v>
      </c>
      <c r="N356" s="3">
        <v>0</v>
      </c>
      <c r="O356" s="3">
        <v>3</v>
      </c>
      <c r="P356" s="3">
        <v>-1</v>
      </c>
      <c r="Q356" s="3">
        <v>0</v>
      </c>
      <c r="R356" s="3">
        <v>2</v>
      </c>
      <c r="S356" s="3" t="b">
        <v>1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Z356" s="3">
        <v>1</v>
      </c>
    </row>
    <row r="357" spans="1:34" x14ac:dyDescent="0.2">
      <c r="A357" s="7">
        <v>2306.0005900000001</v>
      </c>
      <c r="B357" s="3" t="s">
        <v>63</v>
      </c>
      <c r="C357" s="3">
        <v>0</v>
      </c>
      <c r="D357" s="3">
        <v>0</v>
      </c>
      <c r="E357" s="3" t="b">
        <v>1</v>
      </c>
      <c r="F357" s="3" t="b">
        <v>1</v>
      </c>
      <c r="G357" s="13">
        <v>10.2354576587677</v>
      </c>
      <c r="H357" s="13">
        <v>0.116556644439697</v>
      </c>
      <c r="I357" s="13">
        <v>9.7205665111541695</v>
      </c>
      <c r="J357" s="13">
        <v>0.116774082183837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 t="b">
        <v>1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</row>
    <row r="358" spans="1:34" x14ac:dyDescent="0.2">
      <c r="A358" s="7">
        <v>2306.0032200000001</v>
      </c>
      <c r="B358" s="3" t="s">
        <v>16</v>
      </c>
      <c r="C358" s="3">
        <v>12</v>
      </c>
      <c r="D358" s="3">
        <v>12</v>
      </c>
      <c r="E358" s="3" t="b">
        <v>1</v>
      </c>
      <c r="F358" s="3" t="b">
        <v>0</v>
      </c>
      <c r="G358" s="13">
        <v>2.9351878166198699</v>
      </c>
      <c r="H358" s="13">
        <v>0.217387914657592</v>
      </c>
      <c r="I358" s="13">
        <v>2.5366523265838601</v>
      </c>
      <c r="J358" s="13">
        <v>2.4825696945190399</v>
      </c>
      <c r="K358" s="3">
        <v>6397</v>
      </c>
      <c r="L358" s="3">
        <v>3020</v>
      </c>
      <c r="M358" s="3">
        <v>11</v>
      </c>
      <c r="N358" s="3">
        <v>8</v>
      </c>
      <c r="O358" s="3">
        <v>1363</v>
      </c>
      <c r="P358" s="3">
        <v>-134</v>
      </c>
      <c r="Q358" s="3">
        <v>71</v>
      </c>
      <c r="R358" s="3">
        <v>14</v>
      </c>
      <c r="S358" s="3" t="b">
        <v>1</v>
      </c>
      <c r="T358" s="3">
        <v>0</v>
      </c>
      <c r="U358" s="3">
        <v>0</v>
      </c>
      <c r="V358" s="3">
        <v>2</v>
      </c>
      <c r="W358" s="3">
        <v>2</v>
      </c>
      <c r="X358" s="3">
        <v>0</v>
      </c>
      <c r="Z358" s="3">
        <v>1</v>
      </c>
      <c r="AA358" s="3">
        <v>1</v>
      </c>
      <c r="AB358">
        <v>1</v>
      </c>
    </row>
    <row r="359" spans="1:34" x14ac:dyDescent="0.2">
      <c r="A359" s="7">
        <v>2306.0010900000002</v>
      </c>
      <c r="B359" s="3" t="s">
        <v>13</v>
      </c>
      <c r="C359" s="3">
        <v>0</v>
      </c>
      <c r="D359" s="3">
        <v>0</v>
      </c>
      <c r="E359" s="3" t="b">
        <v>1</v>
      </c>
      <c r="F359" s="3" t="b">
        <v>1</v>
      </c>
      <c r="G359" s="13">
        <v>7.3118784427642796</v>
      </c>
      <c r="H359" s="13">
        <v>0.11610531806945799</v>
      </c>
      <c r="I359" s="13">
        <v>6.5176551342010498</v>
      </c>
      <c r="J359" s="13">
        <v>0.11618542671203599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 t="b">
        <v>1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</row>
    <row r="360" spans="1:34" x14ac:dyDescent="0.2">
      <c r="A360" s="7">
        <v>2306.0043599999999</v>
      </c>
      <c r="B360" s="3" t="s">
        <v>18</v>
      </c>
      <c r="C360" s="3">
        <v>12</v>
      </c>
      <c r="D360" s="3">
        <v>0</v>
      </c>
      <c r="E360" s="3" t="b">
        <v>1</v>
      </c>
      <c r="F360" s="3" t="b">
        <v>0</v>
      </c>
      <c r="G360" s="13">
        <v>4.99649882316589</v>
      </c>
      <c r="H360" s="13">
        <v>0.26692986488342202</v>
      </c>
      <c r="I360" s="13">
        <v>16.1060338020324</v>
      </c>
      <c r="J360" s="13">
        <v>0.11602735519409101</v>
      </c>
      <c r="K360" s="3">
        <v>15496</v>
      </c>
      <c r="L360" s="3">
        <v>7950</v>
      </c>
      <c r="M360" s="3">
        <v>9</v>
      </c>
      <c r="N360" s="3">
        <v>5</v>
      </c>
      <c r="O360" s="3">
        <v>2699</v>
      </c>
      <c r="P360" s="3">
        <v>4416</v>
      </c>
      <c r="Q360" s="3">
        <v>3687</v>
      </c>
      <c r="R360" s="3">
        <v>74</v>
      </c>
      <c r="S360" s="3" t="b">
        <v>1</v>
      </c>
      <c r="T360" s="3">
        <v>0</v>
      </c>
      <c r="U360" s="3">
        <v>0</v>
      </c>
      <c r="V360" s="3">
        <v>2</v>
      </c>
      <c r="W360" s="3">
        <v>2</v>
      </c>
      <c r="X360" s="3">
        <v>-1</v>
      </c>
      <c r="Z360" s="3">
        <v>1</v>
      </c>
      <c r="AA360" s="3">
        <v>1</v>
      </c>
      <c r="AB360">
        <v>1</v>
      </c>
      <c r="AC360">
        <v>1</v>
      </c>
    </row>
    <row r="361" spans="1:34" x14ac:dyDescent="0.2">
      <c r="A361" s="7">
        <v>2306.0580300000001</v>
      </c>
      <c r="B361" s="3" t="s">
        <v>10</v>
      </c>
      <c r="C361" s="3">
        <v>12</v>
      </c>
      <c r="D361" s="3">
        <v>0</v>
      </c>
      <c r="E361" s="3" t="b">
        <v>0</v>
      </c>
      <c r="F361" s="3" t="b">
        <v>0</v>
      </c>
      <c r="G361" s="13">
        <v>6.6077964305877597</v>
      </c>
      <c r="H361" s="13">
        <v>0.23727679252624501</v>
      </c>
      <c r="I361" s="13">
        <v>16.4318845272064</v>
      </c>
      <c r="J361" s="13">
        <v>0.17451572418212799</v>
      </c>
      <c r="K361" s="3">
        <v>4747</v>
      </c>
      <c r="L361" s="3">
        <v>2735</v>
      </c>
      <c r="M361" s="3">
        <v>2</v>
      </c>
      <c r="N361" s="3">
        <v>4</v>
      </c>
      <c r="O361" s="3">
        <v>712</v>
      </c>
      <c r="P361" s="3">
        <v>2584</v>
      </c>
      <c r="Q361" s="3">
        <v>2205</v>
      </c>
      <c r="R361" s="3">
        <v>77</v>
      </c>
      <c r="S361" s="3" t="b">
        <v>1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Z361" s="3">
        <v>1</v>
      </c>
      <c r="AA361" s="3">
        <v>1</v>
      </c>
      <c r="AB361">
        <v>1</v>
      </c>
      <c r="AC361">
        <v>1</v>
      </c>
    </row>
    <row r="362" spans="1:34" x14ac:dyDescent="0.2">
      <c r="A362" s="7">
        <v>2306.0129400000001</v>
      </c>
      <c r="B362" s="3" t="s">
        <v>13</v>
      </c>
      <c r="C362" s="3">
        <v>0</v>
      </c>
      <c r="D362" s="3">
        <v>0</v>
      </c>
      <c r="E362" s="3" t="b">
        <v>0</v>
      </c>
      <c r="F362" s="3" t="b">
        <v>1</v>
      </c>
      <c r="G362" s="13">
        <v>24.913807153701701</v>
      </c>
      <c r="H362" s="13">
        <v>0.11620450019836399</v>
      </c>
      <c r="I362" s="13">
        <v>20.606643676757798</v>
      </c>
      <c r="J362" s="13">
        <v>0.11672782897949199</v>
      </c>
      <c r="K362" s="3">
        <v>223</v>
      </c>
      <c r="L362" s="3">
        <v>223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2</v>
      </c>
      <c r="S362" s="3" t="b">
        <v>1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</row>
    <row r="363" spans="1:34" x14ac:dyDescent="0.2">
      <c r="A363" s="7">
        <v>2306.0151000000001</v>
      </c>
      <c r="B363" s="3" t="s">
        <v>13</v>
      </c>
      <c r="C363" s="3">
        <v>0</v>
      </c>
      <c r="D363" s="3">
        <v>0</v>
      </c>
      <c r="E363" s="3" t="b">
        <v>0</v>
      </c>
      <c r="F363" s="3" t="b">
        <v>0</v>
      </c>
      <c r="G363" s="13">
        <v>14.820214271545399</v>
      </c>
      <c r="H363" s="13">
        <v>0.16799783706665</v>
      </c>
      <c r="I363" s="13">
        <v>14.161940813064501</v>
      </c>
      <c r="J363" s="13">
        <v>0.115683078765869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 t="b">
        <v>1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Z363" s="3">
        <v>1</v>
      </c>
    </row>
    <row r="364" spans="1:34" x14ac:dyDescent="0.2">
      <c r="A364" s="7">
        <v>2306.0011599999998</v>
      </c>
      <c r="B364" s="3" t="s">
        <v>13</v>
      </c>
      <c r="C364" s="3">
        <v>0</v>
      </c>
      <c r="D364" s="3">
        <v>0</v>
      </c>
      <c r="E364" s="3" t="b">
        <v>0</v>
      </c>
      <c r="F364" s="3" t="b">
        <v>0</v>
      </c>
      <c r="G364" s="13">
        <v>11.3824715614318</v>
      </c>
      <c r="H364" s="13">
        <v>0.17195987701415999</v>
      </c>
      <c r="I364" s="13">
        <v>10.4238638877868</v>
      </c>
      <c r="J364" s="13">
        <v>0.116047620773315</v>
      </c>
      <c r="K364" s="3">
        <v>2</v>
      </c>
      <c r="L364" s="3">
        <v>2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2</v>
      </c>
      <c r="S364" s="3" t="b">
        <v>1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Z364" s="3">
        <v>1</v>
      </c>
    </row>
    <row r="365" spans="1:34" x14ac:dyDescent="0.2">
      <c r="A365" s="7">
        <v>2306.0081799999998</v>
      </c>
      <c r="B365" s="3" t="s">
        <v>10</v>
      </c>
      <c r="C365" s="3">
        <v>12</v>
      </c>
      <c r="D365" s="3">
        <v>0</v>
      </c>
      <c r="E365" s="3" t="b">
        <v>0</v>
      </c>
      <c r="F365" s="3" t="b">
        <v>0</v>
      </c>
      <c r="G365" s="13">
        <v>14.4002478122711</v>
      </c>
      <c r="H365" s="13">
        <v>0.21799993515014601</v>
      </c>
      <c r="I365" s="13">
        <v>33.812728881835902</v>
      </c>
      <c r="J365" s="13">
        <v>0.11631345748901301</v>
      </c>
      <c r="K365" s="3">
        <v>17711</v>
      </c>
      <c r="L365" s="3">
        <v>10532</v>
      </c>
      <c r="M365" s="3">
        <v>8</v>
      </c>
      <c r="N365" s="3">
        <v>8</v>
      </c>
      <c r="O365" s="3">
        <v>2675</v>
      </c>
      <c r="P365" s="3">
        <v>4768</v>
      </c>
      <c r="Q365" s="3">
        <v>4270</v>
      </c>
      <c r="R365" s="3">
        <v>78</v>
      </c>
      <c r="S365" s="3" t="b">
        <v>1</v>
      </c>
      <c r="T365" s="3">
        <v>0</v>
      </c>
      <c r="U365" s="3">
        <v>0</v>
      </c>
      <c r="V365" s="3">
        <v>1</v>
      </c>
      <c r="W365" s="3">
        <v>7</v>
      </c>
      <c r="X365" s="3">
        <v>-2</v>
      </c>
      <c r="Z365" s="3">
        <v>1</v>
      </c>
      <c r="AA365" s="3">
        <v>1</v>
      </c>
      <c r="AB365">
        <v>1</v>
      </c>
      <c r="AC365">
        <v>1</v>
      </c>
      <c r="AD365">
        <v>1</v>
      </c>
      <c r="AH365" t="s">
        <v>203</v>
      </c>
    </row>
    <row r="366" spans="1:34" x14ac:dyDescent="0.2">
      <c r="A366" s="7">
        <v>2306.0007500000002</v>
      </c>
      <c r="B366" s="3" t="s">
        <v>64</v>
      </c>
      <c r="C366" s="3">
        <v>12</v>
      </c>
      <c r="D366" s="3">
        <v>12</v>
      </c>
      <c r="E366" s="3" t="b">
        <v>1</v>
      </c>
      <c r="F366" s="3" t="b">
        <v>0</v>
      </c>
      <c r="G366" s="13">
        <v>5.9559507369995099</v>
      </c>
      <c r="H366" s="13">
        <v>0.21767544746398901</v>
      </c>
      <c r="I366" s="13">
        <v>5.54786920547485</v>
      </c>
      <c r="J366" s="13">
        <v>5.5622868537902797</v>
      </c>
      <c r="K366" s="3">
        <v>15812</v>
      </c>
      <c r="L366" s="3">
        <v>12022</v>
      </c>
      <c r="M366" s="3">
        <v>4</v>
      </c>
      <c r="N366" s="3">
        <v>3</v>
      </c>
      <c r="O366" s="3">
        <v>716</v>
      </c>
      <c r="P366" s="3">
        <v>13163</v>
      </c>
      <c r="Q366" s="3">
        <v>11070</v>
      </c>
      <c r="R366" s="3">
        <v>85</v>
      </c>
      <c r="S366" s="3" t="b">
        <v>1</v>
      </c>
      <c r="T366" s="3">
        <v>0</v>
      </c>
      <c r="U366" s="3">
        <v>0</v>
      </c>
      <c r="V366" s="3">
        <v>3</v>
      </c>
      <c r="W366" s="3">
        <v>3</v>
      </c>
      <c r="X366" s="3">
        <v>-1</v>
      </c>
      <c r="Z366" s="3">
        <v>1</v>
      </c>
      <c r="AA366" s="3">
        <v>1</v>
      </c>
      <c r="AB366">
        <v>1</v>
      </c>
      <c r="AC366">
        <v>1</v>
      </c>
    </row>
    <row r="367" spans="1:34" x14ac:dyDescent="0.2">
      <c r="A367" s="7">
        <v>2306.01235</v>
      </c>
      <c r="B367" s="3" t="s">
        <v>13</v>
      </c>
      <c r="C367" s="3">
        <v>0</v>
      </c>
      <c r="D367" s="3">
        <v>0</v>
      </c>
      <c r="E367" s="3" t="b">
        <v>1</v>
      </c>
      <c r="F367" s="3" t="b">
        <v>1</v>
      </c>
      <c r="G367" s="13">
        <v>3.1844193935394198</v>
      </c>
      <c r="H367" s="13">
        <v>0.118095159530639</v>
      </c>
      <c r="I367" s="13">
        <v>3.1314024925231898</v>
      </c>
      <c r="J367" s="13">
        <v>0.115678310394287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 t="b">
        <v>1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</row>
    <row r="368" spans="1:34" x14ac:dyDescent="0.2">
      <c r="A368" s="7">
        <v>2306.02394</v>
      </c>
      <c r="B368" s="3" t="s">
        <v>49</v>
      </c>
      <c r="C368" s="3">
        <v>0</v>
      </c>
      <c r="D368" s="3">
        <v>0</v>
      </c>
      <c r="E368" s="3" t="b">
        <v>0</v>
      </c>
      <c r="F368" s="3" t="b">
        <v>1</v>
      </c>
      <c r="G368" s="13">
        <v>4.69746613502502</v>
      </c>
      <c r="H368" s="13">
        <v>0.117366075515747</v>
      </c>
      <c r="I368" s="13">
        <v>4.48860335350036</v>
      </c>
      <c r="J368" s="13">
        <v>0.116784811019897</v>
      </c>
      <c r="K368" s="3">
        <v>174</v>
      </c>
      <c r="L368" s="3">
        <v>174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2</v>
      </c>
      <c r="S368" s="3" t="b">
        <v>1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</row>
    <row r="369" spans="1:34" x14ac:dyDescent="0.2">
      <c r="A369" s="7">
        <v>2306.0024899999999</v>
      </c>
      <c r="B369" s="3" t="s">
        <v>10</v>
      </c>
      <c r="C369" s="3">
        <v>12</v>
      </c>
      <c r="D369" s="3" t="s">
        <v>65</v>
      </c>
      <c r="E369" s="3" t="b">
        <v>0</v>
      </c>
      <c r="F369" s="3" t="b">
        <v>0</v>
      </c>
      <c r="G369" s="13">
        <v>66.895572900772095</v>
      </c>
      <c r="H369" s="13">
        <v>0.27301836013793901</v>
      </c>
      <c r="I369" s="13">
        <v>-1</v>
      </c>
      <c r="J369" s="13">
        <v>-1</v>
      </c>
      <c r="K369" s="3">
        <v>12885</v>
      </c>
      <c r="L369" s="3">
        <v>10628</v>
      </c>
      <c r="M369" s="3">
        <v>0</v>
      </c>
      <c r="N369" s="3">
        <v>0</v>
      </c>
      <c r="O369" s="3">
        <v>87</v>
      </c>
      <c r="P369" s="3">
        <v>12147</v>
      </c>
      <c r="Q369" s="3">
        <v>10351</v>
      </c>
      <c r="R369" s="3">
        <v>85</v>
      </c>
      <c r="S369" s="3" t="b">
        <v>1</v>
      </c>
      <c r="T369" s="3">
        <v>0</v>
      </c>
      <c r="U369" s="3">
        <v>0</v>
      </c>
      <c r="V369" s="3">
        <v>1</v>
      </c>
      <c r="W369" s="3">
        <v>9</v>
      </c>
      <c r="X369" s="3">
        <v>-2</v>
      </c>
      <c r="Z369" s="3">
        <v>1</v>
      </c>
      <c r="AA369" s="3">
        <v>1</v>
      </c>
      <c r="AB369">
        <v>1</v>
      </c>
      <c r="AC369">
        <v>1</v>
      </c>
    </row>
    <row r="370" spans="1:34" x14ac:dyDescent="0.2">
      <c r="A370" s="7">
        <v>2306.0190299999999</v>
      </c>
      <c r="B370" s="3" t="s">
        <v>12</v>
      </c>
      <c r="C370" s="3">
        <v>12</v>
      </c>
      <c r="D370" s="3">
        <v>0</v>
      </c>
      <c r="E370" s="3" t="b">
        <v>0</v>
      </c>
      <c r="F370" s="3" t="b">
        <v>0</v>
      </c>
      <c r="G370" s="13">
        <v>10.190797805786101</v>
      </c>
      <c r="H370" s="13">
        <v>0.27121591567993097</v>
      </c>
      <c r="I370" s="13">
        <v>53.1143703460693</v>
      </c>
      <c r="J370" s="13">
        <v>0.16654872894287101</v>
      </c>
      <c r="K370" s="3">
        <v>31123</v>
      </c>
      <c r="L370" s="3">
        <v>24361</v>
      </c>
      <c r="M370" s="3">
        <v>4</v>
      </c>
      <c r="N370" s="3">
        <v>7</v>
      </c>
      <c r="O370" s="3">
        <v>1164</v>
      </c>
      <c r="P370" s="3">
        <v>23297</v>
      </c>
      <c r="Q370" s="3">
        <v>20357</v>
      </c>
      <c r="R370" s="3">
        <v>96</v>
      </c>
      <c r="S370" s="3" t="b">
        <v>1</v>
      </c>
      <c r="T370" s="3">
        <v>0</v>
      </c>
      <c r="U370" s="3">
        <v>0</v>
      </c>
      <c r="V370" s="3">
        <v>3</v>
      </c>
      <c r="W370" s="3">
        <v>3</v>
      </c>
      <c r="X370" s="3">
        <v>-11</v>
      </c>
      <c r="Z370" s="3">
        <v>1</v>
      </c>
      <c r="AA370" s="3">
        <v>1</v>
      </c>
      <c r="AB370">
        <v>1</v>
      </c>
      <c r="AC370">
        <v>1</v>
      </c>
    </row>
    <row r="371" spans="1:34" x14ac:dyDescent="0.2">
      <c r="A371" s="7">
        <v>2306.08248</v>
      </c>
      <c r="B371" s="3" t="s">
        <v>18</v>
      </c>
      <c r="C371" s="3">
        <v>12</v>
      </c>
      <c r="D371" s="3">
        <v>0</v>
      </c>
      <c r="E371" s="3" t="b">
        <v>0</v>
      </c>
      <c r="F371" s="3" t="b">
        <v>0</v>
      </c>
      <c r="G371" s="13">
        <v>6.8676352500915501</v>
      </c>
      <c r="H371" s="13">
        <v>0.21702742576599099</v>
      </c>
      <c r="I371" s="13">
        <v>24.117175579070999</v>
      </c>
      <c r="J371" s="13">
        <v>0.16997575759887601</v>
      </c>
      <c r="K371" s="3">
        <v>6736</v>
      </c>
      <c r="L371" s="3">
        <v>5702</v>
      </c>
      <c r="M371" s="3">
        <v>8</v>
      </c>
      <c r="N371" s="3">
        <v>2</v>
      </c>
      <c r="O371" s="3">
        <v>79</v>
      </c>
      <c r="P371" s="3">
        <v>4369</v>
      </c>
      <c r="Q371" s="3">
        <v>3708</v>
      </c>
      <c r="R371" s="3">
        <v>82</v>
      </c>
      <c r="S371" s="3" t="b">
        <v>1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Z371" s="3">
        <v>1</v>
      </c>
      <c r="AA371" s="3">
        <v>1</v>
      </c>
      <c r="AB371">
        <v>1</v>
      </c>
      <c r="AC371">
        <v>1</v>
      </c>
    </row>
    <row r="372" spans="1:34" x14ac:dyDescent="0.2">
      <c r="A372" s="7">
        <v>2306.00009</v>
      </c>
      <c r="B372" s="3" t="s">
        <v>17</v>
      </c>
      <c r="C372" s="3">
        <v>12</v>
      </c>
      <c r="D372" s="3">
        <v>0</v>
      </c>
      <c r="E372" s="3" t="b">
        <v>0</v>
      </c>
      <c r="F372" s="3" t="b">
        <v>0</v>
      </c>
      <c r="G372" s="13">
        <v>7.11382985115051</v>
      </c>
      <c r="H372" s="13">
        <v>0.27694964408874501</v>
      </c>
      <c r="I372" s="13">
        <v>24.9253585338592</v>
      </c>
      <c r="J372" s="13">
        <v>0.115748405456542</v>
      </c>
      <c r="K372" s="3">
        <v>16493</v>
      </c>
      <c r="L372" s="3">
        <v>13894</v>
      </c>
      <c r="M372" s="3">
        <v>0</v>
      </c>
      <c r="N372" s="3">
        <v>0</v>
      </c>
      <c r="O372" s="3">
        <v>122</v>
      </c>
      <c r="P372" s="3">
        <v>16044</v>
      </c>
      <c r="Q372" s="3">
        <v>13800</v>
      </c>
      <c r="R372" s="3">
        <v>83</v>
      </c>
      <c r="S372" s="3" t="b">
        <v>1</v>
      </c>
      <c r="T372" s="3">
        <v>0</v>
      </c>
      <c r="U372" s="3">
        <v>0</v>
      </c>
      <c r="V372" s="3">
        <v>0</v>
      </c>
      <c r="W372" s="3">
        <v>0</v>
      </c>
      <c r="X372" s="3">
        <v>-2</v>
      </c>
      <c r="Z372" s="3">
        <v>1</v>
      </c>
      <c r="AA372" s="3">
        <v>1</v>
      </c>
      <c r="AB372">
        <v>1</v>
      </c>
      <c r="AC372">
        <v>1</v>
      </c>
    </row>
    <row r="373" spans="1:34" x14ac:dyDescent="0.2">
      <c r="A373" s="7">
        <v>2306.0041999999999</v>
      </c>
      <c r="B373" s="3" t="s">
        <v>26</v>
      </c>
      <c r="C373" s="3">
        <v>0</v>
      </c>
      <c r="D373" s="3">
        <v>0</v>
      </c>
      <c r="E373" s="3" t="b">
        <v>0</v>
      </c>
      <c r="F373" s="3" t="b">
        <v>0</v>
      </c>
      <c r="G373" s="13">
        <v>10.5381872653961</v>
      </c>
      <c r="H373" s="13">
        <v>0.172714948654174</v>
      </c>
      <c r="I373" s="13">
        <v>11.044043540954499</v>
      </c>
      <c r="J373" s="13">
        <v>0.167481184005737</v>
      </c>
      <c r="K373" s="3">
        <v>294</v>
      </c>
      <c r="L373" s="3">
        <v>218</v>
      </c>
      <c r="M373" s="3">
        <v>0</v>
      </c>
      <c r="N373" s="3">
        <v>0</v>
      </c>
      <c r="O373" s="3">
        <v>21</v>
      </c>
      <c r="P373" s="3">
        <v>0</v>
      </c>
      <c r="Q373" s="3">
        <v>0</v>
      </c>
      <c r="R373" s="3">
        <v>2</v>
      </c>
      <c r="S373" s="3" t="b">
        <v>1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Z373" s="3">
        <v>1</v>
      </c>
    </row>
    <row r="374" spans="1:34" x14ac:dyDescent="0.2">
      <c r="A374" s="7">
        <v>2306.0016599999999</v>
      </c>
      <c r="B374" s="3" t="s">
        <v>36</v>
      </c>
      <c r="C374" s="3">
        <v>0</v>
      </c>
      <c r="D374" s="3">
        <v>0</v>
      </c>
      <c r="E374" s="3" t="b">
        <v>1</v>
      </c>
      <c r="F374" s="3" t="b">
        <v>1</v>
      </c>
      <c r="G374" s="13">
        <v>16.816379785537698</v>
      </c>
      <c r="H374" s="13">
        <v>0.16910457611083901</v>
      </c>
      <c r="I374" s="13">
        <v>20.999454736709499</v>
      </c>
      <c r="J374" s="13">
        <v>0.16704678535461401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 t="b">
        <v>1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</row>
    <row r="375" spans="1:34" x14ac:dyDescent="0.2">
      <c r="A375" s="7">
        <v>2306.0015899999999</v>
      </c>
      <c r="B375" s="3" t="s">
        <v>10</v>
      </c>
      <c r="C375" s="3">
        <v>0</v>
      </c>
      <c r="D375" s="3">
        <v>0</v>
      </c>
      <c r="E375" s="3" t="b">
        <v>1</v>
      </c>
      <c r="F375" s="3" t="b">
        <v>1</v>
      </c>
      <c r="G375" s="13">
        <v>6.9577054977416903</v>
      </c>
      <c r="H375" s="13">
        <v>0.17011642456054599</v>
      </c>
      <c r="I375" s="13">
        <v>9.9407012462615896</v>
      </c>
      <c r="J375" s="13">
        <v>0.116064548492431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 t="b">
        <v>1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</row>
    <row r="376" spans="1:34" x14ac:dyDescent="0.2">
      <c r="A376" s="7">
        <v>2306.0952900000002</v>
      </c>
      <c r="B376" s="3" t="s">
        <v>10</v>
      </c>
      <c r="C376" s="3">
        <v>0</v>
      </c>
      <c r="D376" s="3">
        <v>0</v>
      </c>
      <c r="E376" s="3" t="b">
        <v>1</v>
      </c>
      <c r="F376" s="3" t="b">
        <v>1</v>
      </c>
      <c r="G376" s="13">
        <v>13.865975141525199</v>
      </c>
      <c r="H376" s="13">
        <v>0.11619067192077601</v>
      </c>
      <c r="I376" s="13">
        <v>16.366003036498999</v>
      </c>
      <c r="J376" s="13">
        <v>0.166615486145019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 t="b">
        <v>1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</row>
    <row r="377" spans="1:34" x14ac:dyDescent="0.2">
      <c r="A377" s="7">
        <v>2306.1673099999998</v>
      </c>
      <c r="B377" s="3" t="s">
        <v>10</v>
      </c>
      <c r="C377" s="3">
        <v>12</v>
      </c>
      <c r="D377" s="3">
        <v>0</v>
      </c>
      <c r="E377" s="3" t="b">
        <v>1</v>
      </c>
      <c r="F377" s="3" t="b">
        <v>0</v>
      </c>
      <c r="G377" s="13">
        <v>5.96038317680358</v>
      </c>
      <c r="H377" s="13">
        <v>0.21813297271728499</v>
      </c>
      <c r="I377" s="13">
        <v>22.801580667495699</v>
      </c>
      <c r="J377" s="13">
        <v>0.116409301757812</v>
      </c>
      <c r="K377" s="3">
        <v>6448</v>
      </c>
      <c r="L377" s="3">
        <v>4608</v>
      </c>
      <c r="M377" s="3">
        <v>4</v>
      </c>
      <c r="N377" s="3">
        <v>6</v>
      </c>
      <c r="O377" s="3">
        <v>661</v>
      </c>
      <c r="P377" s="3">
        <v>2085</v>
      </c>
      <c r="Q377" s="3">
        <v>1759</v>
      </c>
      <c r="R377" s="3">
        <v>69</v>
      </c>
      <c r="S377" s="3" t="b">
        <v>1</v>
      </c>
      <c r="T377" s="3">
        <v>0</v>
      </c>
      <c r="U377" s="3">
        <v>0</v>
      </c>
      <c r="V377" s="3">
        <v>1</v>
      </c>
      <c r="W377" s="3">
        <v>1</v>
      </c>
      <c r="X377" s="3">
        <v>-2</v>
      </c>
      <c r="Z377" s="3">
        <v>1</v>
      </c>
      <c r="AA377" s="3">
        <v>1</v>
      </c>
      <c r="AB377">
        <v>1</v>
      </c>
      <c r="AC377">
        <v>1</v>
      </c>
    </row>
    <row r="378" spans="1:34" x14ac:dyDescent="0.2">
      <c r="A378" s="7">
        <v>2306.0015800000001</v>
      </c>
      <c r="B378" s="3" t="s">
        <v>66</v>
      </c>
      <c r="C378" s="3">
        <v>0</v>
      </c>
      <c r="D378" s="3">
        <v>0</v>
      </c>
      <c r="E378" s="3" t="b">
        <v>0</v>
      </c>
      <c r="F378" s="3" t="b">
        <v>0</v>
      </c>
      <c r="G378" s="13">
        <v>14.919669389724699</v>
      </c>
      <c r="H378" s="13">
        <v>0.117163181304931</v>
      </c>
      <c r="I378" s="13">
        <v>21.529848575591998</v>
      </c>
      <c r="J378" s="13">
        <v>0.23881721496582001</v>
      </c>
      <c r="K378" s="3">
        <v>50</v>
      </c>
      <c r="L378" s="3">
        <v>50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8</v>
      </c>
      <c r="S378" s="3" t="b">
        <v>1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Z378" s="3">
        <v>1</v>
      </c>
    </row>
    <row r="379" spans="1:34" x14ac:dyDescent="0.2">
      <c r="A379" s="7">
        <v>2306.0002599999998</v>
      </c>
      <c r="B379" s="3" t="s">
        <v>45</v>
      </c>
      <c r="C379" s="3">
        <v>0</v>
      </c>
      <c r="D379" s="3">
        <v>0</v>
      </c>
      <c r="E379" s="3" t="b">
        <v>0</v>
      </c>
      <c r="F379" s="3" t="b">
        <v>0</v>
      </c>
      <c r="G379" s="13">
        <v>13.298083066940301</v>
      </c>
      <c r="H379" s="13">
        <v>0.166540622711181</v>
      </c>
      <c r="I379" s="13">
        <v>13.7940685749053</v>
      </c>
      <c r="J379" s="13">
        <v>0.173649311065673</v>
      </c>
      <c r="K379" s="3">
        <v>102</v>
      </c>
      <c r="L379" s="3">
        <v>102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2</v>
      </c>
      <c r="S379" s="3" t="b">
        <v>1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Z379" s="3">
        <v>1</v>
      </c>
    </row>
    <row r="380" spans="1:34" x14ac:dyDescent="0.2">
      <c r="A380" s="7">
        <v>2306.0099100000002</v>
      </c>
      <c r="B380" s="3" t="s">
        <v>13</v>
      </c>
      <c r="C380" s="3">
        <v>0</v>
      </c>
      <c r="D380" s="3">
        <v>0</v>
      </c>
      <c r="E380" s="3" t="b">
        <v>1</v>
      </c>
      <c r="F380" s="3" t="b">
        <v>1</v>
      </c>
      <c r="G380" s="13">
        <v>9.8213353157043404</v>
      </c>
      <c r="H380" s="13">
        <v>0.117233753204345</v>
      </c>
      <c r="I380" s="13">
        <v>9.3231487274169904</v>
      </c>
      <c r="J380" s="13">
        <v>0.116751194000244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 t="b">
        <v>1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</row>
    <row r="381" spans="1:34" x14ac:dyDescent="0.2">
      <c r="A381" s="7">
        <v>2306.0521699999999</v>
      </c>
      <c r="B381" s="3" t="s">
        <v>18</v>
      </c>
      <c r="C381" s="3">
        <v>12</v>
      </c>
      <c r="D381" s="3">
        <v>0</v>
      </c>
      <c r="E381" s="3" t="b">
        <v>1</v>
      </c>
      <c r="F381" s="3" t="b">
        <v>0</v>
      </c>
      <c r="G381" s="13">
        <v>7.3262493610382</v>
      </c>
      <c r="H381" s="13">
        <v>0.268037319183349</v>
      </c>
      <c r="I381" s="13">
        <v>13.4049489498138</v>
      </c>
      <c r="J381" s="13">
        <v>0.169437170028686</v>
      </c>
      <c r="K381" s="3">
        <v>1131</v>
      </c>
      <c r="L381" s="3">
        <v>410</v>
      </c>
      <c r="M381" s="3">
        <v>0</v>
      </c>
      <c r="N381" s="3">
        <v>0</v>
      </c>
      <c r="O381" s="3">
        <v>218</v>
      </c>
      <c r="P381" s="3">
        <v>-134</v>
      </c>
      <c r="Q381" s="3">
        <v>-10</v>
      </c>
      <c r="R381" s="3">
        <v>17</v>
      </c>
      <c r="S381" s="3" t="b">
        <v>1</v>
      </c>
      <c r="T381" s="3">
        <v>0</v>
      </c>
      <c r="U381" s="3">
        <v>0</v>
      </c>
      <c r="V381" s="3">
        <v>1</v>
      </c>
      <c r="W381" s="3">
        <v>1</v>
      </c>
      <c r="X381" s="3">
        <v>0</v>
      </c>
      <c r="Z381" s="3">
        <v>1</v>
      </c>
      <c r="AA381" s="3">
        <v>1</v>
      </c>
      <c r="AB381">
        <v>1</v>
      </c>
    </row>
    <row r="382" spans="1:34" x14ac:dyDescent="0.2">
      <c r="A382" s="7">
        <v>2306.0042199999998</v>
      </c>
      <c r="B382" s="3" t="s">
        <v>16</v>
      </c>
      <c r="C382" s="3">
        <v>0</v>
      </c>
      <c r="D382" s="3">
        <v>0</v>
      </c>
      <c r="E382" s="3" t="b">
        <v>0</v>
      </c>
      <c r="F382" s="3" t="b">
        <v>0</v>
      </c>
      <c r="G382" s="13">
        <v>9.3270621299743599</v>
      </c>
      <c r="H382" s="13">
        <v>0.12007093429565401</v>
      </c>
      <c r="I382" s="13">
        <v>9.1676633358001691</v>
      </c>
      <c r="J382" s="13">
        <v>0.117364645004272</v>
      </c>
      <c r="K382" s="3">
        <v>193</v>
      </c>
      <c r="L382" s="3">
        <v>29</v>
      </c>
      <c r="M382" s="3">
        <v>0</v>
      </c>
      <c r="N382" s="3">
        <v>0</v>
      </c>
      <c r="O382" s="3">
        <v>43</v>
      </c>
      <c r="P382" s="3">
        <v>2</v>
      </c>
      <c r="Q382" s="3">
        <v>0</v>
      </c>
      <c r="R382" s="3">
        <v>0</v>
      </c>
      <c r="S382" s="3" t="b">
        <v>1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Z382" s="3">
        <v>1</v>
      </c>
    </row>
    <row r="383" spans="1:34" x14ac:dyDescent="0.2">
      <c r="A383" s="7">
        <v>2306.0144100000002</v>
      </c>
      <c r="B383" s="3" t="s">
        <v>13</v>
      </c>
      <c r="C383" s="3">
        <v>0</v>
      </c>
      <c r="D383" s="3">
        <v>0</v>
      </c>
      <c r="E383" s="3" t="b">
        <v>0</v>
      </c>
      <c r="F383" s="3" t="b">
        <v>0</v>
      </c>
      <c r="G383" s="13">
        <v>6.6112933158874503</v>
      </c>
      <c r="H383" s="13">
        <v>0.16912412643432601</v>
      </c>
      <c r="I383" s="13">
        <v>6.0171349048614502</v>
      </c>
      <c r="J383" s="13">
        <v>0.11620140075683499</v>
      </c>
      <c r="K383" s="3">
        <v>29</v>
      </c>
      <c r="L383" s="3">
        <v>29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2</v>
      </c>
      <c r="S383" s="3" t="b">
        <v>1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Z383" s="3">
        <v>1</v>
      </c>
    </row>
    <row r="384" spans="1:34" x14ac:dyDescent="0.2">
      <c r="A384" s="7">
        <v>2306.00027</v>
      </c>
      <c r="B384" s="3" t="s">
        <v>23</v>
      </c>
      <c r="C384" s="3">
        <v>0</v>
      </c>
      <c r="D384" s="3">
        <v>0</v>
      </c>
      <c r="E384" s="3" t="b">
        <v>0</v>
      </c>
      <c r="F384" s="3" t="b">
        <v>0</v>
      </c>
      <c r="G384" s="13">
        <v>23.198318481445298</v>
      </c>
      <c r="H384" s="13">
        <v>0.17225480079650801</v>
      </c>
      <c r="I384" s="13">
        <v>26.1031107902526</v>
      </c>
      <c r="J384" s="13">
        <v>0.116535425186157</v>
      </c>
      <c r="K384" s="3">
        <v>940</v>
      </c>
      <c r="L384" s="3">
        <v>152</v>
      </c>
      <c r="M384" s="3">
        <v>1</v>
      </c>
      <c r="N384" s="3">
        <v>2</v>
      </c>
      <c r="O384" s="3">
        <v>316</v>
      </c>
      <c r="P384" s="3">
        <v>-4</v>
      </c>
      <c r="Q384" s="3">
        <v>7</v>
      </c>
      <c r="R384" s="3">
        <v>11</v>
      </c>
      <c r="S384" s="3" t="b">
        <v>1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AC384">
        <v>1</v>
      </c>
      <c r="AH384" t="s">
        <v>204</v>
      </c>
    </row>
    <row r="385" spans="1:34" x14ac:dyDescent="0.2">
      <c r="A385" s="7">
        <v>2306.0006400000002</v>
      </c>
      <c r="B385" s="3" t="s">
        <v>18</v>
      </c>
      <c r="C385" s="3">
        <v>12</v>
      </c>
      <c r="D385" s="3">
        <v>0</v>
      </c>
      <c r="E385" s="3" t="b">
        <v>0</v>
      </c>
      <c r="F385" s="3" t="b">
        <v>0</v>
      </c>
      <c r="G385" s="13">
        <v>3.2902867794036799</v>
      </c>
      <c r="H385" s="13">
        <v>0.21814346313476499</v>
      </c>
      <c r="I385" s="13">
        <v>10.9347829818725</v>
      </c>
      <c r="J385" s="13">
        <v>0.172245264053344</v>
      </c>
      <c r="K385" s="3">
        <v>7073</v>
      </c>
      <c r="L385" s="3">
        <v>5599</v>
      </c>
      <c r="M385" s="3">
        <v>0</v>
      </c>
      <c r="N385" s="3">
        <v>0</v>
      </c>
      <c r="O385" s="3">
        <v>118</v>
      </c>
      <c r="P385" s="3">
        <v>6434</v>
      </c>
      <c r="Q385" s="3">
        <v>5460</v>
      </c>
      <c r="R385" s="3">
        <v>77</v>
      </c>
      <c r="S385" s="3" t="b">
        <v>1</v>
      </c>
      <c r="T385" s="3">
        <v>0</v>
      </c>
      <c r="U385" s="3">
        <v>0</v>
      </c>
      <c r="V385" s="3">
        <v>1</v>
      </c>
      <c r="W385" s="3">
        <v>1</v>
      </c>
      <c r="X385" s="3">
        <v>-1</v>
      </c>
      <c r="Z385" s="3">
        <v>1</v>
      </c>
      <c r="AA385" s="3">
        <v>1</v>
      </c>
      <c r="AB385">
        <v>1</v>
      </c>
      <c r="AC385">
        <v>1</v>
      </c>
    </row>
    <row r="386" spans="1:34" x14ac:dyDescent="0.2">
      <c r="A386" s="7">
        <v>2306.0243399999999</v>
      </c>
      <c r="B386" s="3" t="s">
        <v>67</v>
      </c>
      <c r="C386" s="3">
        <v>12</v>
      </c>
      <c r="D386" s="3">
        <v>12</v>
      </c>
      <c r="E386" s="3" t="b">
        <v>1</v>
      </c>
      <c r="F386" s="3" t="b">
        <v>0</v>
      </c>
      <c r="G386" s="13">
        <v>2.3297963142395002</v>
      </c>
      <c r="H386" s="13">
        <v>0.220649003982543</v>
      </c>
      <c r="I386" s="13">
        <v>2.2818195819854701</v>
      </c>
      <c r="J386" s="13">
        <v>2.2321519851684499</v>
      </c>
      <c r="K386" s="3">
        <v>24200</v>
      </c>
      <c r="L386" s="3">
        <v>20355</v>
      </c>
      <c r="M386" s="3">
        <v>0</v>
      </c>
      <c r="N386" s="3">
        <v>0</v>
      </c>
      <c r="O386" s="3">
        <v>0</v>
      </c>
      <c r="P386" s="3">
        <v>24150</v>
      </c>
      <c r="Q386" s="3">
        <v>20326</v>
      </c>
      <c r="R386" s="3">
        <v>78</v>
      </c>
      <c r="S386" s="3" t="b">
        <v>1</v>
      </c>
      <c r="T386" s="3">
        <v>0</v>
      </c>
      <c r="U386" s="3">
        <v>0</v>
      </c>
      <c r="V386" s="3">
        <v>0</v>
      </c>
      <c r="W386" s="3">
        <v>0</v>
      </c>
      <c r="X386" s="3">
        <v>-3</v>
      </c>
      <c r="AB386">
        <v>1</v>
      </c>
      <c r="AC386">
        <v>1</v>
      </c>
    </row>
    <row r="387" spans="1:34" x14ac:dyDescent="0.2">
      <c r="A387" s="7">
        <v>2306.0777800000001</v>
      </c>
      <c r="B387" s="3" t="s">
        <v>12</v>
      </c>
      <c r="C387" s="3">
        <v>12</v>
      </c>
      <c r="D387" s="3">
        <v>0</v>
      </c>
      <c r="E387" s="3" t="b">
        <v>1</v>
      </c>
      <c r="F387" s="3" t="b">
        <v>0</v>
      </c>
      <c r="G387" s="13">
        <v>4.9070422649383501</v>
      </c>
      <c r="H387" s="13">
        <v>0.27038002014160101</v>
      </c>
      <c r="I387" s="13">
        <v>19.955710172653198</v>
      </c>
      <c r="J387" s="13">
        <v>0.11647605895995999</v>
      </c>
      <c r="K387" s="3">
        <v>31682</v>
      </c>
      <c r="L387" s="3">
        <v>17880</v>
      </c>
      <c r="M387" s="3">
        <v>12</v>
      </c>
      <c r="N387" s="3">
        <v>14</v>
      </c>
      <c r="O387" s="3">
        <v>5246</v>
      </c>
      <c r="P387" s="3">
        <v>9546</v>
      </c>
      <c r="Q387" s="3">
        <v>8387</v>
      </c>
      <c r="R387" s="3">
        <v>81</v>
      </c>
      <c r="S387" s="3" t="b">
        <v>1</v>
      </c>
      <c r="T387" s="3">
        <v>0</v>
      </c>
      <c r="U387" s="3">
        <v>0</v>
      </c>
      <c r="V387" s="3">
        <v>0</v>
      </c>
      <c r="W387" s="3">
        <v>2</v>
      </c>
      <c r="X387" s="3">
        <v>-1</v>
      </c>
      <c r="Z387" s="3">
        <v>1</v>
      </c>
      <c r="AA387" s="3">
        <v>1</v>
      </c>
      <c r="AB387">
        <v>1</v>
      </c>
      <c r="AC387">
        <v>1</v>
      </c>
      <c r="AH387" t="s">
        <v>205</v>
      </c>
    </row>
    <row r="388" spans="1:34" x14ac:dyDescent="0.2">
      <c r="A388" s="7">
        <v>2306.00819</v>
      </c>
      <c r="B388" s="3" t="s">
        <v>68</v>
      </c>
      <c r="C388" s="3">
        <v>12</v>
      </c>
      <c r="D388" s="3">
        <v>0</v>
      </c>
      <c r="E388" s="3" t="b">
        <v>0</v>
      </c>
      <c r="F388" s="3" t="b">
        <v>0</v>
      </c>
      <c r="G388" s="13">
        <v>6.1269493103027299</v>
      </c>
      <c r="H388" s="13">
        <v>0.21985125541687001</v>
      </c>
      <c r="I388" s="13">
        <v>27.114105939865102</v>
      </c>
      <c r="J388" s="13">
        <v>0.167254447937011</v>
      </c>
      <c r="K388" s="3">
        <v>3794</v>
      </c>
      <c r="L388" s="3">
        <v>3119</v>
      </c>
      <c r="M388" s="3">
        <v>0</v>
      </c>
      <c r="N388" s="3">
        <v>0</v>
      </c>
      <c r="O388" s="3">
        <v>9</v>
      </c>
      <c r="P388" s="3">
        <v>3622</v>
      </c>
      <c r="Q388" s="3">
        <v>3068</v>
      </c>
      <c r="R388" s="3">
        <v>72</v>
      </c>
      <c r="S388" s="3" t="b">
        <v>1</v>
      </c>
      <c r="T388" s="3">
        <v>0</v>
      </c>
      <c r="U388" s="3">
        <v>0</v>
      </c>
      <c r="V388" s="3">
        <v>5</v>
      </c>
      <c r="W388" s="3">
        <v>7</v>
      </c>
      <c r="X388" s="3">
        <v>-1</v>
      </c>
      <c r="Z388" s="3">
        <v>1</v>
      </c>
      <c r="AA388" s="3">
        <v>1</v>
      </c>
      <c r="AB388">
        <v>1</v>
      </c>
      <c r="AC388">
        <v>1</v>
      </c>
    </row>
    <row r="389" spans="1:34" x14ac:dyDescent="0.2">
      <c r="A389" s="7">
        <v>2306.0376799999999</v>
      </c>
      <c r="B389" s="3" t="s">
        <v>69</v>
      </c>
      <c r="C389" s="3">
        <v>0</v>
      </c>
      <c r="D389" s="3">
        <v>0</v>
      </c>
      <c r="E389" s="3" t="b">
        <v>1</v>
      </c>
      <c r="F389" s="3" t="b">
        <v>1</v>
      </c>
      <c r="G389" s="13">
        <v>9.5816390514373708</v>
      </c>
      <c r="H389" s="13">
        <v>0.17083787918090801</v>
      </c>
      <c r="I389" s="13">
        <v>11.4463980197906</v>
      </c>
      <c r="J389" s="13">
        <v>0.115223407745361</v>
      </c>
      <c r="K389" s="3">
        <v>22</v>
      </c>
      <c r="L389" s="3">
        <v>22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2</v>
      </c>
      <c r="S389" s="3" t="b">
        <v>1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</row>
    <row r="390" spans="1:34" x14ac:dyDescent="0.2">
      <c r="A390" s="7">
        <v>2306.0014099999999</v>
      </c>
      <c r="B390" s="3" t="s">
        <v>13</v>
      </c>
      <c r="C390" s="3">
        <v>0</v>
      </c>
      <c r="D390" s="3">
        <v>0</v>
      </c>
      <c r="E390" s="3" t="b">
        <v>0</v>
      </c>
      <c r="F390" s="3" t="b">
        <v>0</v>
      </c>
      <c r="G390" s="13">
        <v>22.5257873535156</v>
      </c>
      <c r="H390" s="13">
        <v>0.167234182357788</v>
      </c>
      <c r="I390" s="13">
        <v>30.2381205558776</v>
      </c>
      <c r="J390" s="13">
        <v>0.166628837585449</v>
      </c>
      <c r="K390" s="3">
        <v>42</v>
      </c>
      <c r="L390" s="3">
        <v>42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2</v>
      </c>
      <c r="S390" s="3" t="b">
        <v>1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Z390" s="3">
        <v>1</v>
      </c>
    </row>
    <row r="391" spans="1:34" x14ac:dyDescent="0.2">
      <c r="A391" s="7">
        <v>2306.0194900000001</v>
      </c>
      <c r="B391" s="3" t="s">
        <v>49</v>
      </c>
      <c r="C391" s="3">
        <v>12</v>
      </c>
      <c r="D391" s="3">
        <v>0</v>
      </c>
      <c r="E391" s="3" t="b">
        <v>1</v>
      </c>
      <c r="F391" s="3" t="b">
        <v>0</v>
      </c>
      <c r="G391" s="13">
        <v>5.2977521419525102</v>
      </c>
      <c r="H391" s="13">
        <v>0.217903852462768</v>
      </c>
      <c r="I391" s="13">
        <v>24.213310480117801</v>
      </c>
      <c r="J391" s="13">
        <v>0.115606069564819</v>
      </c>
      <c r="K391" s="3">
        <v>9120</v>
      </c>
      <c r="L391" s="3">
        <v>7456</v>
      </c>
      <c r="M391" s="3">
        <v>0</v>
      </c>
      <c r="N391" s="3">
        <v>0</v>
      </c>
      <c r="O391" s="3">
        <v>60</v>
      </c>
      <c r="P391" s="3">
        <v>8670</v>
      </c>
      <c r="Q391" s="3">
        <v>7239</v>
      </c>
      <c r="R391" s="3">
        <v>77</v>
      </c>
      <c r="S391" s="3" t="b">
        <v>1</v>
      </c>
      <c r="T391" s="3">
        <v>0</v>
      </c>
      <c r="U391" s="3">
        <v>0</v>
      </c>
      <c r="V391" s="3">
        <v>3</v>
      </c>
      <c r="W391" s="3">
        <v>3</v>
      </c>
      <c r="X391" s="3">
        <v>-1</v>
      </c>
      <c r="Z391" s="3">
        <v>1</v>
      </c>
      <c r="AA391" s="3">
        <v>1</v>
      </c>
      <c r="AB391">
        <v>1</v>
      </c>
      <c r="AC391">
        <v>1</v>
      </c>
    </row>
    <row r="392" spans="1:34" x14ac:dyDescent="0.2">
      <c r="A392" s="7">
        <v>2306.0015400000002</v>
      </c>
      <c r="B392" s="3" t="s">
        <v>10</v>
      </c>
      <c r="C392" s="3">
        <v>0</v>
      </c>
      <c r="D392" s="3">
        <v>0</v>
      </c>
      <c r="E392" s="3" t="b">
        <v>0</v>
      </c>
      <c r="F392" s="3" t="b">
        <v>0</v>
      </c>
      <c r="G392" s="13">
        <v>36.739830493927002</v>
      </c>
      <c r="H392" s="13">
        <v>0.16610693931579501</v>
      </c>
      <c r="I392" s="13">
        <v>41.102271556854198</v>
      </c>
      <c r="J392" s="13">
        <v>0.16960406303405701</v>
      </c>
      <c r="K392" s="3">
        <v>1394</v>
      </c>
      <c r="L392" s="3">
        <v>1393</v>
      </c>
      <c r="M392" s="3">
        <v>0</v>
      </c>
      <c r="N392" s="3">
        <v>0</v>
      </c>
      <c r="O392" s="3">
        <v>0</v>
      </c>
      <c r="P392" s="3">
        <v>-1</v>
      </c>
      <c r="Q392" s="3">
        <v>0</v>
      </c>
      <c r="R392" s="3">
        <v>4</v>
      </c>
      <c r="S392" s="3" t="b">
        <v>1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Z392" s="3">
        <v>1</v>
      </c>
    </row>
    <row r="393" spans="1:34" x14ac:dyDescent="0.2">
      <c r="A393" s="7">
        <v>2306.0028699999998</v>
      </c>
      <c r="B393" s="3" t="s">
        <v>11</v>
      </c>
      <c r="C393" s="3">
        <v>12</v>
      </c>
      <c r="D393" s="3">
        <v>0</v>
      </c>
      <c r="E393" s="3" t="b">
        <v>0</v>
      </c>
      <c r="F393" s="3" t="b">
        <v>0</v>
      </c>
      <c r="G393" s="13">
        <v>5.0439779758453298</v>
      </c>
      <c r="H393" s="13">
        <v>0.26869320869445801</v>
      </c>
      <c r="I393" s="13">
        <v>19.556082725524899</v>
      </c>
      <c r="J393" s="13">
        <v>0.169949531555175</v>
      </c>
      <c r="K393" s="3">
        <v>24287</v>
      </c>
      <c r="L393" s="3">
        <v>15029</v>
      </c>
      <c r="M393" s="3">
        <v>9</v>
      </c>
      <c r="N393" s="3">
        <v>12</v>
      </c>
      <c r="O393" s="3">
        <v>3335</v>
      </c>
      <c r="P393" s="3">
        <v>5705</v>
      </c>
      <c r="Q393" s="3">
        <v>4508</v>
      </c>
      <c r="R393" s="3">
        <v>82</v>
      </c>
      <c r="S393" s="3" t="b">
        <v>1</v>
      </c>
      <c r="T393" s="3">
        <v>0</v>
      </c>
      <c r="U393" s="3">
        <v>0</v>
      </c>
      <c r="V393" s="3">
        <v>4</v>
      </c>
      <c r="W393" s="3">
        <v>6</v>
      </c>
      <c r="X393" s="3">
        <v>-1</v>
      </c>
      <c r="Z393" s="3">
        <v>1</v>
      </c>
      <c r="AA393" s="3">
        <v>1</v>
      </c>
      <c r="AB393">
        <v>1</v>
      </c>
      <c r="AC393">
        <v>1</v>
      </c>
    </row>
    <row r="394" spans="1:34" x14ac:dyDescent="0.2">
      <c r="A394" s="7">
        <v>2306.0050999999999</v>
      </c>
      <c r="B394" s="3" t="s">
        <v>10</v>
      </c>
      <c r="C394" s="3">
        <v>0</v>
      </c>
      <c r="D394" s="3">
        <v>0</v>
      </c>
      <c r="E394" s="3" t="b">
        <v>1</v>
      </c>
      <c r="F394" s="3" t="b">
        <v>1</v>
      </c>
      <c r="G394" s="13">
        <v>3.8926806449890101</v>
      </c>
      <c r="H394" s="13">
        <v>0.17018151283264099</v>
      </c>
      <c r="I394" s="13">
        <v>4.1472222805023096</v>
      </c>
      <c r="J394" s="13">
        <v>0.115671396255493</v>
      </c>
      <c r="K394" s="3">
        <v>14</v>
      </c>
      <c r="L394" s="3">
        <v>14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2</v>
      </c>
      <c r="S394" s="3" t="b">
        <v>1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</row>
    <row r="395" spans="1:34" x14ac:dyDescent="0.2">
      <c r="A395" s="7">
        <v>2306.0072700000001</v>
      </c>
      <c r="B395" s="3" t="s">
        <v>13</v>
      </c>
      <c r="C395" s="3">
        <v>0</v>
      </c>
      <c r="D395" s="3">
        <v>0</v>
      </c>
      <c r="E395" s="3" t="b">
        <v>1</v>
      </c>
      <c r="F395" s="3" t="b">
        <v>1</v>
      </c>
      <c r="G395" s="13">
        <v>14.515735387802099</v>
      </c>
      <c r="H395" s="13">
        <v>0.11676549911499</v>
      </c>
      <c r="I395" s="13">
        <v>15.369922876358</v>
      </c>
      <c r="J395" s="13">
        <v>0.17133140563964799</v>
      </c>
      <c r="K395" s="3">
        <v>13</v>
      </c>
      <c r="L395" s="3">
        <v>13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2</v>
      </c>
      <c r="S395" s="3" t="b">
        <v>1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</row>
    <row r="396" spans="1:34" x14ac:dyDescent="0.2">
      <c r="A396" s="7">
        <v>2306.0049300000001</v>
      </c>
      <c r="B396" s="3" t="s">
        <v>10</v>
      </c>
      <c r="C396" s="3">
        <v>0</v>
      </c>
      <c r="D396" s="3">
        <v>0</v>
      </c>
      <c r="E396" s="3" t="b">
        <v>1</v>
      </c>
      <c r="F396" s="3" t="b">
        <v>1</v>
      </c>
      <c r="G396" s="13">
        <v>7.3058617115020699</v>
      </c>
      <c r="H396" s="13">
        <v>0.116170406341552</v>
      </c>
      <c r="I396" s="13">
        <v>7.7257235050201398</v>
      </c>
      <c r="J396" s="13">
        <v>0.116032361984252</v>
      </c>
      <c r="K396" s="3">
        <v>16</v>
      </c>
      <c r="L396" s="3">
        <v>16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2</v>
      </c>
      <c r="S396" s="3" t="b">
        <v>1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</row>
    <row r="397" spans="1:34" x14ac:dyDescent="0.2">
      <c r="A397" s="7">
        <v>2306.0040800000002</v>
      </c>
      <c r="B397" s="3" t="s">
        <v>23</v>
      </c>
      <c r="C397" s="3">
        <v>0</v>
      </c>
      <c r="D397" s="3">
        <v>0</v>
      </c>
      <c r="E397" s="3" t="b">
        <v>1</v>
      </c>
      <c r="F397" s="3" t="b">
        <v>1</v>
      </c>
      <c r="G397" s="13">
        <v>6.8110823631286603</v>
      </c>
      <c r="H397" s="13">
        <v>0.17656683921813901</v>
      </c>
      <c r="I397" s="13">
        <v>7.6152663230895996</v>
      </c>
      <c r="J397" s="13">
        <v>0.175752162933349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 t="b">
        <v>1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</row>
    <row r="398" spans="1:34" x14ac:dyDescent="0.2">
      <c r="A398" s="7">
        <v>2306.00882</v>
      </c>
      <c r="B398" s="3" t="s">
        <v>13</v>
      </c>
      <c r="C398" s="3">
        <v>0</v>
      </c>
      <c r="D398" s="3">
        <v>0</v>
      </c>
      <c r="E398" s="3" t="b">
        <v>1</v>
      </c>
      <c r="F398" s="3" t="b">
        <v>1</v>
      </c>
      <c r="G398" s="13">
        <v>3.4411196708679199</v>
      </c>
      <c r="H398" s="13">
        <v>0.115793466567993</v>
      </c>
      <c r="I398" s="13">
        <v>4.2954385280609104</v>
      </c>
      <c r="J398" s="13">
        <v>0.21730208396911599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 t="b">
        <v>1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</row>
    <row r="399" spans="1:34" x14ac:dyDescent="0.2">
      <c r="A399" s="7">
        <v>2306.0046400000001</v>
      </c>
      <c r="B399" s="3" t="s">
        <v>17</v>
      </c>
      <c r="C399" s="3">
        <v>12</v>
      </c>
      <c r="D399" s="3">
        <v>0</v>
      </c>
      <c r="E399" s="3" t="b">
        <v>0</v>
      </c>
      <c r="F399" s="3" t="b">
        <v>0</v>
      </c>
      <c r="G399" s="13">
        <v>10.0913412570953</v>
      </c>
      <c r="H399" s="13">
        <v>0.27258658409118602</v>
      </c>
      <c r="I399" s="13">
        <v>32.095351219177203</v>
      </c>
      <c r="J399" s="13">
        <v>0.115813493728637</v>
      </c>
      <c r="K399" s="3">
        <v>7892</v>
      </c>
      <c r="L399" s="3">
        <v>6877</v>
      </c>
      <c r="M399" s="3">
        <v>1</v>
      </c>
      <c r="N399" s="3">
        <v>0</v>
      </c>
      <c r="O399" s="3">
        <v>3</v>
      </c>
      <c r="P399" s="3">
        <v>7373</v>
      </c>
      <c r="Q399" s="3">
        <v>6419</v>
      </c>
      <c r="R399" s="3">
        <v>76</v>
      </c>
      <c r="S399" s="3" t="b">
        <v>1</v>
      </c>
      <c r="T399" s="3">
        <v>0</v>
      </c>
      <c r="U399" s="3">
        <v>0</v>
      </c>
      <c r="V399" s="3">
        <v>1</v>
      </c>
      <c r="W399" s="3">
        <v>1</v>
      </c>
      <c r="X399" s="3">
        <v>-1</v>
      </c>
      <c r="Z399" s="3">
        <v>1</v>
      </c>
      <c r="AA399" s="3">
        <v>1</v>
      </c>
      <c r="AB399">
        <v>1</v>
      </c>
      <c r="AC399">
        <v>1</v>
      </c>
    </row>
    <row r="400" spans="1:34" x14ac:dyDescent="0.2">
      <c r="A400" s="7">
        <v>2306.0276399999998</v>
      </c>
      <c r="B400" s="3" t="s">
        <v>12</v>
      </c>
      <c r="C400" s="3">
        <v>12</v>
      </c>
      <c r="D400" s="3">
        <v>0</v>
      </c>
      <c r="E400" s="3" t="b">
        <v>0</v>
      </c>
      <c r="F400" s="3" t="b">
        <v>0</v>
      </c>
      <c r="G400" s="13">
        <v>6.3543977737426696</v>
      </c>
      <c r="H400" s="13">
        <v>0.27022433280944802</v>
      </c>
      <c r="I400" s="13">
        <v>19.336985111236501</v>
      </c>
      <c r="J400" s="13">
        <v>0.117231607437133</v>
      </c>
      <c r="K400" s="3">
        <v>4079</v>
      </c>
      <c r="L400" s="3">
        <v>2775</v>
      </c>
      <c r="M400" s="3">
        <v>1</v>
      </c>
      <c r="N400" s="3">
        <v>0</v>
      </c>
      <c r="O400" s="3">
        <v>268</v>
      </c>
      <c r="P400" s="3">
        <v>2639</v>
      </c>
      <c r="Q400" s="3">
        <v>2428</v>
      </c>
      <c r="R400" s="3">
        <v>73</v>
      </c>
      <c r="S400" s="3" t="b">
        <v>1</v>
      </c>
      <c r="T400" s="3">
        <v>0</v>
      </c>
      <c r="U400" s="3">
        <v>0</v>
      </c>
      <c r="V400" s="3">
        <v>1</v>
      </c>
      <c r="W400" s="3">
        <v>5</v>
      </c>
      <c r="X400" s="3">
        <v>-2</v>
      </c>
      <c r="Z400" s="3">
        <v>1</v>
      </c>
      <c r="AA400" s="3">
        <v>1</v>
      </c>
      <c r="AB400">
        <v>1</v>
      </c>
      <c r="AC400">
        <v>1</v>
      </c>
      <c r="AH400" t="s">
        <v>205</v>
      </c>
    </row>
    <row r="401" spans="1:29" x14ac:dyDescent="0.2">
      <c r="A401" s="7">
        <v>2306.0027799999998</v>
      </c>
      <c r="B401" s="3" t="s">
        <v>13</v>
      </c>
      <c r="C401" s="3">
        <v>0</v>
      </c>
      <c r="D401" s="3">
        <v>0</v>
      </c>
      <c r="E401" s="3" t="b">
        <v>1</v>
      </c>
      <c r="F401" s="3" t="b">
        <v>1</v>
      </c>
      <c r="G401" s="13">
        <v>7.9138212203979403</v>
      </c>
      <c r="H401" s="13">
        <v>0.11597204208374</v>
      </c>
      <c r="I401" s="13">
        <v>7.4652588367462096</v>
      </c>
      <c r="J401" s="13">
        <v>0.115541219711303</v>
      </c>
      <c r="K401" s="3">
        <v>11</v>
      </c>
      <c r="L401" s="3">
        <v>11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2</v>
      </c>
      <c r="S401" s="3" t="b">
        <v>1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</row>
    <row r="402" spans="1:29" x14ac:dyDescent="0.2">
      <c r="A402" s="7">
        <v>2306.0022199999999</v>
      </c>
      <c r="B402" s="3" t="s">
        <v>10</v>
      </c>
      <c r="C402" s="3">
        <v>12</v>
      </c>
      <c r="D402" s="3">
        <v>0</v>
      </c>
      <c r="E402" s="3" t="b">
        <v>1</v>
      </c>
      <c r="F402" s="3" t="b">
        <v>0</v>
      </c>
      <c r="G402" s="13">
        <v>6.67268633842468</v>
      </c>
      <c r="H402" s="13">
        <v>0.270023822784423</v>
      </c>
      <c r="I402" s="13">
        <v>24.110561370849599</v>
      </c>
      <c r="J402" s="13">
        <v>0.115732669830322</v>
      </c>
      <c r="K402" s="3">
        <v>28940</v>
      </c>
      <c r="L402" s="3">
        <v>17841</v>
      </c>
      <c r="M402" s="3">
        <v>9</v>
      </c>
      <c r="N402" s="3">
        <v>8</v>
      </c>
      <c r="O402" s="3">
        <v>4146</v>
      </c>
      <c r="P402" s="3">
        <v>8956</v>
      </c>
      <c r="Q402" s="3">
        <v>7885</v>
      </c>
      <c r="R402" s="3">
        <v>73</v>
      </c>
      <c r="S402" s="3" t="b">
        <v>1</v>
      </c>
      <c r="T402" s="3">
        <v>0</v>
      </c>
      <c r="U402" s="3">
        <v>0</v>
      </c>
      <c r="V402" s="3">
        <v>2</v>
      </c>
      <c r="W402" s="3">
        <v>4</v>
      </c>
      <c r="X402" s="3">
        <v>-3</v>
      </c>
      <c r="Z402" s="3">
        <v>1</v>
      </c>
      <c r="AA402" s="3">
        <v>1</v>
      </c>
      <c r="AB402">
        <v>1</v>
      </c>
      <c r="AC402">
        <v>1</v>
      </c>
    </row>
    <row r="403" spans="1:29" x14ac:dyDescent="0.2">
      <c r="A403" s="7">
        <v>2306.03766</v>
      </c>
      <c r="B403" s="3" t="s">
        <v>49</v>
      </c>
      <c r="C403" s="3">
        <v>0</v>
      </c>
      <c r="D403" s="3">
        <v>0</v>
      </c>
      <c r="E403" s="3" t="b">
        <v>0</v>
      </c>
      <c r="F403" s="3" t="b">
        <v>1</v>
      </c>
      <c r="G403" s="13">
        <v>9.4189741611480695</v>
      </c>
      <c r="H403" s="13">
        <v>0.11628675460815401</v>
      </c>
      <c r="I403" s="13">
        <v>10.8196914196014</v>
      </c>
      <c r="J403" s="13">
        <v>0.17341089248657199</v>
      </c>
      <c r="K403" s="3">
        <v>68</v>
      </c>
      <c r="L403" s="3">
        <v>68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2</v>
      </c>
      <c r="S403" s="3" t="b">
        <v>1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</row>
    <row r="404" spans="1:29" x14ac:dyDescent="0.2">
      <c r="A404" s="7">
        <v>2306.0047800000002</v>
      </c>
      <c r="B404" s="3" t="s">
        <v>10</v>
      </c>
      <c r="C404" s="3">
        <v>0</v>
      </c>
      <c r="D404" s="3">
        <v>0</v>
      </c>
      <c r="E404" s="3" t="b">
        <v>1</v>
      </c>
      <c r="F404" s="3" t="b">
        <v>1</v>
      </c>
      <c r="G404" s="13">
        <v>1.6815314292907699</v>
      </c>
      <c r="H404" s="13">
        <v>0.117400407791137</v>
      </c>
      <c r="I404" s="13">
        <v>1.7753765583038299</v>
      </c>
      <c r="J404" s="13">
        <v>0.169267177581787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 t="b">
        <v>1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</row>
    <row r="405" spans="1:29" x14ac:dyDescent="0.2">
      <c r="A405" s="7">
        <v>2306.0053699999999</v>
      </c>
      <c r="B405" s="3" t="s">
        <v>10</v>
      </c>
      <c r="C405" s="3">
        <v>12</v>
      </c>
      <c r="D405" s="3">
        <v>0</v>
      </c>
      <c r="E405" s="3" t="b">
        <v>1</v>
      </c>
      <c r="F405" s="3" t="b">
        <v>0</v>
      </c>
      <c r="G405" s="13">
        <v>3.8413529396057098</v>
      </c>
      <c r="H405" s="13">
        <v>0.218159198760986</v>
      </c>
      <c r="I405" s="13">
        <v>10.487181901931701</v>
      </c>
      <c r="J405" s="13">
        <v>0.118019819259643</v>
      </c>
      <c r="K405" s="3">
        <v>9392</v>
      </c>
      <c r="L405" s="3">
        <v>7391</v>
      </c>
      <c r="M405" s="3">
        <v>0</v>
      </c>
      <c r="N405" s="3">
        <v>0</v>
      </c>
      <c r="O405" s="3">
        <v>11</v>
      </c>
      <c r="P405" s="3">
        <v>8288</v>
      </c>
      <c r="Q405" s="3">
        <v>7004</v>
      </c>
      <c r="R405" s="3">
        <v>81</v>
      </c>
      <c r="S405" s="3" t="b">
        <v>1</v>
      </c>
      <c r="T405" s="3">
        <v>0</v>
      </c>
      <c r="U405" s="3">
        <v>0</v>
      </c>
      <c r="V405" s="3">
        <v>1</v>
      </c>
      <c r="W405" s="3">
        <v>1</v>
      </c>
      <c r="X405" s="3">
        <v>-3</v>
      </c>
      <c r="Z405" s="3">
        <v>1</v>
      </c>
      <c r="AA405" s="3">
        <v>1</v>
      </c>
      <c r="AB405">
        <v>1</v>
      </c>
      <c r="AC405">
        <v>1</v>
      </c>
    </row>
    <row r="406" spans="1:29" x14ac:dyDescent="0.2">
      <c r="A406" s="7">
        <v>2306.0001900000002</v>
      </c>
      <c r="B406" s="3" t="s">
        <v>10</v>
      </c>
      <c r="C406" s="3">
        <v>0</v>
      </c>
      <c r="D406" s="3">
        <v>0</v>
      </c>
      <c r="E406" s="3" t="b">
        <v>0</v>
      </c>
      <c r="F406" s="3" t="b">
        <v>0</v>
      </c>
      <c r="G406" s="13">
        <v>16.824364423751799</v>
      </c>
      <c r="H406" s="13">
        <v>0.17490363121032701</v>
      </c>
      <c r="I406" s="13">
        <v>16.3172976970672</v>
      </c>
      <c r="J406" s="13">
        <v>0.16708350181579501</v>
      </c>
      <c r="K406" s="3">
        <v>291</v>
      </c>
      <c r="L406" s="3">
        <v>291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2</v>
      </c>
      <c r="S406" s="3" t="b">
        <v>1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Z406" s="3">
        <v>1</v>
      </c>
    </row>
    <row r="407" spans="1:29" x14ac:dyDescent="0.2">
      <c r="A407" s="7">
        <v>2306.0151500000002</v>
      </c>
      <c r="B407" s="3" t="s">
        <v>57</v>
      </c>
      <c r="C407" s="3">
        <v>0</v>
      </c>
      <c r="D407" s="3">
        <v>0</v>
      </c>
      <c r="E407" s="3" t="b">
        <v>1</v>
      </c>
      <c r="F407" s="3" t="b">
        <v>1</v>
      </c>
      <c r="G407" s="13">
        <v>20.2812802791595</v>
      </c>
      <c r="H407" s="13">
        <v>0.116683006286621</v>
      </c>
      <c r="I407" s="13">
        <v>20.009053707122799</v>
      </c>
      <c r="J407" s="13">
        <v>0.16982579231262199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 t="b">
        <v>1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</row>
    <row r="408" spans="1:29" x14ac:dyDescent="0.2">
      <c r="A408" s="7">
        <v>2306.1094899999998</v>
      </c>
      <c r="B408" s="3" t="s">
        <v>49</v>
      </c>
      <c r="C408" s="3">
        <v>0</v>
      </c>
      <c r="D408" s="3">
        <v>0</v>
      </c>
      <c r="E408" s="3" t="b">
        <v>0</v>
      </c>
      <c r="F408" s="3" t="b">
        <v>0</v>
      </c>
      <c r="G408" s="13">
        <v>8.6823077201843208</v>
      </c>
      <c r="H408" s="13">
        <v>0.176925659179687</v>
      </c>
      <c r="I408" s="13">
        <v>7.9109160900115896</v>
      </c>
      <c r="J408" s="13">
        <v>0.11626625061035099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 t="b">
        <v>1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Z408" s="3">
        <v>1</v>
      </c>
    </row>
    <row r="409" spans="1:29" x14ac:dyDescent="0.2">
      <c r="A409" s="7">
        <v>2306.0140299999998</v>
      </c>
      <c r="B409" s="3" t="s">
        <v>18</v>
      </c>
      <c r="C409" s="3">
        <v>12</v>
      </c>
      <c r="D409" s="3">
        <v>0</v>
      </c>
      <c r="E409" s="3" t="b">
        <v>0</v>
      </c>
      <c r="F409" s="3" t="b">
        <v>0</v>
      </c>
      <c r="G409" s="13">
        <v>3.3855891227722101</v>
      </c>
      <c r="H409" s="13">
        <v>0.219523429870605</v>
      </c>
      <c r="I409" s="13">
        <v>14.222520828246999</v>
      </c>
      <c r="J409" s="13">
        <v>0.11657142639160099</v>
      </c>
      <c r="K409" s="3">
        <v>14032</v>
      </c>
      <c r="L409" s="3">
        <v>11088</v>
      </c>
      <c r="M409" s="3">
        <v>1</v>
      </c>
      <c r="N409" s="3">
        <v>1</v>
      </c>
      <c r="O409" s="3">
        <v>252</v>
      </c>
      <c r="P409" s="3">
        <v>12272</v>
      </c>
      <c r="Q409" s="3">
        <v>10284</v>
      </c>
      <c r="R409" s="3">
        <v>104</v>
      </c>
      <c r="S409" s="3" t="b">
        <v>1</v>
      </c>
      <c r="T409" s="3">
        <v>0</v>
      </c>
      <c r="U409" s="3">
        <v>0</v>
      </c>
      <c r="V409" s="3">
        <v>7</v>
      </c>
      <c r="W409" s="3">
        <v>7</v>
      </c>
      <c r="X409" s="3">
        <v>-2</v>
      </c>
      <c r="Z409" s="3">
        <v>1</v>
      </c>
      <c r="AA409" s="3">
        <v>1</v>
      </c>
      <c r="AB409">
        <v>1</v>
      </c>
      <c r="AC409">
        <v>1</v>
      </c>
    </row>
    <row r="410" spans="1:29" x14ac:dyDescent="0.2">
      <c r="A410" s="7">
        <v>2306.0151099999998</v>
      </c>
      <c r="B410" s="3" t="s">
        <v>10</v>
      </c>
      <c r="C410" s="3">
        <v>12</v>
      </c>
      <c r="D410" s="3">
        <v>0</v>
      </c>
      <c r="E410" s="3" t="b">
        <v>0</v>
      </c>
      <c r="F410" s="3" t="b">
        <v>0</v>
      </c>
      <c r="G410" s="13">
        <v>4.9969458580017001</v>
      </c>
      <c r="H410" s="13">
        <v>0.21843934059143</v>
      </c>
      <c r="I410" s="13">
        <v>19.676608085632299</v>
      </c>
      <c r="J410" s="13">
        <v>0.16810083389282199</v>
      </c>
      <c r="K410" s="3">
        <v>13942</v>
      </c>
      <c r="L410" s="3">
        <v>9064</v>
      </c>
      <c r="M410" s="3">
        <v>7</v>
      </c>
      <c r="N410" s="3">
        <v>9</v>
      </c>
      <c r="O410" s="3">
        <v>1727</v>
      </c>
      <c r="P410" s="3">
        <v>5610</v>
      </c>
      <c r="Q410" s="3">
        <v>4860</v>
      </c>
      <c r="R410" s="3">
        <v>74</v>
      </c>
      <c r="S410" s="3" t="b">
        <v>1</v>
      </c>
      <c r="T410" s="3">
        <v>0</v>
      </c>
      <c r="U410" s="3">
        <v>0</v>
      </c>
      <c r="V410" s="3">
        <v>1</v>
      </c>
      <c r="W410" s="3">
        <v>1</v>
      </c>
      <c r="X410" s="3">
        <v>-3</v>
      </c>
      <c r="Z410" s="3">
        <v>1</v>
      </c>
      <c r="AA410" s="3">
        <v>1</v>
      </c>
      <c r="AB410">
        <v>1</v>
      </c>
      <c r="AC410">
        <v>1</v>
      </c>
    </row>
    <row r="411" spans="1:29" x14ac:dyDescent="0.2">
      <c r="A411" s="7">
        <v>2306.0046900000002</v>
      </c>
      <c r="B411" s="3" t="s">
        <v>12</v>
      </c>
      <c r="C411" s="3">
        <v>0</v>
      </c>
      <c r="D411" s="3">
        <v>0</v>
      </c>
      <c r="E411" s="3" t="b">
        <v>0</v>
      </c>
      <c r="F411" s="3" t="b">
        <v>1</v>
      </c>
      <c r="G411" s="13">
        <v>11.9365417957305</v>
      </c>
      <c r="H411" s="13">
        <v>0.16760063171386699</v>
      </c>
      <c r="I411" s="13">
        <v>8.2824635505676198</v>
      </c>
      <c r="J411" s="13">
        <v>0.16720533370971599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 t="b">
        <v>1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</row>
    <row r="412" spans="1:29" x14ac:dyDescent="0.2">
      <c r="A412" s="7">
        <v>2306.0016000000001</v>
      </c>
      <c r="B412" s="3" t="s">
        <v>14</v>
      </c>
      <c r="C412" s="3">
        <v>12</v>
      </c>
      <c r="D412" s="3">
        <v>0</v>
      </c>
      <c r="E412" s="3" t="b">
        <v>1</v>
      </c>
      <c r="F412" s="3" t="b">
        <v>0</v>
      </c>
      <c r="G412" s="13">
        <v>5.75152111053466</v>
      </c>
      <c r="H412" s="13">
        <v>0.21781897544860801</v>
      </c>
      <c r="I412" s="13">
        <v>15.6523308753967</v>
      </c>
      <c r="J412" s="13">
        <v>0.167076826095581</v>
      </c>
      <c r="K412" s="3">
        <v>7945</v>
      </c>
      <c r="L412" s="3">
        <v>6490</v>
      </c>
      <c r="M412" s="3">
        <v>1</v>
      </c>
      <c r="N412" s="3">
        <v>1</v>
      </c>
      <c r="O412" s="3">
        <v>105</v>
      </c>
      <c r="P412" s="3">
        <v>7002</v>
      </c>
      <c r="Q412" s="3">
        <v>6016</v>
      </c>
      <c r="R412" s="3">
        <v>78</v>
      </c>
      <c r="S412" s="3" t="b">
        <v>1</v>
      </c>
      <c r="T412" s="3">
        <v>0</v>
      </c>
      <c r="U412" s="3">
        <v>0</v>
      </c>
      <c r="V412" s="3">
        <v>2</v>
      </c>
      <c r="W412" s="3">
        <v>2</v>
      </c>
      <c r="X412" s="3">
        <v>-1</v>
      </c>
      <c r="Z412" s="3">
        <v>1</v>
      </c>
      <c r="AA412" s="3">
        <v>1</v>
      </c>
      <c r="AB412">
        <v>1</v>
      </c>
      <c r="AC412">
        <v>1</v>
      </c>
    </row>
    <row r="413" spans="1:29" x14ac:dyDescent="0.2">
      <c r="A413" s="7">
        <v>2306.0039400000001</v>
      </c>
      <c r="B413" s="3" t="s">
        <v>16</v>
      </c>
      <c r="C413" s="3">
        <v>12</v>
      </c>
      <c r="D413" s="3">
        <v>0</v>
      </c>
      <c r="E413" s="3" t="b">
        <v>0</v>
      </c>
      <c r="F413" s="3" t="b">
        <v>0</v>
      </c>
      <c r="G413" s="13">
        <v>3.9377355575561501</v>
      </c>
      <c r="H413" s="13">
        <v>0.218524694442749</v>
      </c>
      <c r="I413" s="13">
        <v>11.4971616268157</v>
      </c>
      <c r="J413" s="13">
        <v>0.116111040115356</v>
      </c>
      <c r="K413" s="3">
        <v>9700</v>
      </c>
      <c r="L413" s="3">
        <v>3316</v>
      </c>
      <c r="M413" s="3">
        <v>3</v>
      </c>
      <c r="N413" s="3">
        <v>4</v>
      </c>
      <c r="O413" s="3">
        <v>2312</v>
      </c>
      <c r="P413" s="3">
        <v>-453</v>
      </c>
      <c r="Q413" s="3">
        <v>17</v>
      </c>
      <c r="R413" s="3">
        <v>19</v>
      </c>
      <c r="S413" s="3" t="b">
        <v>1</v>
      </c>
      <c r="T413" s="3">
        <v>0</v>
      </c>
      <c r="U413" s="3">
        <v>0</v>
      </c>
      <c r="V413" s="3">
        <v>1</v>
      </c>
      <c r="W413" s="3">
        <v>1</v>
      </c>
      <c r="X413" s="3">
        <v>-1</v>
      </c>
      <c r="Z413" s="3">
        <v>1</v>
      </c>
      <c r="AA413" s="3">
        <v>1</v>
      </c>
      <c r="AB413">
        <v>1</v>
      </c>
    </row>
    <row r="414" spans="1:29" x14ac:dyDescent="0.2">
      <c r="A414" s="7">
        <v>2306.0022100000001</v>
      </c>
      <c r="B414" s="3" t="s">
        <v>18</v>
      </c>
      <c r="C414" s="3">
        <v>0</v>
      </c>
      <c r="D414" s="3">
        <v>0</v>
      </c>
      <c r="E414" s="3" t="b">
        <v>0</v>
      </c>
      <c r="F414" s="3" t="b">
        <v>0</v>
      </c>
      <c r="G414" s="13">
        <v>73.283227920532198</v>
      </c>
      <c r="H414" s="13">
        <v>0.171240329742431</v>
      </c>
      <c r="I414" s="13">
        <v>74.837545394897404</v>
      </c>
      <c r="J414" s="13">
        <v>0.168183803558349</v>
      </c>
      <c r="K414" s="3">
        <v>1</v>
      </c>
      <c r="L414" s="3">
        <v>0</v>
      </c>
      <c r="M414" s="3">
        <v>0</v>
      </c>
      <c r="N414" s="3">
        <v>0</v>
      </c>
      <c r="O414" s="3">
        <v>0</v>
      </c>
      <c r="P414" s="3">
        <v>-1</v>
      </c>
      <c r="Q414" s="3">
        <v>0</v>
      </c>
      <c r="R414" s="3">
        <v>0</v>
      </c>
      <c r="S414" s="3" t="b">
        <v>1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Z414">
        <v>1</v>
      </c>
    </row>
    <row r="415" spans="1:29" x14ac:dyDescent="0.2">
      <c r="A415" s="7">
        <v>2306.00234</v>
      </c>
      <c r="B415" s="3" t="s">
        <v>23</v>
      </c>
      <c r="C415" s="3">
        <v>0</v>
      </c>
      <c r="D415" s="3">
        <v>0</v>
      </c>
      <c r="E415" s="3" t="b">
        <v>1</v>
      </c>
      <c r="F415" s="3" t="b">
        <v>1</v>
      </c>
      <c r="G415" s="13">
        <v>4.3931343555450404</v>
      </c>
      <c r="H415" s="13">
        <v>0.116292476654052</v>
      </c>
      <c r="I415" s="13">
        <v>4.0394146442413303</v>
      </c>
      <c r="J415" s="13">
        <v>0.167604684829711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 t="b">
        <v>1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</row>
    <row r="416" spans="1:29" x14ac:dyDescent="0.2">
      <c r="A416" s="7">
        <v>2306.0420199999999</v>
      </c>
      <c r="B416" s="3" t="s">
        <v>70</v>
      </c>
      <c r="C416" s="3">
        <v>12</v>
      </c>
      <c r="D416" s="3">
        <v>0</v>
      </c>
      <c r="E416" s="3" t="b">
        <v>1</v>
      </c>
      <c r="F416" s="3" t="b">
        <v>0</v>
      </c>
      <c r="G416" s="13">
        <v>6.3051235675811697</v>
      </c>
      <c r="H416" s="13">
        <v>0.21874141693115201</v>
      </c>
      <c r="I416" s="13">
        <v>18.353721857070902</v>
      </c>
      <c r="J416" s="13">
        <v>0.17507338523864699</v>
      </c>
      <c r="K416" s="3">
        <v>2365</v>
      </c>
      <c r="L416" s="3">
        <v>1997</v>
      </c>
      <c r="M416" s="3">
        <v>0</v>
      </c>
      <c r="N416" s="3">
        <v>0</v>
      </c>
      <c r="O416" s="3">
        <v>2</v>
      </c>
      <c r="P416" s="3">
        <v>2171</v>
      </c>
      <c r="Q416" s="3">
        <v>1910</v>
      </c>
      <c r="R416" s="3">
        <v>73</v>
      </c>
      <c r="S416" s="3" t="b">
        <v>1</v>
      </c>
      <c r="T416" s="3">
        <v>0</v>
      </c>
      <c r="U416" s="3">
        <v>0</v>
      </c>
      <c r="V416" s="3">
        <v>1</v>
      </c>
      <c r="W416" s="3">
        <v>1</v>
      </c>
      <c r="X416" s="3">
        <v>0</v>
      </c>
      <c r="Z416" s="3">
        <v>1</v>
      </c>
      <c r="AA416" s="3">
        <v>1</v>
      </c>
      <c r="AB416">
        <v>1</v>
      </c>
      <c r="AC416">
        <v>1</v>
      </c>
    </row>
    <row r="417" spans="1:34" x14ac:dyDescent="0.2">
      <c r="A417" s="7">
        <v>2306.0021400000001</v>
      </c>
      <c r="B417" s="3" t="s">
        <v>13</v>
      </c>
      <c r="C417" s="3">
        <v>0</v>
      </c>
      <c r="D417" s="3">
        <v>0</v>
      </c>
      <c r="E417" s="3" t="b">
        <v>1</v>
      </c>
      <c r="F417" s="3" t="b">
        <v>1</v>
      </c>
      <c r="G417" s="13">
        <v>8.0329420566558802</v>
      </c>
      <c r="H417" s="13">
        <v>0.11622571945190401</v>
      </c>
      <c r="I417" s="13">
        <v>9.2941126823425293</v>
      </c>
      <c r="J417" s="13">
        <v>0.169552326202392</v>
      </c>
      <c r="K417" s="3">
        <v>7</v>
      </c>
      <c r="L417" s="3">
        <v>7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2</v>
      </c>
      <c r="S417" s="3" t="b">
        <v>1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</row>
    <row r="418" spans="1:34" x14ac:dyDescent="0.2">
      <c r="A418" s="7">
        <v>2306.01935</v>
      </c>
      <c r="B418" s="3" t="s">
        <v>71</v>
      </c>
      <c r="C418" s="3">
        <v>0</v>
      </c>
      <c r="D418" s="3">
        <v>0</v>
      </c>
      <c r="E418" s="3" t="b">
        <v>1</v>
      </c>
      <c r="F418" s="3" t="b">
        <v>1</v>
      </c>
      <c r="G418" s="13">
        <v>15.2521865367889</v>
      </c>
      <c r="H418" s="13">
        <v>0.116822719573974</v>
      </c>
      <c r="I418" s="13">
        <v>17.416457891464201</v>
      </c>
      <c r="J418" s="13">
        <v>0.16832756996154699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 t="b">
        <v>1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</row>
    <row r="419" spans="1:34" x14ac:dyDescent="0.2">
      <c r="A419" s="7">
        <v>2306.02792</v>
      </c>
      <c r="B419" s="3" t="s">
        <v>13</v>
      </c>
      <c r="C419" s="3">
        <v>0</v>
      </c>
      <c r="D419" s="3">
        <v>0</v>
      </c>
      <c r="E419" s="3" t="b">
        <v>0</v>
      </c>
      <c r="F419" s="3" t="b">
        <v>0</v>
      </c>
      <c r="G419" s="13">
        <v>14.512824773788401</v>
      </c>
      <c r="H419" s="13">
        <v>0.172141313552856</v>
      </c>
      <c r="I419" s="13">
        <v>14.747976541519099</v>
      </c>
      <c r="J419" s="13">
        <v>0.16743111610412501</v>
      </c>
      <c r="K419" s="3">
        <v>38</v>
      </c>
      <c r="L419" s="3">
        <v>38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2</v>
      </c>
      <c r="S419" s="3" t="b">
        <v>1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Z419" s="3">
        <v>1</v>
      </c>
    </row>
    <row r="420" spans="1:34" x14ac:dyDescent="0.2">
      <c r="A420" s="7">
        <v>2306.0413199999998</v>
      </c>
      <c r="B420" s="3" t="s">
        <v>13</v>
      </c>
      <c r="C420" s="3">
        <v>0</v>
      </c>
      <c r="D420" s="3">
        <v>0</v>
      </c>
      <c r="E420" s="3" t="b">
        <v>1</v>
      </c>
      <c r="F420" s="3" t="b">
        <v>1</v>
      </c>
      <c r="G420" s="13">
        <v>11.386095046996999</v>
      </c>
      <c r="H420" s="13">
        <v>0.11755633354187001</v>
      </c>
      <c r="I420" s="13">
        <v>11.3432824611663</v>
      </c>
      <c r="J420" s="13">
        <v>0.116130828857421</v>
      </c>
      <c r="K420" s="3">
        <v>92</v>
      </c>
      <c r="L420" s="3">
        <v>92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2</v>
      </c>
      <c r="S420" s="3" t="b">
        <v>1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</row>
    <row r="421" spans="1:34" x14ac:dyDescent="0.2">
      <c r="A421" s="7">
        <v>2306.0165999999999</v>
      </c>
      <c r="B421" s="3" t="s">
        <v>10</v>
      </c>
      <c r="C421" s="3">
        <v>0</v>
      </c>
      <c r="D421" s="3">
        <v>0</v>
      </c>
      <c r="E421" s="3" t="b">
        <v>0</v>
      </c>
      <c r="F421" s="3" t="b">
        <v>1</v>
      </c>
      <c r="G421" s="13">
        <v>12.1086945533752</v>
      </c>
      <c r="H421" s="13">
        <v>0.16925787925720201</v>
      </c>
      <c r="I421" s="13">
        <v>11.994225025177</v>
      </c>
      <c r="J421" s="13">
        <v>0.17084550857543901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 t="b">
        <v>1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</row>
    <row r="422" spans="1:34" x14ac:dyDescent="0.2">
      <c r="A422" s="7">
        <v>2306.09175</v>
      </c>
      <c r="B422" s="3" t="s">
        <v>10</v>
      </c>
      <c r="C422" s="3">
        <v>0</v>
      </c>
      <c r="D422" s="3">
        <v>0</v>
      </c>
      <c r="E422" s="3" t="b">
        <v>0</v>
      </c>
      <c r="F422" s="3" t="b">
        <v>1</v>
      </c>
      <c r="G422" s="13">
        <v>33.190765380859297</v>
      </c>
      <c r="H422" s="13">
        <v>0.168129682540893</v>
      </c>
      <c r="I422" s="13">
        <v>34.026011705398503</v>
      </c>
      <c r="J422" s="13">
        <v>0.116582632064819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 t="b">
        <v>1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Z422" s="3"/>
    </row>
    <row r="423" spans="1:34" x14ac:dyDescent="0.2">
      <c r="A423" s="7">
        <v>2306.0010299999999</v>
      </c>
      <c r="B423" s="3" t="s">
        <v>10</v>
      </c>
      <c r="C423" s="3">
        <v>12</v>
      </c>
      <c r="D423" s="3">
        <v>0</v>
      </c>
      <c r="E423" s="3" t="b">
        <v>0</v>
      </c>
      <c r="F423" s="3" t="b">
        <v>0</v>
      </c>
      <c r="G423" s="13">
        <v>9.5282986164093</v>
      </c>
      <c r="H423" s="13">
        <v>0.27902460098266602</v>
      </c>
      <c r="I423" s="13">
        <v>44.934041023254402</v>
      </c>
      <c r="J423" s="13">
        <v>0.169727087020874</v>
      </c>
      <c r="K423" s="3">
        <v>28249</v>
      </c>
      <c r="L423" s="3">
        <v>18680</v>
      </c>
      <c r="M423" s="3">
        <v>10</v>
      </c>
      <c r="N423" s="3">
        <v>9</v>
      </c>
      <c r="O423" s="3">
        <v>2673</v>
      </c>
      <c r="P423" s="3">
        <v>17440</v>
      </c>
      <c r="Q423" s="3">
        <v>14437</v>
      </c>
      <c r="R423" s="3">
        <v>78</v>
      </c>
      <c r="S423" s="3" t="b">
        <v>1</v>
      </c>
      <c r="T423" s="3">
        <v>0</v>
      </c>
      <c r="U423" s="3">
        <v>0</v>
      </c>
      <c r="V423" s="3">
        <v>6</v>
      </c>
      <c r="W423" s="3">
        <v>10</v>
      </c>
      <c r="X423" s="3">
        <v>-3</v>
      </c>
      <c r="Z423" s="3">
        <v>1</v>
      </c>
      <c r="AA423" s="3">
        <v>1</v>
      </c>
      <c r="AB423">
        <v>1</v>
      </c>
      <c r="AC423">
        <v>1</v>
      </c>
      <c r="AD423">
        <v>1</v>
      </c>
      <c r="AH423" t="s">
        <v>206</v>
      </c>
    </row>
    <row r="424" spans="1:34" x14ac:dyDescent="0.2">
      <c r="A424" s="7">
        <v>2306.0026600000001</v>
      </c>
      <c r="B424" s="3" t="s">
        <v>10</v>
      </c>
      <c r="C424" s="3">
        <v>0</v>
      </c>
      <c r="D424" s="3">
        <v>0</v>
      </c>
      <c r="E424" s="3" t="b">
        <v>0</v>
      </c>
      <c r="F424" s="3" t="b">
        <v>0</v>
      </c>
      <c r="G424" s="13">
        <v>15.2024204730987</v>
      </c>
      <c r="H424" s="13">
        <v>0.168099164962768</v>
      </c>
      <c r="I424" s="13">
        <v>14.0980794429779</v>
      </c>
      <c r="J424" s="13">
        <v>0.116138935089111</v>
      </c>
      <c r="K424" s="3">
        <v>88</v>
      </c>
      <c r="L424" s="3">
        <v>36</v>
      </c>
      <c r="M424" s="3">
        <v>0</v>
      </c>
      <c r="N424" s="3">
        <v>0</v>
      </c>
      <c r="O424" s="3">
        <v>16</v>
      </c>
      <c r="P424" s="3">
        <v>0</v>
      </c>
      <c r="Q424" s="3">
        <v>0</v>
      </c>
      <c r="R424" s="3">
        <v>2</v>
      </c>
      <c r="S424" s="3" t="b">
        <v>1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Z424" s="3">
        <v>1</v>
      </c>
    </row>
    <row r="425" spans="1:34" x14ac:dyDescent="0.2">
      <c r="A425" s="7">
        <v>2306.0459799999999</v>
      </c>
      <c r="B425" s="3" t="s">
        <v>38</v>
      </c>
      <c r="C425" s="3">
        <v>0</v>
      </c>
      <c r="D425" s="3">
        <v>0</v>
      </c>
      <c r="E425" s="3" t="b">
        <v>1</v>
      </c>
      <c r="F425" s="3" t="b">
        <v>1</v>
      </c>
      <c r="G425" s="13">
        <v>10.846427679061801</v>
      </c>
      <c r="H425" s="13">
        <v>0.116353034973144</v>
      </c>
      <c r="I425" s="13">
        <v>10.0701928138732</v>
      </c>
      <c r="J425" s="13">
        <v>0.11706876754760701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 t="b">
        <v>1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</row>
    <row r="426" spans="1:34" x14ac:dyDescent="0.2">
      <c r="A426" s="7">
        <v>2306.00299</v>
      </c>
      <c r="B426" s="3" t="s">
        <v>10</v>
      </c>
      <c r="C426" s="3">
        <v>12</v>
      </c>
      <c r="D426" s="3">
        <v>0</v>
      </c>
      <c r="E426" s="3" t="b">
        <v>1</v>
      </c>
      <c r="F426" s="3" t="b">
        <v>0</v>
      </c>
      <c r="G426" s="13">
        <v>5.0936493873596103</v>
      </c>
      <c r="H426" s="13">
        <v>0.217199087142944</v>
      </c>
      <c r="I426" s="13">
        <v>12.784840822219801</v>
      </c>
      <c r="J426" s="13">
        <v>0.174897670745849</v>
      </c>
      <c r="K426" s="3">
        <v>3061</v>
      </c>
      <c r="L426" s="3">
        <v>2631</v>
      </c>
      <c r="M426" s="3">
        <v>0</v>
      </c>
      <c r="N426" s="3">
        <v>0</v>
      </c>
      <c r="O426" s="3">
        <v>10</v>
      </c>
      <c r="P426" s="3">
        <v>2775</v>
      </c>
      <c r="Q426" s="3">
        <v>2376</v>
      </c>
      <c r="R426" s="3">
        <v>73</v>
      </c>
      <c r="S426" s="3" t="b">
        <v>1</v>
      </c>
      <c r="T426" s="3">
        <v>0</v>
      </c>
      <c r="U426" s="3">
        <v>0</v>
      </c>
      <c r="V426" s="3">
        <v>4</v>
      </c>
      <c r="W426" s="3">
        <v>4</v>
      </c>
      <c r="X426" s="3">
        <v>0</v>
      </c>
      <c r="Z426" s="3">
        <v>1</v>
      </c>
      <c r="AA426" s="3">
        <v>1</v>
      </c>
      <c r="AB426">
        <v>1</v>
      </c>
      <c r="AC426">
        <v>1</v>
      </c>
    </row>
    <row r="427" spans="1:34" x14ac:dyDescent="0.2">
      <c r="A427" s="7">
        <v>2306.00081</v>
      </c>
      <c r="B427" s="3" t="s">
        <v>18</v>
      </c>
      <c r="C427" s="3">
        <v>0</v>
      </c>
      <c r="D427" s="3">
        <v>0</v>
      </c>
      <c r="E427" s="3" t="b">
        <v>1</v>
      </c>
      <c r="F427" s="3" t="b">
        <v>1</v>
      </c>
      <c r="G427" s="13">
        <v>17.635309934616</v>
      </c>
      <c r="H427" s="13">
        <v>0.17169570922851499</v>
      </c>
      <c r="I427" s="13">
        <v>16.4261763095855</v>
      </c>
      <c r="J427" s="13">
        <v>0.170429468154907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 t="b">
        <v>1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</row>
    <row r="428" spans="1:34" x14ac:dyDescent="0.2">
      <c r="A428" s="7">
        <v>2306.0013800000002</v>
      </c>
      <c r="B428" s="3" t="s">
        <v>16</v>
      </c>
      <c r="C428" s="3">
        <v>12</v>
      </c>
      <c r="D428" s="3">
        <v>0</v>
      </c>
      <c r="E428" s="3" t="b">
        <v>1</v>
      </c>
      <c r="F428" s="3" t="b">
        <v>0</v>
      </c>
      <c r="G428" s="13">
        <v>4.1414616107940603</v>
      </c>
      <c r="H428" s="13">
        <v>0.27205395698547302</v>
      </c>
      <c r="I428" s="13">
        <v>12.1030087471008</v>
      </c>
      <c r="J428" s="13">
        <v>0.17078495025634699</v>
      </c>
      <c r="K428" s="3">
        <v>12564</v>
      </c>
      <c r="L428" s="3">
        <v>8788</v>
      </c>
      <c r="M428" s="3">
        <v>10</v>
      </c>
      <c r="N428" s="3">
        <v>6</v>
      </c>
      <c r="O428" s="3">
        <v>1032</v>
      </c>
      <c r="P428" s="3">
        <v>6243</v>
      </c>
      <c r="Q428" s="3">
        <v>5304</v>
      </c>
      <c r="R428" s="3">
        <v>77</v>
      </c>
      <c r="S428" s="3" t="b">
        <v>1</v>
      </c>
      <c r="T428" s="3">
        <v>0</v>
      </c>
      <c r="U428" s="3">
        <v>0</v>
      </c>
      <c r="V428" s="3">
        <v>1</v>
      </c>
      <c r="W428" s="3">
        <v>3</v>
      </c>
      <c r="X428" s="3">
        <v>-1</v>
      </c>
      <c r="Z428" s="3">
        <v>1</v>
      </c>
      <c r="AA428" s="3">
        <v>1</v>
      </c>
      <c r="AB428">
        <v>1</v>
      </c>
      <c r="AC428">
        <v>1</v>
      </c>
    </row>
    <row r="429" spans="1:34" x14ac:dyDescent="0.2">
      <c r="A429" s="7">
        <v>2306.0022899999999</v>
      </c>
      <c r="B429" s="3" t="s">
        <v>17</v>
      </c>
      <c r="C429" s="3">
        <v>0</v>
      </c>
      <c r="D429" s="3">
        <v>0</v>
      </c>
      <c r="E429" s="3" t="b">
        <v>0</v>
      </c>
      <c r="F429" s="3" t="b">
        <v>0</v>
      </c>
      <c r="G429" s="13">
        <v>15.155756473541199</v>
      </c>
      <c r="H429" s="13">
        <v>0.16744327545165999</v>
      </c>
      <c r="I429" s="13">
        <v>17.296709775924601</v>
      </c>
      <c r="J429" s="13">
        <v>0.16661643981933499</v>
      </c>
      <c r="K429" s="3">
        <v>601</v>
      </c>
      <c r="L429" s="3">
        <v>66</v>
      </c>
      <c r="M429" s="3">
        <v>0</v>
      </c>
      <c r="N429" s="3">
        <v>0</v>
      </c>
      <c r="O429" s="3">
        <v>212</v>
      </c>
      <c r="P429" s="3">
        <v>0</v>
      </c>
      <c r="Q429" s="3">
        <v>0</v>
      </c>
      <c r="R429" s="3">
        <v>0</v>
      </c>
      <c r="S429" s="3" t="b">
        <v>1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Z429" s="3">
        <v>1</v>
      </c>
    </row>
    <row r="430" spans="1:34" x14ac:dyDescent="0.2">
      <c r="A430" s="7">
        <v>2306.0015600000002</v>
      </c>
      <c r="B430" s="3" t="s">
        <v>12</v>
      </c>
      <c r="C430" s="3">
        <v>0</v>
      </c>
      <c r="D430" s="3">
        <v>0</v>
      </c>
      <c r="E430" s="3" t="b">
        <v>1</v>
      </c>
      <c r="F430" s="3" t="b">
        <v>1</v>
      </c>
      <c r="G430" s="13">
        <v>12.557211875915501</v>
      </c>
      <c r="H430" s="13">
        <v>0.16785526275634699</v>
      </c>
      <c r="I430" s="13">
        <v>13.720652818679801</v>
      </c>
      <c r="J430" s="13">
        <v>0.16709113121032701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 t="b">
        <v>1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</row>
    <row r="431" spans="1:34" x14ac:dyDescent="0.2">
      <c r="A431" s="7">
        <v>2306.0057999999999</v>
      </c>
      <c r="B431" s="3" t="s">
        <v>72</v>
      </c>
      <c r="C431" s="3">
        <v>12</v>
      </c>
      <c r="D431" s="3">
        <v>0</v>
      </c>
      <c r="E431" s="3" t="b">
        <v>0</v>
      </c>
      <c r="F431" s="3" t="b">
        <v>0</v>
      </c>
      <c r="G431" s="13">
        <v>8.9174158573150599</v>
      </c>
      <c r="H431" s="13">
        <v>0.27148199081420898</v>
      </c>
      <c r="I431" s="13">
        <v>28.095579624176001</v>
      </c>
      <c r="J431" s="13">
        <v>0.170686960220336</v>
      </c>
      <c r="K431" s="3">
        <v>17335</v>
      </c>
      <c r="L431" s="3">
        <v>14620</v>
      </c>
      <c r="M431" s="3">
        <v>0</v>
      </c>
      <c r="N431" s="3">
        <v>0</v>
      </c>
      <c r="O431" s="3">
        <v>144</v>
      </c>
      <c r="P431" s="3">
        <v>16337</v>
      </c>
      <c r="Q431" s="3">
        <v>14416</v>
      </c>
      <c r="R431" s="3">
        <v>77</v>
      </c>
      <c r="S431" s="3" t="b">
        <v>1</v>
      </c>
      <c r="T431" s="3">
        <v>0</v>
      </c>
      <c r="U431" s="3">
        <v>0</v>
      </c>
      <c r="V431" s="3">
        <v>2</v>
      </c>
      <c r="W431" s="3">
        <v>4</v>
      </c>
      <c r="X431" s="3">
        <v>-5</v>
      </c>
      <c r="Z431" s="3">
        <v>1</v>
      </c>
      <c r="AA431" s="3">
        <v>1</v>
      </c>
      <c r="AB431">
        <v>1</v>
      </c>
      <c r="AC431">
        <v>1</v>
      </c>
      <c r="AE431">
        <v>1</v>
      </c>
      <c r="AH431" t="s">
        <v>198</v>
      </c>
    </row>
    <row r="432" spans="1:34" x14ac:dyDescent="0.2">
      <c r="A432" s="7">
        <v>2306.0003000000002</v>
      </c>
      <c r="B432" s="3" t="s">
        <v>57</v>
      </c>
      <c r="C432" s="3">
        <v>12</v>
      </c>
      <c r="D432" s="3">
        <v>12</v>
      </c>
      <c r="E432" s="3" t="b">
        <v>0</v>
      </c>
      <c r="F432" s="3" t="b">
        <v>0</v>
      </c>
      <c r="G432" s="13">
        <v>0.36968755722045898</v>
      </c>
      <c r="H432" s="13">
        <v>0.37602162361144997</v>
      </c>
      <c r="I432" s="13">
        <v>0.42040991783142001</v>
      </c>
      <c r="J432" s="13">
        <v>0.37105131149291898</v>
      </c>
      <c r="Z432" t="s">
        <v>120</v>
      </c>
    </row>
    <row r="433" spans="1:24" x14ac:dyDescent="0.2">
      <c r="A433" s="7">
        <v>2306.00558</v>
      </c>
      <c r="B433" s="3" t="s">
        <v>13</v>
      </c>
      <c r="C433" s="3">
        <v>12</v>
      </c>
      <c r="D433" s="3">
        <v>12</v>
      </c>
      <c r="E433" s="3" t="b">
        <v>1</v>
      </c>
      <c r="F433" s="3" t="b">
        <v>1</v>
      </c>
      <c r="G433" s="13">
        <v>5.7092404365539497</v>
      </c>
      <c r="H433" s="13">
        <v>4.9484984874725297</v>
      </c>
      <c r="I433" s="13">
        <v>5.5955526828765798</v>
      </c>
      <c r="J433" s="13">
        <v>5.64939165115356</v>
      </c>
      <c r="K433" s="3">
        <v>162</v>
      </c>
      <c r="L433" s="3">
        <v>162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6</v>
      </c>
      <c r="S433" s="3" t="b">
        <v>1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</row>
  </sheetData>
  <mergeCells count="3">
    <mergeCell ref="AN3:AW3"/>
    <mergeCell ref="AZ3:BI3"/>
    <mergeCell ref="AK14:AL14"/>
  </mergeCells>
  <conditionalFormatting sqref="C1:D1048576">
    <cfRule type="colorScale" priority="15">
      <colorScale>
        <cfvo type="min"/>
        <cfvo type="max"/>
        <color rgb="FFE5FDE4"/>
        <color rgb="FFFEFDB7"/>
      </colorScale>
    </cfRule>
  </conditionalFormatting>
  <conditionalFormatting sqref="E1:F1048576">
    <cfRule type="cellIs" dxfId="103" priority="1" stopIfTrue="1" operator="equal">
      <formula>TRUE</formula>
    </cfRule>
    <cfRule type="cellIs" dxfId="102" priority="2" stopIfTrue="1" operator="equal">
      <formula>FALSE</formula>
    </cfRule>
    <cfRule type="cellIs" dxfId="101" priority="3" stopIfTrue="1" operator="equal">
      <formula>0</formula>
    </cfRule>
  </conditionalFormatting>
  <conditionalFormatting sqref="K1:P1 S1:X1 K2:X1048576">
    <cfRule type="cellIs" dxfId="100" priority="12" stopIfTrue="1" operator="equal">
      <formula>TRUE</formula>
    </cfRule>
    <cfRule type="cellIs" dxfId="99" priority="13" stopIfTrue="1" operator="equal">
      <formula>FALSE</formula>
    </cfRule>
    <cfRule type="cellIs" dxfId="98" priority="14" stopIfTrue="1" operator="equal">
      <formula>0</formula>
    </cfRule>
  </conditionalFormatting>
  <conditionalFormatting sqref="Z1:AG24 AA25:AG25 Z26:AG259 AA260:AG260 Z261:AG1048576">
    <cfRule type="cellIs" dxfId="97" priority="11" operator="equal">
      <formula>1</formula>
    </cfRule>
  </conditionalFormatting>
  <conditionalFormatting sqref="AO6:AW68">
    <cfRule type="cellIs" dxfId="96" priority="9" operator="equal">
      <formula>0</formula>
    </cfRule>
    <cfRule type="colorScale" priority="10">
      <colorScale>
        <cfvo type="min"/>
        <cfvo type="max"/>
        <color rgb="FFFCFCFF"/>
        <color rgb="FF63BE7B"/>
      </colorScale>
    </cfRule>
  </conditionalFormatting>
  <conditionalFormatting sqref="BA6:BI68">
    <cfRule type="cellIs" dxfId="95" priority="7" stopIfTrue="1" operator="equal">
      <formula>0</formula>
    </cfRule>
    <cfRule type="colorScale" priority="8">
      <colorScale>
        <cfvo type="min"/>
        <cfvo type="percentile" val="50"/>
        <cfvo type="max"/>
        <color rgb="FF63BE7B"/>
        <color rgb="FFE3FD7C"/>
        <color rgb="FFF8696B"/>
      </colorScale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FC27B-3023-3345-8A34-5997A22605D2}">
  <dimension ref="A1:BT433"/>
  <sheetViews>
    <sheetView workbookViewId="0">
      <pane xSplit="5" ySplit="1" topLeftCell="L2" activePane="bottomRight" state="frozen"/>
      <selection pane="topRight" activeCell="F1" sqref="F1"/>
      <selection pane="bottomLeft" activeCell="A2" sqref="A2"/>
      <selection pane="bottomRight" activeCell="X1" sqref="X1:X1048576"/>
    </sheetView>
  </sheetViews>
  <sheetFormatPr baseColWidth="10" defaultRowHeight="16" x14ac:dyDescent="0.2"/>
  <cols>
    <col min="1" max="1" width="11.6640625" style="6" bestFit="1" customWidth="1"/>
    <col min="2" max="2" width="10.83203125" style="3"/>
    <col min="3" max="4" width="6.6640625" style="3" customWidth="1"/>
    <col min="5" max="5" width="10.83203125" style="3"/>
    <col min="6" max="9" width="6.6640625" style="3" customWidth="1"/>
    <col min="10" max="10" width="10.1640625" style="3" customWidth="1"/>
    <col min="11" max="23" width="9.83203125" style="3" customWidth="1"/>
    <col min="24" max="24" width="10.83203125" style="3"/>
    <col min="26" max="33" width="10.83203125" style="3"/>
  </cols>
  <sheetData>
    <row r="1" spans="1:72" x14ac:dyDescent="0.2">
      <c r="A1" s="6" t="s">
        <v>0</v>
      </c>
      <c r="B1" s="2" t="s">
        <v>2</v>
      </c>
      <c r="C1" s="2" t="s">
        <v>1</v>
      </c>
      <c r="D1" s="2" t="s">
        <v>5</v>
      </c>
      <c r="E1" s="2" t="s">
        <v>9</v>
      </c>
      <c r="F1" s="2" t="s">
        <v>73</v>
      </c>
      <c r="G1" s="2" t="s">
        <v>74</v>
      </c>
      <c r="H1" s="2" t="s">
        <v>77</v>
      </c>
      <c r="I1" s="2" t="s">
        <v>80</v>
      </c>
      <c r="J1" s="2" t="s">
        <v>96</v>
      </c>
      <c r="K1" s="2" t="s">
        <v>95</v>
      </c>
      <c r="L1" s="2" t="s">
        <v>94</v>
      </c>
      <c r="M1" s="2" t="s">
        <v>93</v>
      </c>
      <c r="N1" s="2" t="s">
        <v>92</v>
      </c>
      <c r="O1" s="2" t="s">
        <v>91</v>
      </c>
      <c r="P1" s="2" t="s">
        <v>238</v>
      </c>
      <c r="Q1" s="14" t="s">
        <v>239</v>
      </c>
      <c r="R1" s="14" t="s">
        <v>90</v>
      </c>
      <c r="S1" s="2" t="s">
        <v>89</v>
      </c>
      <c r="T1" s="2" t="s">
        <v>88</v>
      </c>
      <c r="U1" s="2" t="s">
        <v>87</v>
      </c>
      <c r="V1" s="2" t="s">
        <v>86</v>
      </c>
      <c r="W1" s="2" t="s">
        <v>85</v>
      </c>
      <c r="X1" s="2" t="s">
        <v>281</v>
      </c>
      <c r="Z1" s="2" t="s">
        <v>99</v>
      </c>
      <c r="AA1" s="2" t="s">
        <v>100</v>
      </c>
      <c r="AB1" s="2" t="s">
        <v>101</v>
      </c>
      <c r="AC1" s="2" t="s">
        <v>102</v>
      </c>
      <c r="AD1" s="2" t="s">
        <v>103</v>
      </c>
      <c r="AE1" s="2" t="s">
        <v>104</v>
      </c>
      <c r="AF1" s="2" t="s">
        <v>105</v>
      </c>
      <c r="AG1" s="2" t="s">
        <v>106</v>
      </c>
    </row>
    <row r="2" spans="1:72" x14ac:dyDescent="0.2">
      <c r="A2" s="7">
        <v>2306.0458699999999</v>
      </c>
      <c r="B2" s="3" t="s">
        <v>10</v>
      </c>
      <c r="C2" s="3">
        <v>0</v>
      </c>
      <c r="D2" s="3">
        <v>0</v>
      </c>
      <c r="E2" s="3" t="b">
        <f>OR(OLD_cmp20_23!E2,OLD_cmp20_23!F2,OLD_RAW_compile!R2)</f>
        <v>1</v>
      </c>
      <c r="F2" s="13">
        <v>21.212310314178399</v>
      </c>
      <c r="G2" s="13">
        <v>0.16749835014343201</v>
      </c>
      <c r="H2" s="13">
        <v>11.1895422935485</v>
      </c>
      <c r="I2" s="13">
        <v>0.171660661697387</v>
      </c>
      <c r="J2" s="41">
        <v>2</v>
      </c>
      <c r="K2" s="3">
        <v>2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4</v>
      </c>
      <c r="R2" s="3" t="b">
        <v>1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Z2" s="3" t="str" cm="1">
        <f t="array" ref="Z2">IF(E2,"",OLD_cmp20_23!AI2:AP2)</f>
        <v/>
      </c>
    </row>
    <row r="3" spans="1:72" x14ac:dyDescent="0.2">
      <c r="A3" s="7">
        <v>2306.0004899999999</v>
      </c>
      <c r="B3" s="3" t="s">
        <v>11</v>
      </c>
      <c r="C3" s="3">
        <v>0</v>
      </c>
      <c r="D3" s="3">
        <v>0</v>
      </c>
      <c r="E3" s="3" t="b">
        <f>OR(OLD_cmp20_23!E3,OLD_cmp20_23!F3,OLD_RAW_compile!R3)</f>
        <v>0</v>
      </c>
      <c r="F3" s="13">
        <v>97.856617927551198</v>
      </c>
      <c r="G3" s="13">
        <v>0.16721248626708901</v>
      </c>
      <c r="H3" s="13">
        <v>75.946252107620197</v>
      </c>
      <c r="I3" s="13">
        <v>0.167282104492187</v>
      </c>
      <c r="J3" s="41">
        <v>19</v>
      </c>
      <c r="K3" s="3">
        <v>2</v>
      </c>
      <c r="L3" s="3">
        <v>0</v>
      </c>
      <c r="M3" s="3">
        <v>0</v>
      </c>
      <c r="N3" s="3">
        <v>4</v>
      </c>
      <c r="O3" s="3">
        <v>-1</v>
      </c>
      <c r="P3" s="3">
        <v>0</v>
      </c>
      <c r="Q3" s="3">
        <v>4</v>
      </c>
      <c r="R3" s="3" t="b">
        <v>1</v>
      </c>
      <c r="S3" s="3">
        <v>0</v>
      </c>
      <c r="T3" s="3">
        <v>0</v>
      </c>
      <c r="U3" s="3">
        <v>0</v>
      </c>
      <c r="V3" s="3">
        <v>6</v>
      </c>
      <c r="W3" s="3">
        <v>0</v>
      </c>
      <c r="Z3" s="3">
        <v>1</v>
      </c>
      <c r="AD3" s="3">
        <v>1</v>
      </c>
      <c r="AH3" t="s">
        <v>256</v>
      </c>
      <c r="AJ3" s="19" t="s">
        <v>153</v>
      </c>
      <c r="AK3" s="19" t="s">
        <v>154</v>
      </c>
      <c r="AM3" s="47" t="s">
        <v>156</v>
      </c>
      <c r="AN3" s="47"/>
      <c r="AO3" s="47"/>
      <c r="AP3" s="47"/>
      <c r="AQ3" s="47"/>
      <c r="AR3" s="47"/>
      <c r="AS3" s="47"/>
      <c r="AT3" s="47"/>
      <c r="AU3" s="47"/>
      <c r="AV3" s="47"/>
      <c r="AY3" s="47" t="s">
        <v>156</v>
      </c>
      <c r="AZ3" s="47"/>
      <c r="BA3" s="47"/>
      <c r="BB3" s="47"/>
      <c r="BC3" s="47"/>
      <c r="BD3" s="47"/>
      <c r="BE3" s="47"/>
      <c r="BF3" s="47"/>
      <c r="BG3" s="47"/>
      <c r="BH3" s="47"/>
      <c r="BK3" s="47" t="s">
        <v>280</v>
      </c>
      <c r="BL3" s="47"/>
      <c r="BM3" s="47"/>
      <c r="BN3" s="47"/>
      <c r="BO3" s="47"/>
      <c r="BP3" s="47"/>
      <c r="BQ3" s="47"/>
      <c r="BR3" s="47"/>
      <c r="BS3" s="47"/>
      <c r="BT3" s="47"/>
    </row>
    <row r="4" spans="1:72" x14ac:dyDescent="0.2">
      <c r="A4" s="7">
        <v>2306.1106100000002</v>
      </c>
      <c r="B4" s="3" t="s">
        <v>10</v>
      </c>
      <c r="C4" s="3">
        <v>0</v>
      </c>
      <c r="D4" s="3">
        <v>0</v>
      </c>
      <c r="E4" s="3" t="b">
        <f>OR(OLD_cmp20_23!E4,OLD_cmp20_23!F4,OLD_RAW_compile!R4)</f>
        <v>1</v>
      </c>
      <c r="F4" s="13">
        <v>16.173828125</v>
      </c>
      <c r="G4" s="13">
        <v>0.166390895843505</v>
      </c>
      <c r="H4" s="13">
        <v>10.4242770671844</v>
      </c>
      <c r="I4" s="13">
        <v>0.16766405105590801</v>
      </c>
      <c r="J4" s="41">
        <v>2</v>
      </c>
      <c r="K4" s="3">
        <v>2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4</v>
      </c>
      <c r="R4" s="3" t="b">
        <v>1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Z4" s="3" t="str" cm="1">
        <f t="array" ref="Z4">IF(E4,"",OLD_cmp20_23!AI4:AP4)</f>
        <v/>
      </c>
      <c r="AJ4" s="16" t="s">
        <v>155</v>
      </c>
      <c r="AK4" s="16">
        <f>COUNTIFS(W:W, "&lt;&gt;0", W:W, "&lt;&gt;")-1</f>
        <v>34</v>
      </c>
      <c r="AM4" s="16"/>
      <c r="AN4" s="16" t="str" cm="1">
        <f t="array" ref="AN4:AV4">TRANSPOSE(AJ4:AJ12)</f>
        <v>num pages</v>
      </c>
      <c r="AO4" s="16" t="str">
        <v>letter spacing</v>
      </c>
      <c r="AP4" s="16" t="str">
        <v>line break</v>
      </c>
      <c r="AQ4" s="16" t="str">
        <v>refs</v>
      </c>
      <c r="AR4" s="16" t="str">
        <v>content</v>
      </c>
      <c r="AS4" s="16" t="str">
        <v>font styles</v>
      </c>
      <c r="AT4" s="16" t="str">
        <v>other styles</v>
      </c>
      <c r="AU4" s="16" t="str">
        <v>ligatures</v>
      </c>
      <c r="AV4" s="16" t="str">
        <v>images</v>
      </c>
      <c r="AZ4" t="str" cm="1">
        <f t="array" ref="AZ4:BH4">TRANSPOSE(AJ4:AJ12)</f>
        <v>num pages</v>
      </c>
      <c r="BA4" t="str">
        <v>letter spacing</v>
      </c>
      <c r="BB4" t="str">
        <v>line break</v>
      </c>
      <c r="BC4" t="str">
        <v>refs</v>
      </c>
      <c r="BD4" t="str">
        <v>content</v>
      </c>
      <c r="BE4" t="str">
        <v>font styles</v>
      </c>
      <c r="BF4" t="str">
        <v>other styles</v>
      </c>
      <c r="BG4" t="str">
        <v>ligatures</v>
      </c>
      <c r="BH4" t="str">
        <v>images</v>
      </c>
      <c r="BL4" t="str" cm="1">
        <f t="array" ref="BL4:BT4">TRANSPOSE(_xlfn.ANCHORARRAY(AJ16))</f>
        <v>num pages</v>
      </c>
      <c r="BM4" t="str">
        <v>letter spacing</v>
      </c>
      <c r="BN4" t="str">
        <v>line break</v>
      </c>
      <c r="BO4" t="str">
        <v>refs</v>
      </c>
      <c r="BP4" t="str">
        <v>content</v>
      </c>
      <c r="BQ4" t="str">
        <v>font styles</v>
      </c>
      <c r="BR4" t="str">
        <v>other styles</v>
      </c>
      <c r="BS4" t="str">
        <v>ligatures</v>
      </c>
      <c r="BT4" t="str">
        <v>images</v>
      </c>
    </row>
    <row r="5" spans="1:72" x14ac:dyDescent="0.2">
      <c r="A5" s="7">
        <v>2306.0266700000002</v>
      </c>
      <c r="B5" s="3" t="s">
        <v>12</v>
      </c>
      <c r="C5" s="3">
        <v>12</v>
      </c>
      <c r="D5" s="3">
        <v>12</v>
      </c>
      <c r="E5" s="3" t="b">
        <v>0</v>
      </c>
      <c r="F5" s="13">
        <v>10.0337951183319</v>
      </c>
      <c r="G5" s="13">
        <v>9.9045450687408394</v>
      </c>
      <c r="H5" s="13">
        <v>6.2118155956268302</v>
      </c>
      <c r="I5" s="13">
        <v>0.166701555252075</v>
      </c>
      <c r="J5" s="41">
        <v>6484</v>
      </c>
      <c r="K5" s="3">
        <v>5441</v>
      </c>
      <c r="L5" s="3">
        <v>0</v>
      </c>
      <c r="M5" s="3">
        <v>0</v>
      </c>
      <c r="N5" s="3">
        <v>52</v>
      </c>
      <c r="O5" s="3">
        <v>-6236</v>
      </c>
      <c r="P5" s="3">
        <v>-5329</v>
      </c>
      <c r="Q5" s="3">
        <v>81</v>
      </c>
      <c r="R5" s="3" t="b">
        <v>1</v>
      </c>
      <c r="S5" s="3">
        <v>0</v>
      </c>
      <c r="T5" s="3">
        <v>0</v>
      </c>
      <c r="U5" s="3">
        <v>3</v>
      </c>
      <c r="V5" s="3">
        <v>5</v>
      </c>
      <c r="W5" s="3">
        <v>1</v>
      </c>
      <c r="Z5" s="3">
        <v>1</v>
      </c>
      <c r="AA5" s="3">
        <v>1</v>
      </c>
      <c r="AB5" s="3">
        <v>1</v>
      </c>
      <c r="AC5" s="3">
        <v>1</v>
      </c>
      <c r="AJ5" s="16" t="s">
        <v>99</v>
      </c>
      <c r="AK5" s="16">
        <f>COUNTIF(Z:Z,1)</f>
        <v>222</v>
      </c>
      <c r="AM5" s="18" t="s">
        <v>158</v>
      </c>
      <c r="AN5" s="18">
        <f>SUM(AN6:AN68)</f>
        <v>34</v>
      </c>
      <c r="AO5" s="18">
        <f>SUM(AO6:AO68)</f>
        <v>221</v>
      </c>
      <c r="AP5" s="18">
        <f t="shared" ref="AP5:AV5" si="0">SUM(AP6:AP68)</f>
        <v>64</v>
      </c>
      <c r="AQ5" s="18">
        <f t="shared" si="0"/>
        <v>50</v>
      </c>
      <c r="AR5" s="18">
        <f t="shared" si="0"/>
        <v>28</v>
      </c>
      <c r="AS5" s="18">
        <f t="shared" si="0"/>
        <v>15</v>
      </c>
      <c r="AT5" s="18">
        <f t="shared" si="0"/>
        <v>10</v>
      </c>
      <c r="AU5" s="18">
        <f t="shared" si="0"/>
        <v>0</v>
      </c>
      <c r="AV5" s="18">
        <f t="shared" si="0"/>
        <v>7</v>
      </c>
      <c r="AY5" s="18" t="s">
        <v>158</v>
      </c>
      <c r="AZ5" s="35">
        <f>AN5/432</f>
        <v>7.8703703703703706E-2</v>
      </c>
      <c r="BA5" s="35">
        <f t="shared" ref="BA5:BH5" si="1">AO5/432</f>
        <v>0.51157407407407407</v>
      </c>
      <c r="BB5" s="35">
        <f t="shared" si="1"/>
        <v>0.14814814814814814</v>
      </c>
      <c r="BC5" s="35">
        <f t="shared" si="1"/>
        <v>0.11574074074074074</v>
      </c>
      <c r="BD5" s="35">
        <f t="shared" si="1"/>
        <v>6.4814814814814811E-2</v>
      </c>
      <c r="BE5" s="35">
        <f t="shared" si="1"/>
        <v>3.4722222222222224E-2</v>
      </c>
      <c r="BF5" s="35">
        <f t="shared" si="1"/>
        <v>2.3148148148148147E-2</v>
      </c>
      <c r="BG5" s="35">
        <f t="shared" si="1"/>
        <v>0</v>
      </c>
      <c r="BH5" s="35">
        <f t="shared" si="1"/>
        <v>1.6203703703703703E-2</v>
      </c>
      <c r="BK5" s="18" t="s">
        <v>158</v>
      </c>
      <c r="BL5" s="18">
        <f>SUM(BL6:BL14)</f>
        <v>3</v>
      </c>
      <c r="BM5" s="18">
        <f t="shared" ref="BM5:BT5" si="2">SUM(BM6:BM14)</f>
        <v>27</v>
      </c>
      <c r="BN5" s="18">
        <f t="shared" si="2"/>
        <v>6</v>
      </c>
      <c r="BO5" s="18">
        <f t="shared" si="2"/>
        <v>4</v>
      </c>
      <c r="BP5" s="18">
        <f t="shared" si="2"/>
        <v>1</v>
      </c>
      <c r="BQ5" s="18">
        <f t="shared" si="2"/>
        <v>3</v>
      </c>
      <c r="BR5" s="18">
        <f t="shared" si="2"/>
        <v>2</v>
      </c>
      <c r="BS5" s="18">
        <f t="shared" si="2"/>
        <v>0</v>
      </c>
      <c r="BT5" s="18">
        <f t="shared" si="2"/>
        <v>1</v>
      </c>
    </row>
    <row r="6" spans="1:72" x14ac:dyDescent="0.2">
      <c r="A6" s="7">
        <v>2306.0007000000001</v>
      </c>
      <c r="B6" s="3" t="s">
        <v>10</v>
      </c>
      <c r="C6" s="3">
        <v>0</v>
      </c>
      <c r="D6" s="3">
        <v>0</v>
      </c>
      <c r="E6" s="3" t="b">
        <f>OR(OLD_cmp20_23!E6,OLD_cmp20_23!F6,OLD_RAW_compile!R6)</f>
        <v>0</v>
      </c>
      <c r="F6" s="13">
        <v>25.676098585128699</v>
      </c>
      <c r="G6" s="13">
        <v>0.16663455963134699</v>
      </c>
      <c r="H6" s="13">
        <v>15.1112751960754</v>
      </c>
      <c r="I6" s="13">
        <v>0.16667699813842701</v>
      </c>
      <c r="J6" s="41">
        <v>13987</v>
      </c>
      <c r="K6" s="3">
        <v>5849</v>
      </c>
      <c r="L6" s="3">
        <v>7</v>
      </c>
      <c r="M6" s="3">
        <v>9</v>
      </c>
      <c r="N6" s="3">
        <v>3285</v>
      </c>
      <c r="O6" s="3">
        <v>-2</v>
      </c>
      <c r="P6" s="3">
        <v>0</v>
      </c>
      <c r="Q6" s="3">
        <v>6</v>
      </c>
      <c r="R6" s="3" t="b">
        <v>1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 t="s">
        <v>273</v>
      </c>
      <c r="Z6" s="3">
        <v>1</v>
      </c>
      <c r="AA6" s="3">
        <v>1</v>
      </c>
      <c r="AE6" s="3">
        <v>1</v>
      </c>
      <c r="AH6" t="s">
        <v>266</v>
      </c>
      <c r="AJ6" s="16" t="s">
        <v>100</v>
      </c>
      <c r="AK6" s="16">
        <f>COUNTIF(AA:AA,1)</f>
        <v>64</v>
      </c>
      <c r="AM6" t="str" cm="1">
        <f t="array" ref="AM6:AM68">RAW_docclass!G3:G65</f>
        <v>article</v>
      </c>
      <c r="AN6">
        <f>COUNTIFS($B:$B,$AM6,W:W,"&lt;&gt;0",W:W,"&lt;&gt;")</f>
        <v>9</v>
      </c>
      <c r="AO6">
        <f>COUNTIFS($B:$B,$AM6,Z:Z,1)</f>
        <v>70</v>
      </c>
      <c r="AP6">
        <f t="shared" ref="AP6:AV6" si="3">COUNTIFS($B:$B,$AM6,AA:AA,1)</f>
        <v>13</v>
      </c>
      <c r="AQ6">
        <f t="shared" si="3"/>
        <v>10</v>
      </c>
      <c r="AR6">
        <f t="shared" si="3"/>
        <v>4</v>
      </c>
      <c r="AS6">
        <f t="shared" si="3"/>
        <v>4</v>
      </c>
      <c r="AT6">
        <f t="shared" si="3"/>
        <v>4</v>
      </c>
      <c r="AU6">
        <f t="shared" si="3"/>
        <v>0</v>
      </c>
      <c r="AV6">
        <f t="shared" si="3"/>
        <v>4</v>
      </c>
      <c r="AX6">
        <f>COUNTIF(B:B,AY6)</f>
        <v>133</v>
      </c>
      <c r="AY6" t="str" cm="1">
        <f t="array" ref="AY6:AY68">RAW_docclass!G3:G65</f>
        <v>article</v>
      </c>
      <c r="AZ6" s="34">
        <f>AN6/$AX6</f>
        <v>6.7669172932330823E-2</v>
      </c>
      <c r="BA6" s="34">
        <f t="shared" ref="BA6:BH6" si="4">AO6/$AX6</f>
        <v>0.52631578947368418</v>
      </c>
      <c r="BB6" s="34">
        <f t="shared" si="4"/>
        <v>9.7744360902255634E-2</v>
      </c>
      <c r="BC6" s="34">
        <f t="shared" si="4"/>
        <v>7.5187969924812026E-2</v>
      </c>
      <c r="BD6" s="34">
        <f t="shared" si="4"/>
        <v>3.007518796992481E-2</v>
      </c>
      <c r="BE6" s="34">
        <f t="shared" si="4"/>
        <v>3.007518796992481E-2</v>
      </c>
      <c r="BF6" s="34">
        <f t="shared" si="4"/>
        <v>3.007518796992481E-2</v>
      </c>
      <c r="BG6" s="34">
        <f t="shared" si="4"/>
        <v>0</v>
      </c>
      <c r="BH6" s="34">
        <f t="shared" si="4"/>
        <v>3.007518796992481E-2</v>
      </c>
      <c r="BK6" cm="1">
        <f t="array" ref="BK6:BK14">_xlfn.UNIQUE(X2:X433)</f>
        <v>0</v>
      </c>
    </row>
    <row r="7" spans="1:72" x14ac:dyDescent="0.2">
      <c r="A7" s="7">
        <v>2306.0270799999998</v>
      </c>
      <c r="B7" s="3" t="s">
        <v>13</v>
      </c>
      <c r="C7" s="3">
        <v>0</v>
      </c>
      <c r="D7" s="3">
        <v>0</v>
      </c>
      <c r="E7" s="3" t="b">
        <f>OR(OLD_cmp20_23!E7,OLD_cmp20_23!F7,OLD_RAW_compile!R7)</f>
        <v>0</v>
      </c>
      <c r="F7" s="13">
        <v>21.297197103500299</v>
      </c>
      <c r="G7" s="13">
        <v>0.21864652633666901</v>
      </c>
      <c r="H7" s="13">
        <v>11.9319434165954</v>
      </c>
      <c r="I7" s="13">
        <v>0.16713619232177701</v>
      </c>
      <c r="J7" s="41">
        <v>2</v>
      </c>
      <c r="K7" s="3">
        <v>2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4</v>
      </c>
      <c r="R7" s="3" t="b">
        <v>1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Z7" s="3">
        <v>1</v>
      </c>
      <c r="AJ7" s="16" t="s">
        <v>101</v>
      </c>
      <c r="AK7" s="16">
        <f>COUNTIF(AB:AB,1)</f>
        <v>50</v>
      </c>
      <c r="AM7" t="str">
        <v>amsart</v>
      </c>
      <c r="AN7">
        <f t="shared" ref="AN7:AN68" si="5">COUNTIFS($B:$B,$AM7,W:W,"&lt;&gt;0",W:W,"&lt;&gt;")</f>
        <v>0</v>
      </c>
      <c r="AO7">
        <f t="shared" ref="AO7:AO68" si="6">COUNTIFS($B:$B,$AM7,Z:Z,1)</f>
        <v>34</v>
      </c>
      <c r="AP7">
        <f t="shared" ref="AP7:AP68" si="7">COUNTIFS($B:$B,$AM7,AA:AA,1)</f>
        <v>2</v>
      </c>
      <c r="AQ7">
        <f t="shared" ref="AQ7:AQ68" si="8">COUNTIFS($B:$B,$AM7,AB:AB,1)</f>
        <v>2</v>
      </c>
      <c r="AR7">
        <f t="shared" ref="AR7:AR68" si="9">COUNTIFS($B:$B,$AM7,AC:AC,1)</f>
        <v>1</v>
      </c>
      <c r="AS7">
        <f t="shared" ref="AS7:AS68" si="10">COUNTIFS($B:$B,$AM7,AD:AD,1)</f>
        <v>0</v>
      </c>
      <c r="AT7">
        <f t="shared" ref="AT7:AT68" si="11">COUNTIFS($B:$B,$AM7,AE:AE,1)</f>
        <v>0</v>
      </c>
      <c r="AU7">
        <f t="shared" ref="AU7:AU68" si="12">COUNTIFS($B:$B,$AM7,AF:AF,1)</f>
        <v>0</v>
      </c>
      <c r="AV7">
        <f t="shared" ref="AV7:AV68" si="13">COUNTIFS($B:$B,$AM7,AG:AG,1)</f>
        <v>1</v>
      </c>
      <c r="AX7">
        <f t="shared" ref="AX7:AX68" si="14">COUNTIF(B:B,AY7)</f>
        <v>65</v>
      </c>
      <c r="AY7" t="str">
        <v>amsart</v>
      </c>
      <c r="AZ7" s="34">
        <f t="shared" ref="AZ7:AZ68" si="15">AN7/$AX7</f>
        <v>0</v>
      </c>
      <c r="BA7" s="34">
        <f t="shared" ref="BA7:BA68" si="16">AO7/$AX7</f>
        <v>0.52307692307692311</v>
      </c>
      <c r="BB7" s="34">
        <f t="shared" ref="BB7:BB68" si="17">AP7/$AX7</f>
        <v>3.0769230769230771E-2</v>
      </c>
      <c r="BC7" s="34">
        <f t="shared" ref="BC7:BC68" si="18">AQ7/$AX7</f>
        <v>3.0769230769230771E-2</v>
      </c>
      <c r="BD7" s="34">
        <f t="shared" ref="BD7:BD68" si="19">AR7/$AX7</f>
        <v>1.5384615384615385E-2</v>
      </c>
      <c r="BE7" s="34">
        <f t="shared" ref="BE7:BE68" si="20">AS7/$AX7</f>
        <v>0</v>
      </c>
      <c r="BF7" s="34">
        <f t="shared" ref="BF7:BF68" si="21">AT7/$AX7</f>
        <v>0</v>
      </c>
      <c r="BG7" s="34">
        <f t="shared" ref="BG7:BG68" si="22">AU7/$AX7</f>
        <v>0</v>
      </c>
      <c r="BH7" s="34">
        <f t="shared" ref="BH7:BH68" si="23">AV7/$AX7</f>
        <v>1.5384615384615385E-2</v>
      </c>
      <c r="BJ7">
        <f>COUNTIF(X:X,BK7)</f>
        <v>1</v>
      </c>
      <c r="BK7" t="str">
        <v>jcappub</v>
      </c>
      <c r="BL7">
        <f>COUNTIFS($X:$X,$BK7,W:W,"&lt;&gt;0",W:W,"&lt;&gt;")</f>
        <v>0</v>
      </c>
      <c r="BM7">
        <f>COUNTIFS($X:$X,$BK7,Z:Z,1)</f>
        <v>1</v>
      </c>
      <c r="BN7">
        <f t="shared" ref="BN7:BT14" si="24">COUNTIFS($X:$X,$BK7,AA:AA,1)</f>
        <v>1</v>
      </c>
      <c r="BO7">
        <f t="shared" si="24"/>
        <v>0</v>
      </c>
      <c r="BP7">
        <f t="shared" si="24"/>
        <v>0</v>
      </c>
      <c r="BQ7">
        <f t="shared" si="24"/>
        <v>0</v>
      </c>
      <c r="BR7">
        <f t="shared" si="24"/>
        <v>1</v>
      </c>
      <c r="BS7">
        <f t="shared" si="24"/>
        <v>0</v>
      </c>
      <c r="BT7">
        <f t="shared" si="24"/>
        <v>0</v>
      </c>
    </row>
    <row r="8" spans="1:72" x14ac:dyDescent="0.2">
      <c r="A8" s="7">
        <v>2306.0048900000002</v>
      </c>
      <c r="B8" s="3" t="s">
        <v>14</v>
      </c>
      <c r="C8" s="3">
        <v>0</v>
      </c>
      <c r="D8" s="3">
        <v>0</v>
      </c>
      <c r="E8" s="3" t="b">
        <f>OR(OLD_cmp20_23!E8,OLD_cmp20_23!F8,OLD_RAW_compile!R8)</f>
        <v>1</v>
      </c>
      <c r="F8" s="13">
        <v>12.8242337703704</v>
      </c>
      <c r="G8" s="13">
        <v>0.227016925811767</v>
      </c>
      <c r="H8" s="13">
        <v>7.1239981651306099</v>
      </c>
      <c r="I8" s="13">
        <v>0.17018175125122001</v>
      </c>
      <c r="J8" s="41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 t="b">
        <v>1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Z8" s="3" t="str" cm="1">
        <f t="array" ref="Z8">IF(E8,"",OLD_cmp20_23!AI8:AP8)</f>
        <v/>
      </c>
      <c r="AJ8" s="16" t="s">
        <v>102</v>
      </c>
      <c r="AK8" s="16">
        <f>COUNTIF(AC:AC,1)</f>
        <v>29</v>
      </c>
      <c r="AM8" t="str">
        <v>revtex4-2</v>
      </c>
      <c r="AN8">
        <f t="shared" si="5"/>
        <v>5</v>
      </c>
      <c r="AO8">
        <f t="shared" si="6"/>
        <v>20</v>
      </c>
      <c r="AP8">
        <f t="shared" si="7"/>
        <v>7</v>
      </c>
      <c r="AQ8">
        <f t="shared" si="8"/>
        <v>6</v>
      </c>
      <c r="AR8">
        <f t="shared" si="9"/>
        <v>4</v>
      </c>
      <c r="AS8">
        <f t="shared" si="10"/>
        <v>2</v>
      </c>
      <c r="AT8">
        <f t="shared" si="11"/>
        <v>0</v>
      </c>
      <c r="AU8">
        <f t="shared" si="12"/>
        <v>0</v>
      </c>
      <c r="AV8">
        <f t="shared" si="13"/>
        <v>0</v>
      </c>
      <c r="AX8">
        <f t="shared" si="14"/>
        <v>43</v>
      </c>
      <c r="AY8" t="str">
        <v>revtex4-2</v>
      </c>
      <c r="AZ8" s="34">
        <f t="shared" si="15"/>
        <v>0.11627906976744186</v>
      </c>
      <c r="BA8" s="34">
        <f t="shared" si="16"/>
        <v>0.46511627906976744</v>
      </c>
      <c r="BB8" s="34">
        <f t="shared" si="17"/>
        <v>0.16279069767441862</v>
      </c>
      <c r="BC8" s="34">
        <f t="shared" si="18"/>
        <v>0.13953488372093023</v>
      </c>
      <c r="BD8" s="34">
        <f t="shared" si="19"/>
        <v>9.3023255813953487E-2</v>
      </c>
      <c r="BE8" s="34">
        <f t="shared" si="20"/>
        <v>4.6511627906976744E-2</v>
      </c>
      <c r="BF8" s="34">
        <f t="shared" si="21"/>
        <v>0</v>
      </c>
      <c r="BG8" s="34">
        <f t="shared" si="22"/>
        <v>0</v>
      </c>
      <c r="BH8" s="34">
        <f t="shared" si="23"/>
        <v>0</v>
      </c>
      <c r="BJ8">
        <f t="shared" ref="BJ8:BJ14" si="25">COUNTIF(X:X,BK8)</f>
        <v>10</v>
      </c>
      <c r="BK8" t="str">
        <v>neurips</v>
      </c>
      <c r="BL8">
        <f t="shared" ref="BL8:BL14" si="26">COUNTIFS($X:$X,$BK8,W:W,"&lt;&gt;0",W:W,"&lt;&gt;")</f>
        <v>1</v>
      </c>
      <c r="BM8">
        <f t="shared" ref="BM8:BM14" si="27">COUNTIFS($X:$X,$BK8,Z:Z,1)</f>
        <v>9</v>
      </c>
      <c r="BN8">
        <f t="shared" si="24"/>
        <v>2</v>
      </c>
      <c r="BO8">
        <f t="shared" si="24"/>
        <v>1</v>
      </c>
      <c r="BP8">
        <f t="shared" si="24"/>
        <v>0</v>
      </c>
      <c r="BQ8">
        <f t="shared" si="24"/>
        <v>0</v>
      </c>
      <c r="BR8">
        <f t="shared" si="24"/>
        <v>0</v>
      </c>
      <c r="BS8">
        <f t="shared" si="24"/>
        <v>0</v>
      </c>
      <c r="BT8">
        <f t="shared" si="24"/>
        <v>0</v>
      </c>
    </row>
    <row r="9" spans="1:72" x14ac:dyDescent="0.2">
      <c r="A9" s="7">
        <v>2306.00432</v>
      </c>
      <c r="B9" s="3" t="s">
        <v>10</v>
      </c>
      <c r="C9" s="3">
        <v>0</v>
      </c>
      <c r="D9" s="3">
        <v>0</v>
      </c>
      <c r="E9" s="3" t="b">
        <f>OR(OLD_cmp20_23!E9,OLD_cmp20_23!F9,OLD_RAW_compile!R9)</f>
        <v>1</v>
      </c>
      <c r="F9" s="13">
        <v>12.383285045623699</v>
      </c>
      <c r="G9" s="13">
        <v>0.22217249870300201</v>
      </c>
      <c r="H9" s="13">
        <v>6.5564692020416198</v>
      </c>
      <c r="I9" s="13">
        <v>0.21734857559204099</v>
      </c>
      <c r="J9" s="41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 t="b">
        <v>1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Z9" s="3" t="str" cm="1">
        <f t="array" ref="Z9">IF(E9,"",OLD_cmp20_23!AI9:AP9)</f>
        <v/>
      </c>
      <c r="AJ9" s="16" t="s">
        <v>103</v>
      </c>
      <c r="AK9" s="16">
        <f>COUNTIF(AD:AD,1)</f>
        <v>15</v>
      </c>
      <c r="AM9" t="str">
        <v>elsarticle</v>
      </c>
      <c r="AN9">
        <f t="shared" si="5"/>
        <v>3</v>
      </c>
      <c r="AO9">
        <f t="shared" si="6"/>
        <v>10</v>
      </c>
      <c r="AP9">
        <f t="shared" si="7"/>
        <v>5</v>
      </c>
      <c r="AQ9">
        <f t="shared" si="8"/>
        <v>3</v>
      </c>
      <c r="AR9">
        <f t="shared" si="9"/>
        <v>3</v>
      </c>
      <c r="AS9">
        <f t="shared" si="10"/>
        <v>1</v>
      </c>
      <c r="AT9">
        <f t="shared" si="11"/>
        <v>1</v>
      </c>
      <c r="AU9">
        <f t="shared" si="12"/>
        <v>0</v>
      </c>
      <c r="AV9">
        <f t="shared" si="13"/>
        <v>0</v>
      </c>
      <c r="AX9">
        <f t="shared" si="14"/>
        <v>26</v>
      </c>
      <c r="AY9" t="str">
        <v>elsarticle</v>
      </c>
      <c r="AZ9" s="34">
        <f t="shared" si="15"/>
        <v>0.11538461538461539</v>
      </c>
      <c r="BA9" s="34">
        <f t="shared" si="16"/>
        <v>0.38461538461538464</v>
      </c>
      <c r="BB9" s="34">
        <f t="shared" si="17"/>
        <v>0.19230769230769232</v>
      </c>
      <c r="BC9" s="34">
        <f t="shared" si="18"/>
        <v>0.11538461538461539</v>
      </c>
      <c r="BD9" s="34">
        <f t="shared" si="19"/>
        <v>0.11538461538461539</v>
      </c>
      <c r="BE9" s="34">
        <f t="shared" si="20"/>
        <v>3.8461538461538464E-2</v>
      </c>
      <c r="BF9" s="34">
        <f t="shared" si="21"/>
        <v>3.8461538461538464E-2</v>
      </c>
      <c r="BG9" s="34">
        <f t="shared" si="22"/>
        <v>0</v>
      </c>
      <c r="BH9" s="34">
        <f t="shared" si="23"/>
        <v>0</v>
      </c>
      <c r="BJ9">
        <f t="shared" si="25"/>
        <v>2</v>
      </c>
      <c r="BK9" t="str">
        <v>jheppub</v>
      </c>
      <c r="BL9">
        <f t="shared" si="26"/>
        <v>0</v>
      </c>
      <c r="BM9">
        <f t="shared" si="27"/>
        <v>1</v>
      </c>
      <c r="BN9">
        <f t="shared" si="24"/>
        <v>0</v>
      </c>
      <c r="BO9">
        <f t="shared" si="24"/>
        <v>0</v>
      </c>
      <c r="BP9">
        <f t="shared" si="24"/>
        <v>0</v>
      </c>
      <c r="BQ9">
        <f t="shared" si="24"/>
        <v>0</v>
      </c>
      <c r="BR9">
        <f t="shared" si="24"/>
        <v>0</v>
      </c>
      <c r="BS9">
        <f t="shared" si="24"/>
        <v>0</v>
      </c>
      <c r="BT9">
        <f t="shared" si="24"/>
        <v>0</v>
      </c>
    </row>
    <row r="10" spans="1:72" x14ac:dyDescent="0.2">
      <c r="A10" s="7">
        <v>2306.06241</v>
      </c>
      <c r="B10" s="3" t="s">
        <v>12</v>
      </c>
      <c r="C10" s="3">
        <v>0</v>
      </c>
      <c r="D10" s="3">
        <v>0</v>
      </c>
      <c r="E10" s="3" t="b">
        <f>OR(OLD_cmp20_23!E10,OLD_cmp20_23!F10,OLD_RAW_compile!R10)</f>
        <v>1</v>
      </c>
      <c r="F10" s="13">
        <v>17.104706287384001</v>
      </c>
      <c r="G10" s="13">
        <v>0.17042493820190399</v>
      </c>
      <c r="H10" s="13">
        <v>43.257332086563103</v>
      </c>
      <c r="I10" s="13">
        <v>0.1694176197052</v>
      </c>
      <c r="J10" s="41">
        <v>2</v>
      </c>
      <c r="K10" s="3">
        <v>2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4</v>
      </c>
      <c r="R10" s="3" t="b">
        <v>1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Z10" s="3" t="str" cm="1">
        <f t="array" ref="Z10">IF(E10,"",OLD_cmp20_23!AI10:AP10)</f>
        <v/>
      </c>
      <c r="AJ10" s="16" t="s">
        <v>104</v>
      </c>
      <c r="AK10" s="16">
        <f>COUNTIF(AE:AE,1)</f>
        <v>11</v>
      </c>
      <c r="AM10" t="str">
        <v>IEEEtran</v>
      </c>
      <c r="AN10">
        <f t="shared" si="5"/>
        <v>2</v>
      </c>
      <c r="AO10">
        <f t="shared" si="6"/>
        <v>9</v>
      </c>
      <c r="AP10">
        <f t="shared" si="7"/>
        <v>5</v>
      </c>
      <c r="AQ10">
        <f t="shared" si="8"/>
        <v>4</v>
      </c>
      <c r="AR10">
        <f t="shared" si="9"/>
        <v>4</v>
      </c>
      <c r="AS10">
        <f t="shared" si="10"/>
        <v>0</v>
      </c>
      <c r="AT10">
        <f t="shared" si="11"/>
        <v>0</v>
      </c>
      <c r="AU10">
        <f t="shared" si="12"/>
        <v>0</v>
      </c>
      <c r="AV10">
        <f t="shared" si="13"/>
        <v>0</v>
      </c>
      <c r="AX10">
        <f t="shared" si="14"/>
        <v>26</v>
      </c>
      <c r="AY10" t="str">
        <v>IEEEtran</v>
      </c>
      <c r="AZ10" s="34">
        <f t="shared" si="15"/>
        <v>7.6923076923076927E-2</v>
      </c>
      <c r="BA10" s="34">
        <f t="shared" si="16"/>
        <v>0.34615384615384615</v>
      </c>
      <c r="BB10" s="34">
        <f t="shared" si="17"/>
        <v>0.19230769230769232</v>
      </c>
      <c r="BC10" s="34">
        <f t="shared" si="18"/>
        <v>0.15384615384615385</v>
      </c>
      <c r="BD10" s="34">
        <f t="shared" si="19"/>
        <v>0.15384615384615385</v>
      </c>
      <c r="BE10" s="34">
        <f t="shared" si="20"/>
        <v>0</v>
      </c>
      <c r="BF10" s="34">
        <f t="shared" si="21"/>
        <v>0</v>
      </c>
      <c r="BG10" s="34">
        <f t="shared" si="22"/>
        <v>0</v>
      </c>
      <c r="BH10" s="34">
        <f t="shared" si="23"/>
        <v>0</v>
      </c>
      <c r="BJ10">
        <f t="shared" si="25"/>
        <v>8</v>
      </c>
      <c r="BK10" t="str">
        <v>arxiv</v>
      </c>
      <c r="BL10">
        <f t="shared" si="26"/>
        <v>0</v>
      </c>
      <c r="BM10">
        <f t="shared" si="27"/>
        <v>4</v>
      </c>
      <c r="BN10">
        <f t="shared" si="24"/>
        <v>0</v>
      </c>
      <c r="BO10">
        <f t="shared" si="24"/>
        <v>1</v>
      </c>
      <c r="BP10">
        <f t="shared" si="24"/>
        <v>0</v>
      </c>
      <c r="BQ10">
        <f t="shared" si="24"/>
        <v>0</v>
      </c>
      <c r="BR10">
        <f t="shared" si="24"/>
        <v>0</v>
      </c>
      <c r="BS10">
        <f t="shared" si="24"/>
        <v>0</v>
      </c>
      <c r="BT10">
        <f t="shared" si="24"/>
        <v>0</v>
      </c>
    </row>
    <row r="11" spans="1:72" x14ac:dyDescent="0.2">
      <c r="A11" s="7">
        <v>2306.00182</v>
      </c>
      <c r="B11" s="3" t="s">
        <v>13</v>
      </c>
      <c r="C11" s="3">
        <v>0</v>
      </c>
      <c r="D11" s="3">
        <v>0</v>
      </c>
      <c r="E11" s="3" t="b">
        <f>OR(OLD_cmp20_23!E11,OLD_cmp20_23!F11,OLD_RAW_compile!R11)</f>
        <v>0</v>
      </c>
      <c r="F11" s="13">
        <v>31.480386018752998</v>
      </c>
      <c r="G11" s="13">
        <v>0.16704535484313901</v>
      </c>
      <c r="H11" s="13">
        <v>20.255243301391602</v>
      </c>
      <c r="I11" s="13">
        <v>0.21864557266235299</v>
      </c>
      <c r="J11" s="41">
        <v>131</v>
      </c>
      <c r="K11" s="3">
        <v>66</v>
      </c>
      <c r="L11" s="3">
        <v>0</v>
      </c>
      <c r="M11" s="3">
        <v>0</v>
      </c>
      <c r="N11" s="3">
        <v>20</v>
      </c>
      <c r="O11" s="3">
        <v>4</v>
      </c>
      <c r="P11" s="3">
        <v>0</v>
      </c>
      <c r="Q11" s="3">
        <v>4</v>
      </c>
      <c r="R11" s="3" t="b">
        <v>1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Z11" s="3">
        <v>1</v>
      </c>
      <c r="AJ11" s="16" t="s">
        <v>105</v>
      </c>
      <c r="AK11" s="16">
        <f>COUNTIF(AF:AF,1)</f>
        <v>0</v>
      </c>
      <c r="AM11" t="str">
        <v>revtex4-1</v>
      </c>
      <c r="AN11">
        <f t="shared" si="5"/>
        <v>4</v>
      </c>
      <c r="AO11">
        <f t="shared" si="6"/>
        <v>13</v>
      </c>
      <c r="AP11">
        <f t="shared" si="7"/>
        <v>4</v>
      </c>
      <c r="AQ11">
        <f t="shared" si="8"/>
        <v>2</v>
      </c>
      <c r="AR11">
        <f t="shared" si="9"/>
        <v>0</v>
      </c>
      <c r="AS11">
        <f t="shared" si="10"/>
        <v>1</v>
      </c>
      <c r="AT11">
        <f t="shared" si="11"/>
        <v>1</v>
      </c>
      <c r="AU11">
        <f t="shared" si="12"/>
        <v>0</v>
      </c>
      <c r="AV11">
        <f t="shared" si="13"/>
        <v>0</v>
      </c>
      <c r="AX11">
        <f t="shared" si="14"/>
        <v>23</v>
      </c>
      <c r="AY11" t="str">
        <v>revtex4-1</v>
      </c>
      <c r="AZ11" s="34">
        <f t="shared" si="15"/>
        <v>0.17391304347826086</v>
      </c>
      <c r="BA11" s="34">
        <f t="shared" si="16"/>
        <v>0.56521739130434778</v>
      </c>
      <c r="BB11" s="34">
        <f t="shared" si="17"/>
        <v>0.17391304347826086</v>
      </c>
      <c r="BC11" s="34">
        <f t="shared" si="18"/>
        <v>8.6956521739130432E-2</v>
      </c>
      <c r="BD11" s="34">
        <f t="shared" si="19"/>
        <v>0</v>
      </c>
      <c r="BE11" s="34">
        <f t="shared" si="20"/>
        <v>4.3478260869565216E-2</v>
      </c>
      <c r="BF11" s="34">
        <f t="shared" si="21"/>
        <v>4.3478260869565216E-2</v>
      </c>
      <c r="BG11" s="34">
        <f t="shared" si="22"/>
        <v>0</v>
      </c>
      <c r="BH11" s="34">
        <f t="shared" si="23"/>
        <v>0</v>
      </c>
      <c r="BJ11">
        <f t="shared" si="25"/>
        <v>7</v>
      </c>
      <c r="BK11" t="str">
        <v>icml2023</v>
      </c>
      <c r="BL11">
        <f t="shared" si="26"/>
        <v>1</v>
      </c>
      <c r="BM11">
        <f t="shared" si="27"/>
        <v>6</v>
      </c>
      <c r="BN11">
        <f t="shared" si="24"/>
        <v>2</v>
      </c>
      <c r="BO11">
        <f t="shared" si="24"/>
        <v>1</v>
      </c>
      <c r="BP11">
        <f t="shared" si="24"/>
        <v>0</v>
      </c>
      <c r="BQ11">
        <f t="shared" si="24"/>
        <v>0</v>
      </c>
      <c r="BR11">
        <f t="shared" si="24"/>
        <v>0</v>
      </c>
      <c r="BS11">
        <f t="shared" si="24"/>
        <v>0</v>
      </c>
      <c r="BT11">
        <f t="shared" si="24"/>
        <v>0</v>
      </c>
    </row>
    <row r="12" spans="1:72" x14ac:dyDescent="0.2">
      <c r="A12" s="7">
        <v>2306.00389</v>
      </c>
      <c r="B12" s="3" t="s">
        <v>10</v>
      </c>
      <c r="C12" s="3">
        <v>0</v>
      </c>
      <c r="D12" s="3">
        <v>0</v>
      </c>
      <c r="E12" s="3" t="b">
        <f>OR(OLD_cmp20_23!E12,OLD_cmp20_23!F12,OLD_RAW_compile!R12)</f>
        <v>0</v>
      </c>
      <c r="F12" s="13">
        <v>26.489767313003501</v>
      </c>
      <c r="G12" s="13">
        <v>0.16788053512573201</v>
      </c>
      <c r="H12" s="13">
        <v>15.1645853519439</v>
      </c>
      <c r="I12" s="13">
        <v>0.17810916900634699</v>
      </c>
      <c r="J12" s="41">
        <v>1</v>
      </c>
      <c r="K12" s="3">
        <v>0</v>
      </c>
      <c r="L12" s="3">
        <v>0</v>
      </c>
      <c r="M12" s="3">
        <v>0</v>
      </c>
      <c r="N12" s="3">
        <v>0</v>
      </c>
      <c r="O12" s="3">
        <v>-1</v>
      </c>
      <c r="P12" s="3">
        <v>0</v>
      </c>
      <c r="Q12" s="3">
        <v>0</v>
      </c>
      <c r="R12" s="3" t="b">
        <v>1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Z12" s="3">
        <v>1</v>
      </c>
      <c r="AJ12" s="16" t="s">
        <v>106</v>
      </c>
      <c r="AK12" s="16">
        <f>COUNTIF(AG:AG,1)</f>
        <v>7</v>
      </c>
      <c r="AM12" t="str">
        <v>acmart</v>
      </c>
      <c r="AN12">
        <f t="shared" si="5"/>
        <v>4</v>
      </c>
      <c r="AO12">
        <f t="shared" si="6"/>
        <v>19</v>
      </c>
      <c r="AP12">
        <f t="shared" si="7"/>
        <v>10</v>
      </c>
      <c r="AQ12">
        <f t="shared" si="8"/>
        <v>13</v>
      </c>
      <c r="AR12">
        <f t="shared" si="9"/>
        <v>4</v>
      </c>
      <c r="AS12">
        <f t="shared" si="10"/>
        <v>1</v>
      </c>
      <c r="AT12">
        <f t="shared" si="11"/>
        <v>1</v>
      </c>
      <c r="AU12">
        <f t="shared" si="12"/>
        <v>0</v>
      </c>
      <c r="AV12">
        <f t="shared" si="13"/>
        <v>1</v>
      </c>
      <c r="AX12">
        <f t="shared" si="14"/>
        <v>21</v>
      </c>
      <c r="AY12" t="str">
        <v>acmart</v>
      </c>
      <c r="AZ12" s="34">
        <f t="shared" si="15"/>
        <v>0.19047619047619047</v>
      </c>
      <c r="BA12" s="34">
        <f t="shared" si="16"/>
        <v>0.90476190476190477</v>
      </c>
      <c r="BB12" s="34">
        <f t="shared" si="17"/>
        <v>0.47619047619047616</v>
      </c>
      <c r="BC12" s="34">
        <f t="shared" si="18"/>
        <v>0.61904761904761907</v>
      </c>
      <c r="BD12" s="34">
        <f t="shared" si="19"/>
        <v>0.19047619047619047</v>
      </c>
      <c r="BE12" s="34">
        <f t="shared" si="20"/>
        <v>4.7619047619047616E-2</v>
      </c>
      <c r="BF12" s="34">
        <f t="shared" si="21"/>
        <v>4.7619047619047616E-2</v>
      </c>
      <c r="BG12" s="34">
        <f t="shared" si="22"/>
        <v>0</v>
      </c>
      <c r="BH12" s="34">
        <f t="shared" si="23"/>
        <v>4.7619047619047616E-2</v>
      </c>
      <c r="BJ12">
        <f t="shared" si="25"/>
        <v>4</v>
      </c>
      <c r="BK12" t="str">
        <v>ACL2023</v>
      </c>
      <c r="BL12">
        <f t="shared" si="26"/>
        <v>1</v>
      </c>
      <c r="BM12">
        <f t="shared" si="27"/>
        <v>4</v>
      </c>
      <c r="BN12">
        <f t="shared" si="24"/>
        <v>1</v>
      </c>
      <c r="BO12">
        <f t="shared" si="24"/>
        <v>1</v>
      </c>
      <c r="BP12">
        <f t="shared" si="24"/>
        <v>1</v>
      </c>
      <c r="BQ12">
        <f t="shared" si="24"/>
        <v>1</v>
      </c>
      <c r="BR12">
        <f t="shared" si="24"/>
        <v>1</v>
      </c>
      <c r="BS12">
        <f t="shared" si="24"/>
        <v>0</v>
      </c>
      <c r="BT12">
        <f t="shared" si="24"/>
        <v>1</v>
      </c>
    </row>
    <row r="13" spans="1:72" x14ac:dyDescent="0.2">
      <c r="A13" s="7">
        <v>2306.0012499999998</v>
      </c>
      <c r="B13" s="3" t="s">
        <v>10</v>
      </c>
      <c r="C13" s="3">
        <v>0</v>
      </c>
      <c r="D13" s="3">
        <v>0</v>
      </c>
      <c r="E13" s="3" t="b">
        <f>OR(OLD_cmp20_23!E13,OLD_cmp20_23!F13,OLD_RAW_compile!R13)</f>
        <v>0</v>
      </c>
      <c r="F13" s="13">
        <v>23.818579673767001</v>
      </c>
      <c r="G13" s="13">
        <v>0.16795110702514601</v>
      </c>
      <c r="H13" s="13">
        <v>10.729985475540101</v>
      </c>
      <c r="I13" s="13">
        <v>0.172490835189819</v>
      </c>
      <c r="J13" s="41">
        <v>2</v>
      </c>
      <c r="K13" s="3">
        <v>2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4</v>
      </c>
      <c r="R13" s="3" t="b">
        <v>1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Z13" s="3" cm="1">
        <f t="array" ref="Z13:AG13">IF(E13,"",OLD_cmp20_23!AI13:AP13)</f>
        <v>1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M13" t="str">
        <v>mnras</v>
      </c>
      <c r="AN13">
        <f t="shared" si="5"/>
        <v>1</v>
      </c>
      <c r="AO13">
        <f t="shared" si="6"/>
        <v>8</v>
      </c>
      <c r="AP13">
        <f t="shared" si="7"/>
        <v>4</v>
      </c>
      <c r="AQ13">
        <f t="shared" si="8"/>
        <v>0</v>
      </c>
      <c r="AR13">
        <f t="shared" si="9"/>
        <v>0</v>
      </c>
      <c r="AS13">
        <f t="shared" si="10"/>
        <v>2</v>
      </c>
      <c r="AT13">
        <f t="shared" si="11"/>
        <v>0</v>
      </c>
      <c r="AU13">
        <f t="shared" si="12"/>
        <v>0</v>
      </c>
      <c r="AV13">
        <f t="shared" si="13"/>
        <v>0</v>
      </c>
      <c r="AX13">
        <f t="shared" si="14"/>
        <v>8</v>
      </c>
      <c r="AY13" t="str">
        <v>mnras</v>
      </c>
      <c r="AZ13" s="34">
        <f t="shared" si="15"/>
        <v>0.125</v>
      </c>
      <c r="BA13" s="34">
        <f t="shared" si="16"/>
        <v>1</v>
      </c>
      <c r="BB13" s="34">
        <f t="shared" si="17"/>
        <v>0.5</v>
      </c>
      <c r="BC13" s="34">
        <f t="shared" si="18"/>
        <v>0</v>
      </c>
      <c r="BD13" s="34">
        <f t="shared" si="19"/>
        <v>0</v>
      </c>
      <c r="BE13" s="34">
        <f t="shared" si="20"/>
        <v>0.25</v>
      </c>
      <c r="BF13" s="34">
        <f t="shared" si="21"/>
        <v>0</v>
      </c>
      <c r="BG13" s="34">
        <f t="shared" si="22"/>
        <v>0</v>
      </c>
      <c r="BH13" s="34">
        <f t="shared" si="23"/>
        <v>0</v>
      </c>
      <c r="BJ13">
        <f t="shared" si="25"/>
        <v>1</v>
      </c>
      <c r="BK13" t="str">
        <v>iclr2023_conference</v>
      </c>
      <c r="BL13">
        <f t="shared" si="26"/>
        <v>0</v>
      </c>
      <c r="BM13">
        <f t="shared" si="27"/>
        <v>0</v>
      </c>
      <c r="BN13">
        <f t="shared" si="24"/>
        <v>0</v>
      </c>
      <c r="BO13">
        <f t="shared" si="24"/>
        <v>0</v>
      </c>
      <c r="BP13">
        <f t="shared" si="24"/>
        <v>0</v>
      </c>
      <c r="BQ13">
        <f t="shared" si="24"/>
        <v>0</v>
      </c>
      <c r="BR13">
        <f t="shared" si="24"/>
        <v>0</v>
      </c>
      <c r="BS13">
        <f t="shared" si="24"/>
        <v>0</v>
      </c>
      <c r="BT13">
        <f t="shared" si="24"/>
        <v>0</v>
      </c>
    </row>
    <row r="14" spans="1:72" x14ac:dyDescent="0.2">
      <c r="A14" s="7">
        <v>2306.0029300000001</v>
      </c>
      <c r="B14" s="3" t="s">
        <v>15</v>
      </c>
      <c r="C14" s="3">
        <v>0</v>
      </c>
      <c r="D14" s="3">
        <v>0</v>
      </c>
      <c r="E14" s="3" t="b">
        <f>OR(OLD_cmp20_23!E14,OLD_cmp20_23!F14,OLD_RAW_compile!R14)</f>
        <v>0</v>
      </c>
      <c r="F14" s="13">
        <v>23.1585917472839</v>
      </c>
      <c r="G14" s="13">
        <v>0.1719651222229</v>
      </c>
      <c r="H14" s="13">
        <v>16.2122559547424</v>
      </c>
      <c r="I14" s="13">
        <v>0.133854389190673</v>
      </c>
      <c r="J14" s="41">
        <v>2</v>
      </c>
      <c r="K14" s="3">
        <v>2</v>
      </c>
      <c r="L14" s="3">
        <v>0</v>
      </c>
      <c r="M14" s="3">
        <v>0</v>
      </c>
      <c r="N14" s="3">
        <v>0</v>
      </c>
      <c r="O14" s="3">
        <v>-2</v>
      </c>
      <c r="P14" s="3">
        <v>-2</v>
      </c>
      <c r="Q14" s="3">
        <v>1</v>
      </c>
      <c r="R14" s="3" t="b">
        <v>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AC14" s="3">
        <v>1</v>
      </c>
      <c r="AH14" t="s">
        <v>257</v>
      </c>
      <c r="AJ14" s="49" t="s">
        <v>227</v>
      </c>
      <c r="AK14" s="49"/>
      <c r="AM14" t="str">
        <v>llncs</v>
      </c>
      <c r="AN14">
        <f t="shared" si="5"/>
        <v>0</v>
      </c>
      <c r="AO14">
        <f t="shared" si="6"/>
        <v>2</v>
      </c>
      <c r="AP14">
        <f t="shared" si="7"/>
        <v>0</v>
      </c>
      <c r="AQ14">
        <f t="shared" si="8"/>
        <v>2</v>
      </c>
      <c r="AR14">
        <f t="shared" si="9"/>
        <v>1</v>
      </c>
      <c r="AS14">
        <f t="shared" si="10"/>
        <v>0</v>
      </c>
      <c r="AT14">
        <f t="shared" si="11"/>
        <v>0</v>
      </c>
      <c r="AU14">
        <f t="shared" si="12"/>
        <v>0</v>
      </c>
      <c r="AV14">
        <f t="shared" si="13"/>
        <v>0</v>
      </c>
      <c r="AX14">
        <f t="shared" si="14"/>
        <v>8</v>
      </c>
      <c r="AY14" t="str">
        <v>llncs</v>
      </c>
      <c r="AZ14" s="34">
        <f t="shared" si="15"/>
        <v>0</v>
      </c>
      <c r="BA14" s="34">
        <f t="shared" si="16"/>
        <v>0.25</v>
      </c>
      <c r="BB14" s="34">
        <f t="shared" si="17"/>
        <v>0</v>
      </c>
      <c r="BC14" s="34">
        <f t="shared" si="18"/>
        <v>0.25</v>
      </c>
      <c r="BD14" s="34">
        <f t="shared" si="19"/>
        <v>0.125</v>
      </c>
      <c r="BE14" s="34">
        <f t="shared" si="20"/>
        <v>0</v>
      </c>
      <c r="BF14" s="34">
        <f t="shared" si="21"/>
        <v>0</v>
      </c>
      <c r="BG14" s="34">
        <f t="shared" si="22"/>
        <v>0</v>
      </c>
      <c r="BH14" s="34">
        <f t="shared" si="23"/>
        <v>0</v>
      </c>
      <c r="BJ14">
        <f t="shared" si="25"/>
        <v>2</v>
      </c>
      <c r="BK14" t="str">
        <v>jinstpub</v>
      </c>
      <c r="BL14">
        <f t="shared" si="26"/>
        <v>0</v>
      </c>
      <c r="BM14">
        <f t="shared" si="27"/>
        <v>2</v>
      </c>
      <c r="BN14">
        <f t="shared" si="24"/>
        <v>0</v>
      </c>
      <c r="BO14">
        <f t="shared" si="24"/>
        <v>0</v>
      </c>
      <c r="BP14">
        <f t="shared" si="24"/>
        <v>0</v>
      </c>
      <c r="BQ14">
        <f t="shared" si="24"/>
        <v>2</v>
      </c>
      <c r="BR14">
        <f t="shared" si="24"/>
        <v>0</v>
      </c>
      <c r="BS14">
        <f t="shared" si="24"/>
        <v>0</v>
      </c>
      <c r="BT14">
        <f t="shared" si="24"/>
        <v>0</v>
      </c>
    </row>
    <row r="15" spans="1:72" x14ac:dyDescent="0.2">
      <c r="A15" s="7">
        <v>2306.0021000000002</v>
      </c>
      <c r="B15" s="3" t="s">
        <v>10</v>
      </c>
      <c r="C15" s="3">
        <v>12</v>
      </c>
      <c r="D15" s="3">
        <v>0</v>
      </c>
      <c r="E15" s="3" t="b">
        <f>OR(OLD_cmp20_23!E15,OLD_cmp20_23!F15,OLD_RAW_compile!R15)</f>
        <v>0</v>
      </c>
      <c r="F15" s="13">
        <v>7.2213819026947004</v>
      </c>
      <c r="G15" s="13">
        <v>8.0157146453857404</v>
      </c>
      <c r="H15" s="13">
        <v>14.296953916549599</v>
      </c>
      <c r="I15" s="13">
        <v>0.17261600494384699</v>
      </c>
      <c r="J15" s="41">
        <v>418</v>
      </c>
      <c r="K15" s="3">
        <v>181</v>
      </c>
      <c r="L15" s="3">
        <v>0</v>
      </c>
      <c r="M15" s="3">
        <v>0</v>
      </c>
      <c r="N15" s="3">
        <v>84</v>
      </c>
      <c r="O15" s="3">
        <v>81</v>
      </c>
      <c r="P15" s="3">
        <v>117</v>
      </c>
      <c r="Q15" s="3">
        <v>12</v>
      </c>
      <c r="R15" s="3" t="b">
        <v>1</v>
      </c>
      <c r="S15" s="3">
        <v>0</v>
      </c>
      <c r="T15" s="3">
        <v>0</v>
      </c>
      <c r="U15" s="3">
        <v>0</v>
      </c>
      <c r="V15" s="3">
        <v>0</v>
      </c>
      <c r="W15" s="3">
        <v>1</v>
      </c>
      <c r="X15" s="3" t="s">
        <v>272</v>
      </c>
      <c r="Z15" s="3">
        <v>1</v>
      </c>
      <c r="AA15" s="3">
        <v>1</v>
      </c>
      <c r="AB15" s="3">
        <v>1</v>
      </c>
      <c r="AJ15" s="19" t="s">
        <v>153</v>
      </c>
      <c r="AK15" s="19" t="s">
        <v>154</v>
      </c>
      <c r="AM15" t="str">
        <v>revtex4</v>
      </c>
      <c r="AN15">
        <f t="shared" si="5"/>
        <v>0</v>
      </c>
      <c r="AO15">
        <f t="shared" si="6"/>
        <v>1</v>
      </c>
      <c r="AP15">
        <f t="shared" si="7"/>
        <v>0</v>
      </c>
      <c r="AQ15">
        <f t="shared" si="8"/>
        <v>0</v>
      </c>
      <c r="AR15">
        <f t="shared" si="9"/>
        <v>0</v>
      </c>
      <c r="AS15">
        <f t="shared" si="10"/>
        <v>0</v>
      </c>
      <c r="AT15">
        <f t="shared" si="11"/>
        <v>0</v>
      </c>
      <c r="AU15">
        <f t="shared" si="12"/>
        <v>0</v>
      </c>
      <c r="AV15">
        <f t="shared" si="13"/>
        <v>0</v>
      </c>
      <c r="AX15">
        <f t="shared" si="14"/>
        <v>7</v>
      </c>
      <c r="AY15" t="str">
        <v>revtex4</v>
      </c>
      <c r="AZ15" s="34">
        <f t="shared" si="15"/>
        <v>0</v>
      </c>
      <c r="BA15" s="34">
        <f t="shared" si="16"/>
        <v>0.14285714285714285</v>
      </c>
      <c r="BB15" s="34">
        <f t="shared" si="17"/>
        <v>0</v>
      </c>
      <c r="BC15" s="34">
        <f t="shared" si="18"/>
        <v>0</v>
      </c>
      <c r="BD15" s="34">
        <f t="shared" si="19"/>
        <v>0</v>
      </c>
      <c r="BE15" s="34">
        <f t="shared" si="20"/>
        <v>0</v>
      </c>
      <c r="BF15" s="34">
        <f t="shared" si="21"/>
        <v>0</v>
      </c>
      <c r="BG15" s="34">
        <f t="shared" si="22"/>
        <v>0</v>
      </c>
      <c r="BH15" s="34">
        <f t="shared" si="23"/>
        <v>0</v>
      </c>
    </row>
    <row r="16" spans="1:72" x14ac:dyDescent="0.2">
      <c r="A16" s="7">
        <v>2306.0166100000001</v>
      </c>
      <c r="B16" s="3" t="s">
        <v>16</v>
      </c>
      <c r="C16" s="3">
        <v>0</v>
      </c>
      <c r="D16" s="3">
        <v>0</v>
      </c>
      <c r="E16" s="3" t="b">
        <f>OR(OLD_cmp20_23!E16,OLD_cmp20_23!F16,OLD_RAW_compile!R16)</f>
        <v>1</v>
      </c>
      <c r="F16" s="13">
        <v>47.393729209899902</v>
      </c>
      <c r="G16" s="13">
        <v>0.168809413909912</v>
      </c>
      <c r="H16" s="13">
        <v>10.5825080871582</v>
      </c>
      <c r="I16" s="13">
        <v>0.167374372482299</v>
      </c>
      <c r="J16" s="41">
        <v>2</v>
      </c>
      <c r="K16" s="3">
        <v>2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4</v>
      </c>
      <c r="R16" s="3" t="b">
        <v>1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Z16" s="3" t="str" cm="1">
        <f t="array" ref="Z16">IF(E16,"",OLD_cmp20_23!AI16:AP16)</f>
        <v/>
      </c>
      <c r="AJ16" t="str" cm="1">
        <f t="array" ref="AJ16:AJ24">AJ4:AJ12</f>
        <v>num pages</v>
      </c>
      <c r="AK16" s="29">
        <f>AK4/432</f>
        <v>7.8703703703703706E-2</v>
      </c>
      <c r="AM16" t="str">
        <v>INTERSPEECH2023</v>
      </c>
      <c r="AN16">
        <f t="shared" si="5"/>
        <v>1</v>
      </c>
      <c r="AO16">
        <f t="shared" si="6"/>
        <v>1</v>
      </c>
      <c r="AP16">
        <f t="shared" si="7"/>
        <v>1</v>
      </c>
      <c r="AQ16">
        <f t="shared" si="8"/>
        <v>1</v>
      </c>
      <c r="AR16">
        <f t="shared" si="9"/>
        <v>1</v>
      </c>
      <c r="AS16">
        <f t="shared" si="10"/>
        <v>0</v>
      </c>
      <c r="AT16">
        <f t="shared" si="11"/>
        <v>0</v>
      </c>
      <c r="AU16">
        <f t="shared" si="12"/>
        <v>0</v>
      </c>
      <c r="AV16">
        <f t="shared" si="13"/>
        <v>0</v>
      </c>
      <c r="AX16">
        <f t="shared" si="14"/>
        <v>4</v>
      </c>
      <c r="AY16" t="str">
        <v>INTERSPEECH2023</v>
      </c>
      <c r="AZ16" s="34">
        <f t="shared" si="15"/>
        <v>0.25</v>
      </c>
      <c r="BA16" s="34">
        <f t="shared" si="16"/>
        <v>0.25</v>
      </c>
      <c r="BB16" s="34">
        <f t="shared" si="17"/>
        <v>0.25</v>
      </c>
      <c r="BC16" s="34">
        <f t="shared" si="18"/>
        <v>0.25</v>
      </c>
      <c r="BD16" s="34">
        <f t="shared" si="19"/>
        <v>0.25</v>
      </c>
      <c r="BE16" s="34">
        <f t="shared" si="20"/>
        <v>0</v>
      </c>
      <c r="BF16" s="34">
        <f t="shared" si="21"/>
        <v>0</v>
      </c>
      <c r="BG16" s="34">
        <f t="shared" si="22"/>
        <v>0</v>
      </c>
      <c r="BH16" s="34">
        <f t="shared" si="23"/>
        <v>0</v>
      </c>
    </row>
    <row r="17" spans="1:72" x14ac:dyDescent="0.2">
      <c r="A17" s="7">
        <v>2306.0834500000001</v>
      </c>
      <c r="B17" s="3" t="s">
        <v>17</v>
      </c>
      <c r="C17" s="3">
        <v>0</v>
      </c>
      <c r="D17" s="3">
        <v>12</v>
      </c>
      <c r="E17" s="3" t="b">
        <f>OR(OLD_cmp20_23!E17,OLD_cmp20_23!F17,OLD_RAW_compile!R17)</f>
        <v>0</v>
      </c>
      <c r="F17" s="13">
        <v>45.361335039138801</v>
      </c>
      <c r="G17" s="13">
        <v>0.116255044937133</v>
      </c>
      <c r="H17" s="13">
        <v>6.9687831401824898</v>
      </c>
      <c r="I17" s="13">
        <v>7.2064976692199698</v>
      </c>
      <c r="J17" s="41">
        <v>677</v>
      </c>
      <c r="K17" s="3">
        <v>318</v>
      </c>
      <c r="L17" s="3">
        <v>0</v>
      </c>
      <c r="M17" s="3">
        <v>0</v>
      </c>
      <c r="N17" s="3">
        <v>97</v>
      </c>
      <c r="O17" s="3">
        <v>-201</v>
      </c>
      <c r="P17" s="3">
        <v>-166</v>
      </c>
      <c r="Q17" s="3">
        <v>13</v>
      </c>
      <c r="R17" s="3" t="b">
        <v>1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Z17" s="3">
        <v>1</v>
      </c>
      <c r="AA17" s="3">
        <v>1</v>
      </c>
      <c r="AB17" s="3">
        <v>1</v>
      </c>
      <c r="AJ17" t="str">
        <v>letter spacing</v>
      </c>
      <c r="AK17" s="29">
        <f t="shared" ref="AK17:AK24" si="28">AK5/432</f>
        <v>0.51388888888888884</v>
      </c>
      <c r="AM17" t="str">
        <v>sn-jnl</v>
      </c>
      <c r="AN17">
        <f t="shared" si="5"/>
        <v>0</v>
      </c>
      <c r="AO17">
        <f t="shared" si="6"/>
        <v>1</v>
      </c>
      <c r="AP17">
        <f t="shared" si="7"/>
        <v>0</v>
      </c>
      <c r="AQ17">
        <f t="shared" si="8"/>
        <v>0</v>
      </c>
      <c r="AR17">
        <f t="shared" si="9"/>
        <v>0</v>
      </c>
      <c r="AS17">
        <f t="shared" si="10"/>
        <v>0</v>
      </c>
      <c r="AT17">
        <f t="shared" si="11"/>
        <v>0</v>
      </c>
      <c r="AU17">
        <f t="shared" si="12"/>
        <v>0</v>
      </c>
      <c r="AV17">
        <f t="shared" si="13"/>
        <v>0</v>
      </c>
      <c r="AX17">
        <f t="shared" si="14"/>
        <v>4</v>
      </c>
      <c r="AY17" t="str">
        <v>sn-jnl</v>
      </c>
      <c r="AZ17" s="34">
        <f t="shared" si="15"/>
        <v>0</v>
      </c>
      <c r="BA17" s="34">
        <f t="shared" si="16"/>
        <v>0.25</v>
      </c>
      <c r="BB17" s="34">
        <f t="shared" si="17"/>
        <v>0</v>
      </c>
      <c r="BC17" s="34">
        <f t="shared" si="18"/>
        <v>0</v>
      </c>
      <c r="BD17" s="34">
        <f t="shared" si="19"/>
        <v>0</v>
      </c>
      <c r="BE17" s="34">
        <f t="shared" si="20"/>
        <v>0</v>
      </c>
      <c r="BF17" s="34">
        <f t="shared" si="21"/>
        <v>0</v>
      </c>
      <c r="BG17" s="34">
        <f t="shared" si="22"/>
        <v>0</v>
      </c>
      <c r="BH17" s="34">
        <f t="shared" si="23"/>
        <v>0</v>
      </c>
      <c r="BK17" s="47" t="s">
        <v>280</v>
      </c>
      <c r="BL17" s="47"/>
      <c r="BM17" s="47"/>
      <c r="BN17" s="47"/>
      <c r="BO17" s="47"/>
      <c r="BP17" s="47"/>
      <c r="BQ17" s="47"/>
      <c r="BR17" s="47"/>
      <c r="BS17" s="47"/>
      <c r="BT17" s="47"/>
    </row>
    <row r="18" spans="1:72" x14ac:dyDescent="0.2">
      <c r="A18" s="7">
        <v>2306.0002800000002</v>
      </c>
      <c r="B18" s="3" t="s">
        <v>18</v>
      </c>
      <c r="C18" s="3">
        <v>0</v>
      </c>
      <c r="D18" s="3">
        <v>0</v>
      </c>
      <c r="E18" s="3" t="b">
        <f>OR(OLD_cmp20_23!E18,OLD_cmp20_23!F18,OLD_RAW_compile!R18)</f>
        <v>1</v>
      </c>
      <c r="F18" s="13">
        <v>11.240244388580299</v>
      </c>
      <c r="G18" s="13">
        <v>0.171739101409912</v>
      </c>
      <c r="H18" s="13">
        <v>10.035566091537399</v>
      </c>
      <c r="I18" s="13">
        <v>0.16697072982788</v>
      </c>
      <c r="J18" s="41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 t="b">
        <v>1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Z18" s="3" t="str" cm="1">
        <f t="array" ref="Z18">IF(E18,"",OLD_cmp20_23!AI18:AP18)</f>
        <v/>
      </c>
      <c r="AJ18" t="str">
        <v>line break</v>
      </c>
      <c r="AK18" s="29">
        <f t="shared" si="28"/>
        <v>0.14814814814814814</v>
      </c>
      <c r="AM18" t="str">
        <v>achemso</v>
      </c>
      <c r="AN18">
        <f t="shared" si="5"/>
        <v>0</v>
      </c>
      <c r="AO18">
        <f t="shared" si="6"/>
        <v>0</v>
      </c>
      <c r="AP18">
        <f t="shared" si="7"/>
        <v>0</v>
      </c>
      <c r="AQ18">
        <f t="shared" si="8"/>
        <v>0</v>
      </c>
      <c r="AR18">
        <f t="shared" si="9"/>
        <v>2</v>
      </c>
      <c r="AS18">
        <f t="shared" si="10"/>
        <v>0</v>
      </c>
      <c r="AT18">
        <f t="shared" si="11"/>
        <v>0</v>
      </c>
      <c r="AU18">
        <f t="shared" si="12"/>
        <v>0</v>
      </c>
      <c r="AV18">
        <f t="shared" si="13"/>
        <v>0</v>
      </c>
      <c r="AX18">
        <f t="shared" si="14"/>
        <v>3</v>
      </c>
      <c r="AY18" t="str">
        <v>achemso</v>
      </c>
      <c r="AZ18" s="34">
        <f t="shared" si="15"/>
        <v>0</v>
      </c>
      <c r="BA18" s="34">
        <f t="shared" si="16"/>
        <v>0</v>
      </c>
      <c r="BB18" s="34">
        <f t="shared" si="17"/>
        <v>0</v>
      </c>
      <c r="BC18" s="34">
        <f t="shared" si="18"/>
        <v>0</v>
      </c>
      <c r="BD18" s="34">
        <f t="shared" si="19"/>
        <v>0.66666666666666663</v>
      </c>
      <c r="BE18" s="34">
        <f t="shared" si="20"/>
        <v>0</v>
      </c>
      <c r="BF18" s="34">
        <f t="shared" si="21"/>
        <v>0</v>
      </c>
      <c r="BG18" s="34">
        <f t="shared" si="22"/>
        <v>0</v>
      </c>
      <c r="BH18" s="34">
        <f t="shared" si="23"/>
        <v>0</v>
      </c>
      <c r="BL18" t="str" cm="1">
        <f t="array" ref="BL18:BT18">TRANSPOSE(_xlfn.ANCHORARRAY(AJ16))</f>
        <v>num pages</v>
      </c>
      <c r="BM18" t="str">
        <v>letter spacing</v>
      </c>
      <c r="BN18" t="str">
        <v>line break</v>
      </c>
      <c r="BO18" t="str">
        <v>refs</v>
      </c>
      <c r="BP18" t="str">
        <v>content</v>
      </c>
      <c r="BQ18" t="str">
        <v>font styles</v>
      </c>
      <c r="BR18" t="str">
        <v>other styles</v>
      </c>
      <c r="BS18" t="str">
        <v>ligatures</v>
      </c>
      <c r="BT18" t="str">
        <v>images</v>
      </c>
    </row>
    <row r="19" spans="1:72" x14ac:dyDescent="0.2">
      <c r="A19" s="7">
        <v>2306.0153399999999</v>
      </c>
      <c r="B19" s="3" t="s">
        <v>10</v>
      </c>
      <c r="C19" s="3">
        <v>0</v>
      </c>
      <c r="D19" s="3">
        <v>0</v>
      </c>
      <c r="E19" s="3" t="b">
        <f>OR(OLD_cmp20_23!E19,OLD_cmp20_23!F19,OLD_RAW_compile!R19)</f>
        <v>1</v>
      </c>
      <c r="F19" s="13">
        <v>9.5839483737945503</v>
      </c>
      <c r="G19" s="13">
        <v>0.16680240631103499</v>
      </c>
      <c r="H19" s="13">
        <v>7.3566968441009504</v>
      </c>
      <c r="I19" s="13">
        <v>0.16793155670165999</v>
      </c>
      <c r="J19" s="41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 t="b">
        <v>1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Z19" s="3" t="str" cm="1">
        <f t="array" ref="Z19">IF(E19,"",OLD_cmp20_23!AI19:AP19)</f>
        <v/>
      </c>
      <c r="AJ19" t="str">
        <v>refs</v>
      </c>
      <c r="AK19" s="29">
        <f t="shared" si="28"/>
        <v>0.11574074074074074</v>
      </c>
      <c r="AM19" t="str">
        <v>iopart</v>
      </c>
      <c r="AN19">
        <f t="shared" si="5"/>
        <v>0</v>
      </c>
      <c r="AO19">
        <f t="shared" si="6"/>
        <v>1</v>
      </c>
      <c r="AP19">
        <f t="shared" si="7"/>
        <v>0</v>
      </c>
      <c r="AQ19">
        <f t="shared" si="8"/>
        <v>0</v>
      </c>
      <c r="AR19">
        <f t="shared" si="9"/>
        <v>0</v>
      </c>
      <c r="AS19">
        <f t="shared" si="10"/>
        <v>0</v>
      </c>
      <c r="AT19">
        <f t="shared" si="11"/>
        <v>0</v>
      </c>
      <c r="AU19">
        <f t="shared" si="12"/>
        <v>0</v>
      </c>
      <c r="AV19">
        <f t="shared" si="13"/>
        <v>0</v>
      </c>
      <c r="AX19">
        <f t="shared" si="14"/>
        <v>3</v>
      </c>
      <c r="AY19" t="str">
        <v>iopart</v>
      </c>
      <c r="AZ19" s="34">
        <f t="shared" si="15"/>
        <v>0</v>
      </c>
      <c r="BA19" s="34">
        <f t="shared" si="16"/>
        <v>0.33333333333333331</v>
      </c>
      <c r="BB19" s="34">
        <f t="shared" si="17"/>
        <v>0</v>
      </c>
      <c r="BC19" s="34">
        <f t="shared" si="18"/>
        <v>0</v>
      </c>
      <c r="BD19" s="34">
        <f t="shared" si="19"/>
        <v>0</v>
      </c>
      <c r="BE19" s="34">
        <f t="shared" si="20"/>
        <v>0</v>
      </c>
      <c r="BF19" s="34">
        <f t="shared" si="21"/>
        <v>0</v>
      </c>
      <c r="BG19" s="34">
        <f t="shared" si="22"/>
        <v>0</v>
      </c>
      <c r="BH19" s="34">
        <f t="shared" si="23"/>
        <v>0</v>
      </c>
      <c r="BK19" s="18" t="s">
        <v>158</v>
      </c>
      <c r="BL19" s="35"/>
      <c r="BM19" s="35"/>
      <c r="BN19" s="35"/>
      <c r="BO19" s="35"/>
      <c r="BP19" s="35"/>
      <c r="BQ19" s="35"/>
      <c r="BR19" s="35"/>
      <c r="BS19" s="35"/>
      <c r="BT19" s="35"/>
    </row>
    <row r="20" spans="1:72" x14ac:dyDescent="0.2">
      <c r="A20" s="7">
        <v>2306.0019400000001</v>
      </c>
      <c r="B20" s="3" t="s">
        <v>13</v>
      </c>
      <c r="C20" s="3">
        <v>0</v>
      </c>
      <c r="D20" s="3">
        <v>0</v>
      </c>
      <c r="E20" s="3" t="b">
        <f>OR(OLD_cmp20_23!E20,OLD_cmp20_23!F20,OLD_RAW_compile!R20)</f>
        <v>0</v>
      </c>
      <c r="F20" s="13">
        <v>11.124642848968501</v>
      </c>
      <c r="G20" s="13">
        <v>0.116013526916503</v>
      </c>
      <c r="H20" s="13">
        <v>7.3705065250396702</v>
      </c>
      <c r="I20" s="13">
        <v>0.16904759407043399</v>
      </c>
      <c r="J20" s="41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b">
        <v>1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Z20" s="3">
        <v>1</v>
      </c>
      <c r="AJ20" t="str">
        <v>content</v>
      </c>
      <c r="AK20" s="29">
        <f t="shared" si="28"/>
        <v>6.7129629629629636E-2</v>
      </c>
      <c r="AM20" t="str">
        <v>wlscirep</v>
      </c>
      <c r="AN20">
        <f t="shared" si="5"/>
        <v>1</v>
      </c>
      <c r="AO20">
        <f t="shared" si="6"/>
        <v>2</v>
      </c>
      <c r="AP20">
        <f t="shared" si="7"/>
        <v>2</v>
      </c>
      <c r="AQ20">
        <f t="shared" si="8"/>
        <v>0</v>
      </c>
      <c r="AR20">
        <f t="shared" si="9"/>
        <v>0</v>
      </c>
      <c r="AS20">
        <f t="shared" si="10"/>
        <v>1</v>
      </c>
      <c r="AT20">
        <f t="shared" si="11"/>
        <v>0</v>
      </c>
      <c r="AU20">
        <f t="shared" si="12"/>
        <v>0</v>
      </c>
      <c r="AV20">
        <f t="shared" si="13"/>
        <v>0</v>
      </c>
      <c r="AX20">
        <f t="shared" si="14"/>
        <v>2</v>
      </c>
      <c r="AY20" t="str">
        <v>wlscirep</v>
      </c>
      <c r="AZ20" s="34">
        <f t="shared" si="15"/>
        <v>0.5</v>
      </c>
      <c r="BA20" s="34">
        <f t="shared" si="16"/>
        <v>1</v>
      </c>
      <c r="BB20" s="34">
        <f t="shared" si="17"/>
        <v>1</v>
      </c>
      <c r="BC20" s="34">
        <f t="shared" si="18"/>
        <v>0</v>
      </c>
      <c r="BD20" s="34">
        <f t="shared" si="19"/>
        <v>0</v>
      </c>
      <c r="BE20" s="34">
        <f t="shared" si="20"/>
        <v>0.5</v>
      </c>
      <c r="BF20" s="34">
        <f t="shared" si="21"/>
        <v>0</v>
      </c>
      <c r="BG20" s="34">
        <f t="shared" si="22"/>
        <v>0</v>
      </c>
      <c r="BH20" s="34">
        <f t="shared" si="23"/>
        <v>0</v>
      </c>
      <c r="BJ20" cm="1">
        <f t="array" ref="BJ20:BJ28">BJ6:BJ14</f>
        <v>0</v>
      </c>
      <c r="BK20" cm="1">
        <f t="array" ref="BK20:BK28">_xlfn.ANCHORARRAY(BK6)</f>
        <v>0</v>
      </c>
    </row>
    <row r="21" spans="1:72" x14ac:dyDescent="0.2">
      <c r="A21" s="7">
        <v>2306.0214500000002</v>
      </c>
      <c r="B21" s="3" t="s">
        <v>19</v>
      </c>
      <c r="C21" s="3">
        <v>0</v>
      </c>
      <c r="D21" s="3">
        <v>0</v>
      </c>
      <c r="E21" s="3" t="b">
        <f>OR(OLD_cmp20_23!E21,OLD_cmp20_23!F21,OLD_RAW_compile!R21)</f>
        <v>0</v>
      </c>
      <c r="F21" s="13">
        <v>19.696986436843801</v>
      </c>
      <c r="G21" s="13">
        <v>0.16747736930847101</v>
      </c>
      <c r="H21" s="13">
        <v>13.8492465019226</v>
      </c>
      <c r="I21" s="13">
        <v>0.166988849639892</v>
      </c>
      <c r="J21" s="41">
        <v>6094</v>
      </c>
      <c r="K21" s="3">
        <v>2476</v>
      </c>
      <c r="L21" s="3">
        <v>3</v>
      </c>
      <c r="M21" s="3">
        <v>3</v>
      </c>
      <c r="N21" s="3">
        <v>1412</v>
      </c>
      <c r="O21" s="3">
        <v>9</v>
      </c>
      <c r="P21" s="3">
        <v>15</v>
      </c>
      <c r="Q21" s="3">
        <v>6</v>
      </c>
      <c r="R21" s="3" t="b">
        <v>1</v>
      </c>
      <c r="S21" s="3">
        <v>0</v>
      </c>
      <c r="T21" s="3">
        <v>0</v>
      </c>
      <c r="U21" s="3">
        <v>1</v>
      </c>
      <c r="V21" s="3">
        <v>67</v>
      </c>
      <c r="W21" s="3">
        <v>-3</v>
      </c>
      <c r="Z21" s="3">
        <v>1</v>
      </c>
      <c r="AA21" s="3">
        <v>1</v>
      </c>
      <c r="AD21" s="3">
        <v>1</v>
      </c>
      <c r="AJ21" t="str">
        <v>font styles</v>
      </c>
      <c r="AK21" s="29">
        <f t="shared" si="28"/>
        <v>3.4722222222222224E-2</v>
      </c>
      <c r="AM21" t="str">
        <v>nature</v>
      </c>
      <c r="AN21">
        <f t="shared" si="5"/>
        <v>0</v>
      </c>
      <c r="AO21">
        <f t="shared" si="6"/>
        <v>1</v>
      </c>
      <c r="AP21">
        <f t="shared" si="7"/>
        <v>1</v>
      </c>
      <c r="AQ21">
        <f t="shared" si="8"/>
        <v>1</v>
      </c>
      <c r="AR21">
        <f t="shared" si="9"/>
        <v>0</v>
      </c>
      <c r="AS21">
        <f t="shared" si="10"/>
        <v>0</v>
      </c>
      <c r="AT21">
        <f t="shared" si="11"/>
        <v>0</v>
      </c>
      <c r="AU21">
        <f t="shared" si="12"/>
        <v>0</v>
      </c>
      <c r="AV21">
        <f t="shared" si="13"/>
        <v>0</v>
      </c>
      <c r="AX21">
        <f t="shared" si="14"/>
        <v>2</v>
      </c>
      <c r="AY21" t="str">
        <v>nature</v>
      </c>
      <c r="AZ21" s="34">
        <f t="shared" si="15"/>
        <v>0</v>
      </c>
      <c r="BA21" s="34">
        <f t="shared" si="16"/>
        <v>0.5</v>
      </c>
      <c r="BB21" s="34">
        <f t="shared" si="17"/>
        <v>0.5</v>
      </c>
      <c r="BC21" s="34">
        <f t="shared" si="18"/>
        <v>0.5</v>
      </c>
      <c r="BD21" s="34">
        <f t="shared" si="19"/>
        <v>0</v>
      </c>
      <c r="BE21" s="34">
        <f t="shared" si="20"/>
        <v>0</v>
      </c>
      <c r="BF21" s="34">
        <f t="shared" si="21"/>
        <v>0</v>
      </c>
      <c r="BG21" s="34">
        <f t="shared" si="22"/>
        <v>0</v>
      </c>
      <c r="BH21" s="34">
        <f t="shared" si="23"/>
        <v>0</v>
      </c>
      <c r="BJ21">
        <v>1</v>
      </c>
      <c r="BK21" t="str">
        <v>jcappub</v>
      </c>
      <c r="BL21" s="34">
        <f>BL7/$BJ21</f>
        <v>0</v>
      </c>
      <c r="BM21" s="34">
        <f t="shared" ref="BM21:BT21" si="29">BM7/$BJ21</f>
        <v>1</v>
      </c>
      <c r="BN21" s="34">
        <f t="shared" si="29"/>
        <v>1</v>
      </c>
      <c r="BO21" s="34">
        <f t="shared" si="29"/>
        <v>0</v>
      </c>
      <c r="BP21" s="34">
        <f t="shared" si="29"/>
        <v>0</v>
      </c>
      <c r="BQ21" s="34">
        <f t="shared" si="29"/>
        <v>0</v>
      </c>
      <c r="BR21" s="34">
        <f t="shared" si="29"/>
        <v>1</v>
      </c>
      <c r="BS21" s="34">
        <f t="shared" si="29"/>
        <v>0</v>
      </c>
      <c r="BT21" s="34">
        <f t="shared" si="29"/>
        <v>0</v>
      </c>
    </row>
    <row r="22" spans="1:72" x14ac:dyDescent="0.2">
      <c r="A22" s="7">
        <v>2306.0070599999999</v>
      </c>
      <c r="B22" s="3" t="s">
        <v>10</v>
      </c>
      <c r="C22" s="3">
        <v>0</v>
      </c>
      <c r="D22" s="3">
        <v>0</v>
      </c>
      <c r="E22" s="3" t="b">
        <f>OR(OLD_cmp20_23!E22,OLD_cmp20_23!F22,OLD_RAW_compile!R22)</f>
        <v>1</v>
      </c>
      <c r="F22" s="13">
        <v>11.1010541915893</v>
      </c>
      <c r="G22" s="13">
        <v>0.21721816062927199</v>
      </c>
      <c r="H22" s="13">
        <v>3.9890906810760498</v>
      </c>
      <c r="I22" s="13">
        <v>0.16827154159545801</v>
      </c>
      <c r="J22" s="41">
        <v>2</v>
      </c>
      <c r="K22" s="3">
        <v>2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4</v>
      </c>
      <c r="R22" s="3" t="b">
        <v>1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Z22" s="3" t="str" cm="1">
        <f t="array" ref="Z22">IF(E22,"",OLD_cmp20_23!AI22:AP22)</f>
        <v/>
      </c>
      <c r="AJ22" t="str">
        <v>other styles</v>
      </c>
      <c r="AK22" s="29">
        <f t="shared" si="28"/>
        <v>2.5462962962962962E-2</v>
      </c>
      <c r="AM22" t="str">
        <v>cas-dc</v>
      </c>
      <c r="AN22">
        <f t="shared" si="5"/>
        <v>0</v>
      </c>
      <c r="AO22">
        <f t="shared" si="6"/>
        <v>1</v>
      </c>
      <c r="AP22">
        <f t="shared" si="7"/>
        <v>1</v>
      </c>
      <c r="AQ22">
        <f t="shared" si="8"/>
        <v>0</v>
      </c>
      <c r="AR22">
        <f t="shared" si="9"/>
        <v>0</v>
      </c>
      <c r="AS22">
        <f t="shared" si="10"/>
        <v>0</v>
      </c>
      <c r="AT22">
        <f t="shared" si="11"/>
        <v>1</v>
      </c>
      <c r="AU22">
        <f t="shared" si="12"/>
        <v>0</v>
      </c>
      <c r="AV22">
        <f t="shared" si="13"/>
        <v>0</v>
      </c>
      <c r="AX22">
        <f t="shared" si="14"/>
        <v>2</v>
      </c>
      <c r="AY22" t="str">
        <v>cas-dc</v>
      </c>
      <c r="AZ22" s="34">
        <f t="shared" si="15"/>
        <v>0</v>
      </c>
      <c r="BA22" s="34">
        <f t="shared" si="16"/>
        <v>0.5</v>
      </c>
      <c r="BB22" s="34">
        <f t="shared" si="17"/>
        <v>0.5</v>
      </c>
      <c r="BC22" s="34">
        <f t="shared" si="18"/>
        <v>0</v>
      </c>
      <c r="BD22" s="34">
        <f t="shared" si="19"/>
        <v>0</v>
      </c>
      <c r="BE22" s="34">
        <f t="shared" si="20"/>
        <v>0</v>
      </c>
      <c r="BF22" s="34">
        <f t="shared" si="21"/>
        <v>0.5</v>
      </c>
      <c r="BG22" s="34">
        <f t="shared" si="22"/>
        <v>0</v>
      </c>
      <c r="BH22" s="34">
        <f t="shared" si="23"/>
        <v>0</v>
      </c>
      <c r="BJ22">
        <v>10</v>
      </c>
      <c r="BK22" t="str">
        <v>neurips</v>
      </c>
      <c r="BL22" s="34">
        <f t="shared" ref="BL22:BT28" si="30">BL8/$BJ22</f>
        <v>0.1</v>
      </c>
      <c r="BM22" s="34">
        <f t="shared" si="30"/>
        <v>0.9</v>
      </c>
      <c r="BN22" s="34">
        <f t="shared" si="30"/>
        <v>0.2</v>
      </c>
      <c r="BO22" s="34">
        <f t="shared" si="30"/>
        <v>0.1</v>
      </c>
      <c r="BP22" s="34">
        <f t="shared" si="30"/>
        <v>0</v>
      </c>
      <c r="BQ22" s="34">
        <f t="shared" si="30"/>
        <v>0</v>
      </c>
      <c r="BR22" s="34">
        <f t="shared" si="30"/>
        <v>0</v>
      </c>
      <c r="BS22" s="34">
        <f t="shared" si="30"/>
        <v>0</v>
      </c>
      <c r="BT22" s="34">
        <f t="shared" si="30"/>
        <v>0</v>
      </c>
    </row>
    <row r="23" spans="1:72" x14ac:dyDescent="0.2">
      <c r="A23" s="7">
        <v>2306.0035899999998</v>
      </c>
      <c r="B23" s="3" t="s">
        <v>16</v>
      </c>
      <c r="C23" s="3">
        <v>0</v>
      </c>
      <c r="D23" s="3">
        <v>0</v>
      </c>
      <c r="E23" s="3" t="b">
        <f>OR(OLD_cmp20_23!E23,OLD_cmp20_23!F23,OLD_RAW_compile!R23)</f>
        <v>0</v>
      </c>
      <c r="F23" s="13">
        <v>8.1006054878234792</v>
      </c>
      <c r="G23" s="13">
        <v>0.21799302101135201</v>
      </c>
      <c r="H23" s="13">
        <v>3.3844566345214799</v>
      </c>
      <c r="I23" s="13">
        <v>0.16750693321228</v>
      </c>
      <c r="J23" s="41">
        <v>11828</v>
      </c>
      <c r="K23" s="3">
        <v>6834</v>
      </c>
      <c r="L23" s="3">
        <v>10</v>
      </c>
      <c r="M23" s="3">
        <v>9</v>
      </c>
      <c r="N23" s="3">
        <v>1894</v>
      </c>
      <c r="O23" s="3">
        <v>1</v>
      </c>
      <c r="P23" s="3">
        <v>0</v>
      </c>
      <c r="Q23" s="3">
        <v>4</v>
      </c>
      <c r="R23" s="3" t="b">
        <v>1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Z23" s="3">
        <v>1</v>
      </c>
      <c r="AA23" s="3">
        <v>1</v>
      </c>
      <c r="AJ23" t="str">
        <v>ligatures</v>
      </c>
      <c r="AK23" s="29">
        <f t="shared" si="28"/>
        <v>0</v>
      </c>
      <c r="AM23" t="str">
        <v>svjour3</v>
      </c>
      <c r="AN23">
        <f t="shared" si="5"/>
        <v>0</v>
      </c>
      <c r="AO23">
        <f t="shared" si="6"/>
        <v>0</v>
      </c>
      <c r="AP23">
        <f t="shared" si="7"/>
        <v>0</v>
      </c>
      <c r="AQ23">
        <f t="shared" si="8"/>
        <v>0</v>
      </c>
      <c r="AR23">
        <f t="shared" si="9"/>
        <v>0</v>
      </c>
      <c r="AS23">
        <f t="shared" si="10"/>
        <v>0</v>
      </c>
      <c r="AT23">
        <f t="shared" si="11"/>
        <v>0</v>
      </c>
      <c r="AU23">
        <f t="shared" si="12"/>
        <v>0</v>
      </c>
      <c r="AV23">
        <f t="shared" si="13"/>
        <v>0</v>
      </c>
      <c r="AX23">
        <f t="shared" si="14"/>
        <v>2</v>
      </c>
      <c r="AY23" t="str">
        <v>svjour3</v>
      </c>
      <c r="AZ23" s="34">
        <f t="shared" si="15"/>
        <v>0</v>
      </c>
      <c r="BA23" s="34">
        <f t="shared" si="16"/>
        <v>0</v>
      </c>
      <c r="BB23" s="34">
        <f t="shared" si="17"/>
        <v>0</v>
      </c>
      <c r="BC23" s="34">
        <f t="shared" si="18"/>
        <v>0</v>
      </c>
      <c r="BD23" s="34">
        <f t="shared" si="19"/>
        <v>0</v>
      </c>
      <c r="BE23" s="34">
        <f t="shared" si="20"/>
        <v>0</v>
      </c>
      <c r="BF23" s="34">
        <f t="shared" si="21"/>
        <v>0</v>
      </c>
      <c r="BG23" s="34">
        <f t="shared" si="22"/>
        <v>0</v>
      </c>
      <c r="BH23" s="34">
        <f t="shared" si="23"/>
        <v>0</v>
      </c>
      <c r="BJ23">
        <v>2</v>
      </c>
      <c r="BK23" t="str">
        <v>jheppub</v>
      </c>
      <c r="BL23" s="34">
        <f t="shared" si="30"/>
        <v>0</v>
      </c>
      <c r="BM23" s="34">
        <f t="shared" si="30"/>
        <v>0.5</v>
      </c>
      <c r="BN23" s="34">
        <f t="shared" si="30"/>
        <v>0</v>
      </c>
      <c r="BO23" s="34">
        <f t="shared" si="30"/>
        <v>0</v>
      </c>
      <c r="BP23" s="34">
        <f t="shared" si="30"/>
        <v>0</v>
      </c>
      <c r="BQ23" s="34">
        <f t="shared" si="30"/>
        <v>0</v>
      </c>
      <c r="BR23" s="34">
        <f t="shared" si="30"/>
        <v>0</v>
      </c>
      <c r="BS23" s="34">
        <f t="shared" si="30"/>
        <v>0</v>
      </c>
      <c r="BT23" s="34">
        <f t="shared" si="30"/>
        <v>0</v>
      </c>
    </row>
    <row r="24" spans="1:72" x14ac:dyDescent="0.2">
      <c r="A24" s="7">
        <v>2306.00135</v>
      </c>
      <c r="B24" s="3" t="s">
        <v>10</v>
      </c>
      <c r="C24" s="3">
        <v>0</v>
      </c>
      <c r="D24" s="3">
        <v>0</v>
      </c>
      <c r="E24" s="3" t="b">
        <f>OR(OLD_cmp20_23!E24,OLD_cmp20_23!F24,OLD_RAW_compile!R24)</f>
        <v>1</v>
      </c>
      <c r="F24" s="13">
        <v>27.5335822105407</v>
      </c>
      <c r="G24" s="13">
        <v>0.217976093292236</v>
      </c>
      <c r="H24" s="13">
        <v>10.534396886825499</v>
      </c>
      <c r="I24" s="13">
        <v>0.167401313781738</v>
      </c>
      <c r="J24" s="41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b">
        <v>1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Z24" s="3" t="str" cm="1">
        <f t="array" ref="Z24">IF(E24,"",OLD_cmp20_23!AI24:AP24)</f>
        <v/>
      </c>
      <c r="AJ24" t="str">
        <v>images</v>
      </c>
      <c r="AK24" s="29">
        <f t="shared" si="28"/>
        <v>1.6203703703703703E-2</v>
      </c>
      <c r="AM24" t="str">
        <v>aastex631</v>
      </c>
      <c r="AN24">
        <f t="shared" si="5"/>
        <v>0</v>
      </c>
      <c r="AO24">
        <f t="shared" si="6"/>
        <v>0</v>
      </c>
      <c r="AP24">
        <f t="shared" si="7"/>
        <v>0</v>
      </c>
      <c r="AQ24">
        <f t="shared" si="8"/>
        <v>0</v>
      </c>
      <c r="AR24">
        <f t="shared" si="9"/>
        <v>0</v>
      </c>
      <c r="AS24">
        <f t="shared" si="10"/>
        <v>0</v>
      </c>
      <c r="AT24">
        <f t="shared" si="11"/>
        <v>0</v>
      </c>
      <c r="AU24">
        <f t="shared" si="12"/>
        <v>0</v>
      </c>
      <c r="AV24">
        <f t="shared" si="13"/>
        <v>0</v>
      </c>
      <c r="AX24">
        <f t="shared" si="14"/>
        <v>2</v>
      </c>
      <c r="AY24" t="str">
        <v>aastex631</v>
      </c>
      <c r="AZ24" s="34">
        <f t="shared" si="15"/>
        <v>0</v>
      </c>
      <c r="BA24" s="34">
        <f t="shared" si="16"/>
        <v>0</v>
      </c>
      <c r="BB24" s="34">
        <f t="shared" si="17"/>
        <v>0</v>
      </c>
      <c r="BC24" s="34">
        <f t="shared" si="18"/>
        <v>0</v>
      </c>
      <c r="BD24" s="34">
        <f t="shared" si="19"/>
        <v>0</v>
      </c>
      <c r="BE24" s="34">
        <f t="shared" si="20"/>
        <v>0</v>
      </c>
      <c r="BF24" s="34">
        <f t="shared" si="21"/>
        <v>0</v>
      </c>
      <c r="BG24" s="34">
        <f t="shared" si="22"/>
        <v>0</v>
      </c>
      <c r="BH24" s="34">
        <f t="shared" si="23"/>
        <v>0</v>
      </c>
      <c r="BJ24">
        <v>8</v>
      </c>
      <c r="BK24" t="str">
        <v>arxiv</v>
      </c>
      <c r="BL24" s="34">
        <f t="shared" si="30"/>
        <v>0</v>
      </c>
      <c r="BM24" s="34">
        <f t="shared" si="30"/>
        <v>0.5</v>
      </c>
      <c r="BN24" s="34">
        <f t="shared" si="30"/>
        <v>0</v>
      </c>
      <c r="BO24" s="34">
        <f t="shared" si="30"/>
        <v>0.125</v>
      </c>
      <c r="BP24" s="34">
        <f t="shared" si="30"/>
        <v>0</v>
      </c>
      <c r="BQ24" s="34">
        <f t="shared" si="30"/>
        <v>0</v>
      </c>
      <c r="BR24" s="34">
        <f t="shared" si="30"/>
        <v>0</v>
      </c>
      <c r="BS24" s="34">
        <f t="shared" si="30"/>
        <v>0</v>
      </c>
      <c r="BT24" s="34">
        <f t="shared" si="30"/>
        <v>0</v>
      </c>
    </row>
    <row r="25" spans="1:72" x14ac:dyDescent="0.2">
      <c r="A25" s="7">
        <v>2306.0005500000002</v>
      </c>
      <c r="B25" s="3" t="s">
        <v>10</v>
      </c>
      <c r="C25" s="3">
        <v>12</v>
      </c>
      <c r="D25" s="3">
        <v>12</v>
      </c>
      <c r="E25" s="3" t="b">
        <f>OR(OLD_cmp20_23!E25,OLD_cmp20_23!F25,OLD_RAW_compile!R25)</f>
        <v>0</v>
      </c>
      <c r="F25" s="13">
        <v>0.62197685241699197</v>
      </c>
      <c r="G25" s="13">
        <v>0.78297996520996005</v>
      </c>
      <c r="H25" s="13">
        <v>0.52065801620483398</v>
      </c>
      <c r="I25" s="13">
        <v>0.17066693305969199</v>
      </c>
      <c r="J25" s="41"/>
      <c r="X25" s="3" t="s">
        <v>276</v>
      </c>
      <c r="Z25" s="3" t="str" cm="1">
        <f t="array" ref="Z25:AG25">IF(E25,"",OLD_cmp20_23!AI25:AP25)</f>
        <v>error, .sty not found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M25" t="str">
        <v>agujournal2019</v>
      </c>
      <c r="AN25">
        <f t="shared" si="5"/>
        <v>1</v>
      </c>
      <c r="AO25">
        <f t="shared" si="6"/>
        <v>1</v>
      </c>
      <c r="AP25">
        <f t="shared" si="7"/>
        <v>1</v>
      </c>
      <c r="AQ25">
        <f t="shared" si="8"/>
        <v>1</v>
      </c>
      <c r="AR25">
        <f t="shared" si="9"/>
        <v>1</v>
      </c>
      <c r="AS25">
        <f t="shared" si="10"/>
        <v>0</v>
      </c>
      <c r="AT25">
        <f t="shared" si="11"/>
        <v>0</v>
      </c>
      <c r="AU25">
        <f t="shared" si="12"/>
        <v>0</v>
      </c>
      <c r="AV25">
        <f t="shared" si="13"/>
        <v>0</v>
      </c>
      <c r="AX25">
        <f t="shared" si="14"/>
        <v>2</v>
      </c>
      <c r="AY25" t="str">
        <v>agujournal2019</v>
      </c>
      <c r="AZ25" s="34">
        <f t="shared" si="15"/>
        <v>0.5</v>
      </c>
      <c r="BA25" s="34">
        <f t="shared" si="16"/>
        <v>0.5</v>
      </c>
      <c r="BB25" s="34">
        <f t="shared" si="17"/>
        <v>0.5</v>
      </c>
      <c r="BC25" s="34">
        <f t="shared" si="18"/>
        <v>0.5</v>
      </c>
      <c r="BD25" s="34">
        <f t="shared" si="19"/>
        <v>0.5</v>
      </c>
      <c r="BE25" s="34">
        <f t="shared" si="20"/>
        <v>0</v>
      </c>
      <c r="BF25" s="34">
        <f t="shared" si="21"/>
        <v>0</v>
      </c>
      <c r="BG25" s="34">
        <f t="shared" si="22"/>
        <v>0</v>
      </c>
      <c r="BH25" s="34">
        <f t="shared" si="23"/>
        <v>0</v>
      </c>
      <c r="BJ25">
        <v>7</v>
      </c>
      <c r="BK25" t="str">
        <v>icml2023</v>
      </c>
      <c r="BL25" s="34">
        <f t="shared" si="30"/>
        <v>0.14285714285714285</v>
      </c>
      <c r="BM25" s="34">
        <f t="shared" si="30"/>
        <v>0.8571428571428571</v>
      </c>
      <c r="BN25" s="34">
        <f t="shared" si="30"/>
        <v>0.2857142857142857</v>
      </c>
      <c r="BO25" s="34">
        <f t="shared" si="30"/>
        <v>0.14285714285714285</v>
      </c>
      <c r="BP25" s="34">
        <f t="shared" si="30"/>
        <v>0</v>
      </c>
      <c r="BQ25" s="34">
        <f t="shared" si="30"/>
        <v>0</v>
      </c>
      <c r="BR25" s="34">
        <f t="shared" si="30"/>
        <v>0</v>
      </c>
      <c r="BS25" s="34">
        <f t="shared" si="30"/>
        <v>0</v>
      </c>
      <c r="BT25" s="34">
        <f t="shared" si="30"/>
        <v>0</v>
      </c>
    </row>
    <row r="26" spans="1:72" x14ac:dyDescent="0.2">
      <c r="A26" s="7">
        <v>2306.0085300000001</v>
      </c>
      <c r="B26" s="3" t="s">
        <v>10</v>
      </c>
      <c r="C26" s="3">
        <v>0</v>
      </c>
      <c r="D26" s="3">
        <v>0</v>
      </c>
      <c r="E26" s="3" t="b">
        <f>OR(OLD_cmp20_23!E26,OLD_cmp20_23!F26,OLD_RAW_compile!R26)</f>
        <v>0</v>
      </c>
      <c r="F26" s="13">
        <v>38.787404298782299</v>
      </c>
      <c r="G26" s="13">
        <v>0.168256521224975</v>
      </c>
      <c r="H26" s="13">
        <v>34.359721422195399</v>
      </c>
      <c r="I26" s="13">
        <v>0.16745519638061501</v>
      </c>
      <c r="J26" s="41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 t="b">
        <v>1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Z26" s="3">
        <v>1</v>
      </c>
      <c r="AJ26" s="49" t="s">
        <v>254</v>
      </c>
      <c r="AK26" s="49"/>
      <c r="AM26" t="str">
        <v>lipics-v2021</v>
      </c>
      <c r="AN26">
        <f t="shared" si="5"/>
        <v>0</v>
      </c>
      <c r="AO26">
        <f t="shared" si="6"/>
        <v>2</v>
      </c>
      <c r="AP26">
        <f t="shared" si="7"/>
        <v>0</v>
      </c>
      <c r="AQ26">
        <f t="shared" si="8"/>
        <v>0</v>
      </c>
      <c r="AR26">
        <f t="shared" si="9"/>
        <v>0</v>
      </c>
      <c r="AS26">
        <f t="shared" si="10"/>
        <v>0</v>
      </c>
      <c r="AT26">
        <f t="shared" si="11"/>
        <v>0</v>
      </c>
      <c r="AU26">
        <f t="shared" si="12"/>
        <v>0</v>
      </c>
      <c r="AV26">
        <f t="shared" si="13"/>
        <v>0</v>
      </c>
      <c r="AX26">
        <f t="shared" si="14"/>
        <v>2</v>
      </c>
      <c r="AY26" t="str">
        <v>lipics-v2021</v>
      </c>
      <c r="AZ26" s="34">
        <f t="shared" si="15"/>
        <v>0</v>
      </c>
      <c r="BA26" s="34">
        <f t="shared" si="16"/>
        <v>1</v>
      </c>
      <c r="BB26" s="34">
        <f t="shared" si="17"/>
        <v>0</v>
      </c>
      <c r="BC26" s="34">
        <f t="shared" si="18"/>
        <v>0</v>
      </c>
      <c r="BD26" s="34">
        <f t="shared" si="19"/>
        <v>0</v>
      </c>
      <c r="BE26" s="34">
        <f t="shared" si="20"/>
        <v>0</v>
      </c>
      <c r="BF26" s="34">
        <f t="shared" si="21"/>
        <v>0</v>
      </c>
      <c r="BG26" s="34">
        <f t="shared" si="22"/>
        <v>0</v>
      </c>
      <c r="BH26" s="34">
        <f t="shared" si="23"/>
        <v>0</v>
      </c>
      <c r="BJ26">
        <v>4</v>
      </c>
      <c r="BK26" t="str">
        <v>ACL2023</v>
      </c>
      <c r="BL26" s="34">
        <f t="shared" si="30"/>
        <v>0.25</v>
      </c>
      <c r="BM26" s="34">
        <f t="shared" si="30"/>
        <v>1</v>
      </c>
      <c r="BN26" s="34">
        <f t="shared" si="30"/>
        <v>0.25</v>
      </c>
      <c r="BO26" s="34">
        <f t="shared" si="30"/>
        <v>0.25</v>
      </c>
      <c r="BP26" s="34">
        <f t="shared" si="30"/>
        <v>0.25</v>
      </c>
      <c r="BQ26" s="34">
        <f t="shared" si="30"/>
        <v>0.25</v>
      </c>
      <c r="BR26" s="34">
        <f t="shared" si="30"/>
        <v>0.25</v>
      </c>
      <c r="BS26" s="34">
        <f t="shared" si="30"/>
        <v>0</v>
      </c>
      <c r="BT26" s="34">
        <f t="shared" si="30"/>
        <v>0.25</v>
      </c>
    </row>
    <row r="27" spans="1:72" x14ac:dyDescent="0.2">
      <c r="A27" s="7">
        <v>2306.0025000000001</v>
      </c>
      <c r="B27" s="3" t="s">
        <v>16</v>
      </c>
      <c r="C27" s="3">
        <v>0</v>
      </c>
      <c r="D27" s="3">
        <v>0</v>
      </c>
      <c r="E27" s="3" t="b">
        <f>OR(OLD_cmp20_23!E27,OLD_cmp20_23!F27,OLD_RAW_compile!R27)</f>
        <v>0</v>
      </c>
      <c r="F27" s="13">
        <v>26.8739559650421</v>
      </c>
      <c r="G27" s="13">
        <v>0.169368505477905</v>
      </c>
      <c r="H27" s="13">
        <v>15.509685754775999</v>
      </c>
      <c r="I27" s="13">
        <v>0.17213463783264099</v>
      </c>
      <c r="J27" s="41">
        <v>2</v>
      </c>
      <c r="K27" s="3">
        <v>2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4</v>
      </c>
      <c r="R27" s="3" t="b">
        <v>1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Z27" s="3">
        <v>1</v>
      </c>
      <c r="AJ27" s="3" t="b">
        <v>1</v>
      </c>
      <c r="AK27">
        <f>COUNTIF(E:E,AJ27)</f>
        <v>192</v>
      </c>
      <c r="AM27" t="str">
        <v>jmlr</v>
      </c>
      <c r="AN27">
        <f t="shared" si="5"/>
        <v>0</v>
      </c>
      <c r="AO27">
        <f t="shared" si="6"/>
        <v>1</v>
      </c>
      <c r="AP27">
        <f t="shared" si="7"/>
        <v>0</v>
      </c>
      <c r="AQ27">
        <f t="shared" si="8"/>
        <v>0</v>
      </c>
      <c r="AR27">
        <f t="shared" si="9"/>
        <v>0</v>
      </c>
      <c r="AS27">
        <f t="shared" si="10"/>
        <v>0</v>
      </c>
      <c r="AT27">
        <f t="shared" si="11"/>
        <v>0</v>
      </c>
      <c r="AU27">
        <f t="shared" si="12"/>
        <v>0</v>
      </c>
      <c r="AV27">
        <f t="shared" si="13"/>
        <v>0</v>
      </c>
      <c r="AX27">
        <f t="shared" si="14"/>
        <v>2</v>
      </c>
      <c r="AY27" t="str">
        <v>jmlr</v>
      </c>
      <c r="AZ27" s="34">
        <f t="shared" si="15"/>
        <v>0</v>
      </c>
      <c r="BA27" s="34">
        <f t="shared" si="16"/>
        <v>0.5</v>
      </c>
      <c r="BB27" s="34">
        <f t="shared" si="17"/>
        <v>0</v>
      </c>
      <c r="BC27" s="34">
        <f t="shared" si="18"/>
        <v>0</v>
      </c>
      <c r="BD27" s="34">
        <f t="shared" si="19"/>
        <v>0</v>
      </c>
      <c r="BE27" s="34">
        <f t="shared" si="20"/>
        <v>0</v>
      </c>
      <c r="BF27" s="34">
        <f t="shared" si="21"/>
        <v>0</v>
      </c>
      <c r="BG27" s="34">
        <f t="shared" si="22"/>
        <v>0</v>
      </c>
      <c r="BH27" s="34">
        <f t="shared" si="23"/>
        <v>0</v>
      </c>
      <c r="BJ27">
        <v>1</v>
      </c>
      <c r="BK27" t="str">
        <v>iclr2023_conference</v>
      </c>
      <c r="BL27" s="34">
        <f t="shared" si="30"/>
        <v>0</v>
      </c>
      <c r="BM27" s="34">
        <f t="shared" si="30"/>
        <v>0</v>
      </c>
      <c r="BN27" s="34">
        <f t="shared" si="30"/>
        <v>0</v>
      </c>
      <c r="BO27" s="34">
        <f t="shared" si="30"/>
        <v>0</v>
      </c>
      <c r="BP27" s="34">
        <f t="shared" si="30"/>
        <v>0</v>
      </c>
      <c r="BQ27" s="34">
        <f t="shared" si="30"/>
        <v>0</v>
      </c>
      <c r="BR27" s="34">
        <f t="shared" si="30"/>
        <v>0</v>
      </c>
      <c r="BS27" s="34">
        <f t="shared" si="30"/>
        <v>0</v>
      </c>
      <c r="BT27" s="34">
        <f t="shared" si="30"/>
        <v>0</v>
      </c>
    </row>
    <row r="28" spans="1:72" x14ac:dyDescent="0.2">
      <c r="A28" s="7">
        <v>2306.0047500000001</v>
      </c>
      <c r="B28" s="3" t="s">
        <v>12</v>
      </c>
      <c r="C28" s="3">
        <v>0</v>
      </c>
      <c r="D28" s="3">
        <v>0</v>
      </c>
      <c r="E28" s="3" t="b">
        <f>OR(OLD_cmp20_23!E28,OLD_cmp20_23!F28,OLD_RAW_compile!R28)</f>
        <v>1</v>
      </c>
      <c r="F28" s="13">
        <v>8.4624679088592494</v>
      </c>
      <c r="G28" s="13">
        <v>0.167004585266113</v>
      </c>
      <c r="H28" s="13">
        <v>4.8267948627471897</v>
      </c>
      <c r="I28" s="13">
        <v>0.16648077964782701</v>
      </c>
      <c r="J28" s="41">
        <v>2</v>
      </c>
      <c r="K28" s="3">
        <v>2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4</v>
      </c>
      <c r="R28" s="3" t="b">
        <v>1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Z28" s="3" t="str" cm="1">
        <f t="array" ref="Z28">IF(E28,"",OLD_cmp20_23!AI28:AP28)</f>
        <v/>
      </c>
      <c r="AJ28" s="3" t="b">
        <v>0</v>
      </c>
      <c r="AK28">
        <f>COUNTIF(E:E,AJ28)</f>
        <v>240</v>
      </c>
      <c r="AM28">
        <v>0</v>
      </c>
      <c r="AN28">
        <f t="shared" si="5"/>
        <v>0</v>
      </c>
      <c r="AO28">
        <f t="shared" si="6"/>
        <v>0</v>
      </c>
      <c r="AP28">
        <f t="shared" si="7"/>
        <v>0</v>
      </c>
      <c r="AQ28">
        <f t="shared" si="8"/>
        <v>0</v>
      </c>
      <c r="AR28">
        <f t="shared" si="9"/>
        <v>0</v>
      </c>
      <c r="AS28">
        <f t="shared" si="10"/>
        <v>0</v>
      </c>
      <c r="AT28">
        <f t="shared" si="11"/>
        <v>0</v>
      </c>
      <c r="AU28">
        <f t="shared" si="12"/>
        <v>0</v>
      </c>
      <c r="AV28">
        <f t="shared" si="13"/>
        <v>0</v>
      </c>
      <c r="AX28">
        <f t="shared" si="14"/>
        <v>0</v>
      </c>
      <c r="AY28">
        <v>0</v>
      </c>
      <c r="AZ28" s="34" t="e">
        <f t="shared" si="15"/>
        <v>#DIV/0!</v>
      </c>
      <c r="BA28" s="34" t="e">
        <f t="shared" si="16"/>
        <v>#DIV/0!</v>
      </c>
      <c r="BB28" s="34" t="e">
        <f t="shared" si="17"/>
        <v>#DIV/0!</v>
      </c>
      <c r="BC28" s="34" t="e">
        <f t="shared" si="18"/>
        <v>#DIV/0!</v>
      </c>
      <c r="BD28" s="34" t="e">
        <f t="shared" si="19"/>
        <v>#DIV/0!</v>
      </c>
      <c r="BE28" s="34" t="e">
        <f t="shared" si="20"/>
        <v>#DIV/0!</v>
      </c>
      <c r="BF28" s="34" t="e">
        <f t="shared" si="21"/>
        <v>#DIV/0!</v>
      </c>
      <c r="BG28" s="34" t="e">
        <f t="shared" si="22"/>
        <v>#DIV/0!</v>
      </c>
      <c r="BH28" s="34" t="e">
        <f t="shared" si="23"/>
        <v>#DIV/0!</v>
      </c>
      <c r="BJ28">
        <v>2</v>
      </c>
      <c r="BK28" t="str">
        <v>jinstpub</v>
      </c>
      <c r="BL28" s="34">
        <f t="shared" si="30"/>
        <v>0</v>
      </c>
      <c r="BM28" s="34">
        <f t="shared" si="30"/>
        <v>1</v>
      </c>
      <c r="BN28" s="34">
        <f t="shared" si="30"/>
        <v>0</v>
      </c>
      <c r="BO28" s="34">
        <f t="shared" si="30"/>
        <v>0</v>
      </c>
      <c r="BP28" s="34">
        <f t="shared" si="30"/>
        <v>0</v>
      </c>
      <c r="BQ28" s="34">
        <f t="shared" si="30"/>
        <v>1</v>
      </c>
      <c r="BR28" s="34">
        <f t="shared" si="30"/>
        <v>0</v>
      </c>
      <c r="BS28" s="34">
        <f t="shared" si="30"/>
        <v>0</v>
      </c>
      <c r="BT28" s="34">
        <f t="shared" si="30"/>
        <v>0</v>
      </c>
    </row>
    <row r="29" spans="1:72" x14ac:dyDescent="0.2">
      <c r="A29" s="7">
        <v>2306.00038</v>
      </c>
      <c r="B29" s="3" t="s">
        <v>10</v>
      </c>
      <c r="C29" s="3">
        <v>0</v>
      </c>
      <c r="D29" s="3">
        <v>0</v>
      </c>
      <c r="E29" s="3" t="b">
        <f>OR(OLD_cmp20_23!E29,OLD_cmp20_23!F29,OLD_RAW_compile!R29)</f>
        <v>0</v>
      </c>
      <c r="F29" s="13">
        <v>27.761649131774899</v>
      </c>
      <c r="G29" s="13">
        <v>0.17098069190979001</v>
      </c>
      <c r="H29" s="13">
        <v>18.8288493156433</v>
      </c>
      <c r="I29" s="13">
        <v>0.168219804763793</v>
      </c>
      <c r="J29" s="41">
        <v>3</v>
      </c>
      <c r="K29" s="3">
        <v>2</v>
      </c>
      <c r="L29" s="3">
        <v>0</v>
      </c>
      <c r="M29" s="3">
        <v>0</v>
      </c>
      <c r="N29" s="3">
        <v>0</v>
      </c>
      <c r="O29" s="3">
        <v>-1</v>
      </c>
      <c r="P29" s="3">
        <v>0</v>
      </c>
      <c r="Q29" s="3">
        <v>4</v>
      </c>
      <c r="R29" s="3" t="b">
        <v>1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277</v>
      </c>
      <c r="Z29" s="3">
        <v>1</v>
      </c>
      <c r="AM29" t="str">
        <v>MRM</v>
      </c>
      <c r="AN29">
        <f t="shared" si="5"/>
        <v>0</v>
      </c>
      <c r="AO29">
        <f t="shared" si="6"/>
        <v>0</v>
      </c>
      <c r="AP29">
        <f t="shared" si="7"/>
        <v>0</v>
      </c>
      <c r="AQ29">
        <f t="shared" si="8"/>
        <v>0</v>
      </c>
      <c r="AR29">
        <f t="shared" si="9"/>
        <v>0</v>
      </c>
      <c r="AS29">
        <f t="shared" si="10"/>
        <v>0</v>
      </c>
      <c r="AT29">
        <f t="shared" si="11"/>
        <v>0</v>
      </c>
      <c r="AU29">
        <f t="shared" si="12"/>
        <v>0</v>
      </c>
      <c r="AV29">
        <f t="shared" si="13"/>
        <v>0</v>
      </c>
      <c r="AX29">
        <f t="shared" si="14"/>
        <v>1</v>
      </c>
      <c r="AY29" t="str">
        <v>MRM</v>
      </c>
      <c r="AZ29" s="34">
        <f t="shared" si="15"/>
        <v>0</v>
      </c>
      <c r="BA29" s="34">
        <f t="shared" si="16"/>
        <v>0</v>
      </c>
      <c r="BB29" s="34">
        <f t="shared" si="17"/>
        <v>0</v>
      </c>
      <c r="BC29" s="34">
        <f t="shared" si="18"/>
        <v>0</v>
      </c>
      <c r="BD29" s="34">
        <f t="shared" si="19"/>
        <v>0</v>
      </c>
      <c r="BE29" s="34">
        <f t="shared" si="20"/>
        <v>0</v>
      </c>
      <c r="BF29" s="34">
        <f t="shared" si="21"/>
        <v>0</v>
      </c>
      <c r="BG29" s="34">
        <f t="shared" si="22"/>
        <v>0</v>
      </c>
      <c r="BH29" s="34">
        <f t="shared" si="23"/>
        <v>0</v>
      </c>
    </row>
    <row r="30" spans="1:72" x14ac:dyDescent="0.2">
      <c r="A30" s="7">
        <v>2306.0036500000001</v>
      </c>
      <c r="B30" s="3" t="s">
        <v>18</v>
      </c>
      <c r="C30" s="3">
        <v>0</v>
      </c>
      <c r="D30" s="3">
        <v>0</v>
      </c>
      <c r="E30" s="3" t="b">
        <f>OR(OLD_cmp20_23!E30,OLD_cmp20_23!F30,OLD_RAW_compile!R30)</f>
        <v>1</v>
      </c>
      <c r="F30" s="13">
        <v>26.486749649047798</v>
      </c>
      <c r="G30" s="13">
        <v>0.168597936630249</v>
      </c>
      <c r="H30" s="13">
        <v>21.762819290161101</v>
      </c>
      <c r="I30" s="13">
        <v>0.170677900314331</v>
      </c>
      <c r="J30" s="41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 t="b">
        <v>1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Z30" s="3" t="str" cm="1">
        <f t="array" ref="Z30">IF(E30,"",OLD_cmp20_23!AI30:AP30)</f>
        <v/>
      </c>
      <c r="AM30" t="str">
        <v>egpubl</v>
      </c>
      <c r="AN30">
        <f t="shared" si="5"/>
        <v>0</v>
      </c>
      <c r="AO30">
        <f t="shared" si="6"/>
        <v>1</v>
      </c>
      <c r="AP30">
        <f t="shared" si="7"/>
        <v>1</v>
      </c>
      <c r="AQ30">
        <f t="shared" si="8"/>
        <v>1</v>
      </c>
      <c r="AR30">
        <f t="shared" si="9"/>
        <v>0</v>
      </c>
      <c r="AS30">
        <f t="shared" si="10"/>
        <v>0</v>
      </c>
      <c r="AT30">
        <f t="shared" si="11"/>
        <v>0</v>
      </c>
      <c r="AU30">
        <f t="shared" si="12"/>
        <v>0</v>
      </c>
      <c r="AV30">
        <f t="shared" si="13"/>
        <v>0</v>
      </c>
      <c r="AX30">
        <f t="shared" si="14"/>
        <v>1</v>
      </c>
      <c r="AY30" t="str">
        <v>egpubl</v>
      </c>
      <c r="AZ30" s="34">
        <f t="shared" si="15"/>
        <v>0</v>
      </c>
      <c r="BA30" s="34">
        <f t="shared" si="16"/>
        <v>1</v>
      </c>
      <c r="BB30" s="34">
        <f t="shared" si="17"/>
        <v>1</v>
      </c>
      <c r="BC30" s="34">
        <f t="shared" si="18"/>
        <v>1</v>
      </c>
      <c r="BD30" s="34">
        <f t="shared" si="19"/>
        <v>0</v>
      </c>
      <c r="BE30" s="34">
        <f t="shared" si="20"/>
        <v>0</v>
      </c>
      <c r="BF30" s="34">
        <f t="shared" si="21"/>
        <v>0</v>
      </c>
      <c r="BG30" s="34">
        <f t="shared" si="22"/>
        <v>0</v>
      </c>
      <c r="BH30" s="34">
        <f t="shared" si="23"/>
        <v>0</v>
      </c>
      <c r="BK30" s="47" t="s">
        <v>282</v>
      </c>
      <c r="BL30" s="47"/>
      <c r="BM30" s="47"/>
      <c r="BN30" s="47"/>
      <c r="BO30" s="47"/>
      <c r="BP30" s="47"/>
      <c r="BQ30" s="47"/>
      <c r="BR30" s="47"/>
      <c r="BS30" s="47"/>
      <c r="BT30" s="47"/>
    </row>
    <row r="31" spans="1:72" x14ac:dyDescent="0.2">
      <c r="A31" s="7">
        <v>2306.0051100000001</v>
      </c>
      <c r="B31" s="3" t="s">
        <v>13</v>
      </c>
      <c r="C31" s="3">
        <v>0</v>
      </c>
      <c r="D31" s="3">
        <v>0</v>
      </c>
      <c r="E31" s="3" t="b">
        <f>OR(OLD_cmp20_23!E31,OLD_cmp20_23!F31,OLD_RAW_compile!R31)</f>
        <v>1</v>
      </c>
      <c r="F31" s="13">
        <v>7.4041447639465297</v>
      </c>
      <c r="G31" s="13">
        <v>0.116045951843261</v>
      </c>
      <c r="H31" s="13">
        <v>7.2130436897277797</v>
      </c>
      <c r="I31" s="13">
        <v>0.17014288902282701</v>
      </c>
      <c r="J31" s="41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 t="b">
        <v>1</v>
      </c>
      <c r="S31" s="3">
        <v>0</v>
      </c>
      <c r="T31" s="3">
        <v>0</v>
      </c>
      <c r="U31" s="3">
        <v>0</v>
      </c>
      <c r="V31" s="3">
        <v>2</v>
      </c>
      <c r="W31" s="3">
        <v>0</v>
      </c>
      <c r="Z31" s="3" t="str" cm="1">
        <f t="array" ref="Z31">IF(E31,"",OLD_cmp20_23!AI31:AP31)</f>
        <v/>
      </c>
      <c r="AM31" t="str">
        <v>memoir</v>
      </c>
      <c r="AN31">
        <f t="shared" si="5"/>
        <v>0</v>
      </c>
      <c r="AO31">
        <f t="shared" si="6"/>
        <v>0</v>
      </c>
      <c r="AP31">
        <f t="shared" si="7"/>
        <v>0</v>
      </c>
      <c r="AQ31">
        <f t="shared" si="8"/>
        <v>0</v>
      </c>
      <c r="AR31">
        <f t="shared" si="9"/>
        <v>0</v>
      </c>
      <c r="AS31">
        <f t="shared" si="10"/>
        <v>0</v>
      </c>
      <c r="AT31">
        <f t="shared" si="11"/>
        <v>0</v>
      </c>
      <c r="AU31">
        <f t="shared" si="12"/>
        <v>0</v>
      </c>
      <c r="AV31">
        <f t="shared" si="13"/>
        <v>0</v>
      </c>
      <c r="AX31">
        <f t="shared" si="14"/>
        <v>1</v>
      </c>
      <c r="AY31" t="str">
        <v>memoir</v>
      </c>
      <c r="AZ31" s="34">
        <f t="shared" si="15"/>
        <v>0</v>
      </c>
      <c r="BA31" s="34">
        <f t="shared" si="16"/>
        <v>0</v>
      </c>
      <c r="BB31" s="34">
        <f t="shared" si="17"/>
        <v>0</v>
      </c>
      <c r="BC31" s="34">
        <f t="shared" si="18"/>
        <v>0</v>
      </c>
      <c r="BD31" s="34">
        <f t="shared" si="19"/>
        <v>0</v>
      </c>
      <c r="BE31" s="34">
        <f t="shared" si="20"/>
        <v>0</v>
      </c>
      <c r="BF31" s="34">
        <f t="shared" si="21"/>
        <v>0</v>
      </c>
      <c r="BG31" s="34">
        <f t="shared" si="22"/>
        <v>0</v>
      </c>
      <c r="BH31" s="34">
        <f t="shared" si="23"/>
        <v>0</v>
      </c>
      <c r="BK31" s="10"/>
      <c r="BL31" s="10" t="s">
        <v>155</v>
      </c>
      <c r="BM31" s="10" t="s">
        <v>99</v>
      </c>
      <c r="BN31" s="10" t="s">
        <v>100</v>
      </c>
      <c r="BO31" s="10" t="s">
        <v>101</v>
      </c>
      <c r="BP31" s="10" t="s">
        <v>102</v>
      </c>
      <c r="BQ31" s="10" t="s">
        <v>103</v>
      </c>
      <c r="BR31" s="10" t="s">
        <v>104</v>
      </c>
      <c r="BS31" s="10" t="s">
        <v>105</v>
      </c>
      <c r="BT31" s="10" t="s">
        <v>106</v>
      </c>
    </row>
    <row r="32" spans="1:72" x14ac:dyDescent="0.2">
      <c r="A32" s="7">
        <v>2306.0092199999999</v>
      </c>
      <c r="B32" s="3" t="s">
        <v>13</v>
      </c>
      <c r="C32" s="3">
        <v>0</v>
      </c>
      <c r="D32" s="3">
        <v>0</v>
      </c>
      <c r="E32" s="3" t="b">
        <f>OR(OLD_cmp20_23!E32,OLD_cmp20_23!F32,OLD_RAW_compile!R32)</f>
        <v>1</v>
      </c>
      <c r="F32" s="13">
        <v>4.5384144783020002</v>
      </c>
      <c r="G32" s="13">
        <v>0.116156578063964</v>
      </c>
      <c r="H32" s="13">
        <v>3.3339426517486501</v>
      </c>
      <c r="I32" s="13">
        <v>0.16989469528198201</v>
      </c>
      <c r="J32" s="41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b">
        <v>1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Z32" s="3" t="str" cm="1">
        <f t="array" ref="Z32">IF(E32,"",OLD_cmp20_23!AI32:AP32)</f>
        <v/>
      </c>
      <c r="AM32" t="str">
        <v>uai2023</v>
      </c>
      <c r="AN32">
        <f t="shared" si="5"/>
        <v>0</v>
      </c>
      <c r="AO32">
        <f t="shared" si="6"/>
        <v>1</v>
      </c>
      <c r="AP32">
        <f t="shared" si="7"/>
        <v>1</v>
      </c>
      <c r="AQ32">
        <f t="shared" si="8"/>
        <v>0</v>
      </c>
      <c r="AR32">
        <f t="shared" si="9"/>
        <v>0</v>
      </c>
      <c r="AS32">
        <f t="shared" si="10"/>
        <v>0</v>
      </c>
      <c r="AT32">
        <f t="shared" si="11"/>
        <v>0</v>
      </c>
      <c r="AU32">
        <f t="shared" si="12"/>
        <v>0</v>
      </c>
      <c r="AV32">
        <f t="shared" si="13"/>
        <v>0</v>
      </c>
      <c r="AX32">
        <f t="shared" si="14"/>
        <v>1</v>
      </c>
      <c r="AY32" t="str">
        <v>uai2023</v>
      </c>
      <c r="AZ32" s="34">
        <f t="shared" si="15"/>
        <v>0</v>
      </c>
      <c r="BA32" s="34">
        <f t="shared" si="16"/>
        <v>1</v>
      </c>
      <c r="BB32" s="34">
        <f t="shared" si="17"/>
        <v>1</v>
      </c>
      <c r="BC32" s="34">
        <f t="shared" si="18"/>
        <v>0</v>
      </c>
      <c r="BD32" s="34">
        <f t="shared" si="19"/>
        <v>0</v>
      </c>
      <c r="BE32" s="34">
        <f t="shared" si="20"/>
        <v>0</v>
      </c>
      <c r="BF32" s="34">
        <f t="shared" si="21"/>
        <v>0</v>
      </c>
      <c r="BG32" s="34">
        <f t="shared" si="22"/>
        <v>0</v>
      </c>
      <c r="BH32" s="34">
        <f t="shared" si="23"/>
        <v>0</v>
      </c>
      <c r="BJ32" cm="1">
        <f t="array" ref="BJ32:BT39">_xlfn.SORTBY(BJ21:BT28,BJ21:BJ28,-1)</f>
        <v>10</v>
      </c>
      <c r="BK32" t="str">
        <v>neurips</v>
      </c>
      <c r="BL32" s="34">
        <v>0.1</v>
      </c>
      <c r="BM32" s="34">
        <v>0.9</v>
      </c>
      <c r="BN32" s="34">
        <v>0.2</v>
      </c>
      <c r="BO32" s="34">
        <v>0.1</v>
      </c>
      <c r="BP32" s="34">
        <v>0</v>
      </c>
      <c r="BQ32" s="34">
        <v>0</v>
      </c>
      <c r="BR32" s="34">
        <v>0</v>
      </c>
      <c r="BS32" s="34">
        <v>0</v>
      </c>
      <c r="BT32" s="34">
        <v>0</v>
      </c>
    </row>
    <row r="33" spans="1:72" x14ac:dyDescent="0.2">
      <c r="A33" s="7">
        <v>2306.0218500000001</v>
      </c>
      <c r="B33" s="3" t="s">
        <v>20</v>
      </c>
      <c r="C33" s="3">
        <v>12</v>
      </c>
      <c r="D33" s="3">
        <v>12</v>
      </c>
      <c r="E33" s="3" t="b">
        <f>OR(OLD_cmp20_23!E33,OLD_cmp20_23!F33,OLD_RAW_compile!R33)</f>
        <v>0</v>
      </c>
      <c r="F33" s="13">
        <v>12.5863735675811</v>
      </c>
      <c r="G33" s="13">
        <v>6.1299996376037598</v>
      </c>
      <c r="H33" s="13">
        <v>12.160207748413001</v>
      </c>
      <c r="I33" s="13">
        <v>0.11623573303222599</v>
      </c>
      <c r="J33" s="41">
        <v>213</v>
      </c>
      <c r="K33" s="3">
        <v>168</v>
      </c>
      <c r="L33" s="3">
        <v>0</v>
      </c>
      <c r="M33" s="3">
        <v>0</v>
      </c>
      <c r="N33" s="3">
        <v>10</v>
      </c>
      <c r="O33" s="3">
        <v>24</v>
      </c>
      <c r="P33" s="3">
        <v>-34</v>
      </c>
      <c r="Q33" s="3">
        <v>13</v>
      </c>
      <c r="R33" s="3" t="b">
        <v>1</v>
      </c>
      <c r="S33" s="3">
        <v>0</v>
      </c>
      <c r="T33" s="3">
        <v>0</v>
      </c>
      <c r="U33" s="3">
        <v>3</v>
      </c>
      <c r="V33" s="3">
        <v>5</v>
      </c>
      <c r="W33" s="3">
        <v>0</v>
      </c>
      <c r="Z33" s="3">
        <v>1</v>
      </c>
      <c r="AA33" s="3">
        <v>1</v>
      </c>
      <c r="AB33" s="3">
        <v>1</v>
      </c>
      <c r="AM33" t="str">
        <v>atlasdoc</v>
      </c>
      <c r="AN33">
        <f t="shared" si="5"/>
        <v>0</v>
      </c>
      <c r="AO33">
        <f t="shared" si="6"/>
        <v>1</v>
      </c>
      <c r="AP33">
        <f t="shared" si="7"/>
        <v>0</v>
      </c>
      <c r="AQ33">
        <f t="shared" si="8"/>
        <v>0</v>
      </c>
      <c r="AR33">
        <f t="shared" si="9"/>
        <v>0</v>
      </c>
      <c r="AS33">
        <f t="shared" si="10"/>
        <v>1</v>
      </c>
      <c r="AT33">
        <f t="shared" si="11"/>
        <v>0</v>
      </c>
      <c r="AU33">
        <f t="shared" si="12"/>
        <v>0</v>
      </c>
      <c r="AV33">
        <f t="shared" si="13"/>
        <v>0</v>
      </c>
      <c r="AX33">
        <f t="shared" si="14"/>
        <v>1</v>
      </c>
      <c r="AY33" t="str">
        <v>atlasdoc</v>
      </c>
      <c r="AZ33" s="34">
        <f t="shared" si="15"/>
        <v>0</v>
      </c>
      <c r="BA33" s="34">
        <f t="shared" si="16"/>
        <v>1</v>
      </c>
      <c r="BB33" s="34">
        <f t="shared" si="17"/>
        <v>0</v>
      </c>
      <c r="BC33" s="34">
        <f t="shared" si="18"/>
        <v>0</v>
      </c>
      <c r="BD33" s="34">
        <f t="shared" si="19"/>
        <v>0</v>
      </c>
      <c r="BE33" s="34">
        <f t="shared" si="20"/>
        <v>1</v>
      </c>
      <c r="BF33" s="34">
        <f t="shared" si="21"/>
        <v>0</v>
      </c>
      <c r="BG33" s="34">
        <f t="shared" si="22"/>
        <v>0</v>
      </c>
      <c r="BH33" s="34">
        <f t="shared" si="23"/>
        <v>0</v>
      </c>
      <c r="BJ33">
        <v>8</v>
      </c>
      <c r="BK33" t="str">
        <v>arxiv</v>
      </c>
      <c r="BL33" s="34">
        <v>0</v>
      </c>
      <c r="BM33" s="34">
        <v>0.5</v>
      </c>
      <c r="BN33" s="34">
        <v>0</v>
      </c>
      <c r="BO33" s="34">
        <v>0.125</v>
      </c>
      <c r="BP33" s="34">
        <v>0</v>
      </c>
      <c r="BQ33" s="34">
        <v>0</v>
      </c>
      <c r="BR33" s="34">
        <v>0</v>
      </c>
      <c r="BS33" s="34">
        <v>0</v>
      </c>
      <c r="BT33" s="34">
        <v>0</v>
      </c>
    </row>
    <row r="34" spans="1:72" x14ac:dyDescent="0.2">
      <c r="A34" s="7">
        <v>2306.0009399999999</v>
      </c>
      <c r="B34" s="3" t="s">
        <v>12</v>
      </c>
      <c r="C34" s="3">
        <v>0</v>
      </c>
      <c r="D34" s="3">
        <v>0</v>
      </c>
      <c r="E34" s="3" t="b">
        <f>OR(OLD_cmp20_23!E34,OLD_cmp20_23!F34,OLD_RAW_compile!R34)</f>
        <v>0</v>
      </c>
      <c r="F34" s="13">
        <v>18.763799190521201</v>
      </c>
      <c r="G34" s="13">
        <v>0.16758418083190901</v>
      </c>
      <c r="H34" s="13">
        <v>12.8391208648681</v>
      </c>
      <c r="I34" s="13">
        <v>0.17151331901550201</v>
      </c>
      <c r="J34" s="41">
        <v>44</v>
      </c>
      <c r="K34" s="3">
        <v>2</v>
      </c>
      <c r="L34" s="3">
        <v>0</v>
      </c>
      <c r="M34" s="3">
        <v>0</v>
      </c>
      <c r="N34" s="3">
        <v>16</v>
      </c>
      <c r="O34" s="3">
        <v>0</v>
      </c>
      <c r="P34" s="3">
        <v>0</v>
      </c>
      <c r="Q34" s="3">
        <v>4</v>
      </c>
      <c r="R34" s="3" t="b">
        <v>1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Z34" s="3" cm="1">
        <f t="array" ref="Z34:AG34">IF(E34,"",OLD_cmp20_23!AI34:AP34)</f>
        <v>1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M34" t="str">
        <v>pasj01</v>
      </c>
      <c r="AN34">
        <f t="shared" si="5"/>
        <v>0</v>
      </c>
      <c r="AO34">
        <f t="shared" si="6"/>
        <v>0</v>
      </c>
      <c r="AP34">
        <f t="shared" si="7"/>
        <v>0</v>
      </c>
      <c r="AQ34">
        <f t="shared" si="8"/>
        <v>0</v>
      </c>
      <c r="AR34">
        <f t="shared" si="9"/>
        <v>0</v>
      </c>
      <c r="AS34">
        <f t="shared" si="10"/>
        <v>0</v>
      </c>
      <c r="AT34">
        <f t="shared" si="11"/>
        <v>0</v>
      </c>
      <c r="AU34">
        <f t="shared" si="12"/>
        <v>0</v>
      </c>
      <c r="AV34">
        <f t="shared" si="13"/>
        <v>0</v>
      </c>
      <c r="AX34">
        <f t="shared" si="14"/>
        <v>1</v>
      </c>
      <c r="AY34" t="str">
        <v>pasj01</v>
      </c>
      <c r="AZ34" s="34">
        <f t="shared" si="15"/>
        <v>0</v>
      </c>
      <c r="BA34" s="34">
        <f t="shared" si="16"/>
        <v>0</v>
      </c>
      <c r="BB34" s="34">
        <f t="shared" si="17"/>
        <v>0</v>
      </c>
      <c r="BC34" s="34">
        <f t="shared" si="18"/>
        <v>0</v>
      </c>
      <c r="BD34" s="34">
        <f t="shared" si="19"/>
        <v>0</v>
      </c>
      <c r="BE34" s="34">
        <f t="shared" si="20"/>
        <v>0</v>
      </c>
      <c r="BF34" s="34">
        <f t="shared" si="21"/>
        <v>0</v>
      </c>
      <c r="BG34" s="34">
        <f t="shared" si="22"/>
        <v>0</v>
      </c>
      <c r="BH34" s="34">
        <f t="shared" si="23"/>
        <v>0</v>
      </c>
      <c r="BJ34">
        <v>7</v>
      </c>
      <c r="BK34" t="str">
        <v>icml2023</v>
      </c>
      <c r="BL34" s="34">
        <v>0.14285714285714285</v>
      </c>
      <c r="BM34" s="34">
        <v>0.8571428571428571</v>
      </c>
      <c r="BN34" s="34">
        <v>0.2857142857142857</v>
      </c>
      <c r="BO34" s="34">
        <v>0.14285714285714285</v>
      </c>
      <c r="BP34" s="34">
        <v>0</v>
      </c>
      <c r="BQ34" s="34">
        <v>0</v>
      </c>
      <c r="BR34" s="34">
        <v>0</v>
      </c>
      <c r="BS34" s="34">
        <v>0</v>
      </c>
      <c r="BT34" s="34">
        <v>0</v>
      </c>
    </row>
    <row r="35" spans="1:72" x14ac:dyDescent="0.2">
      <c r="A35" s="7">
        <v>2306.0012200000001</v>
      </c>
      <c r="B35" s="3" t="s">
        <v>10</v>
      </c>
      <c r="C35" s="3">
        <v>0</v>
      </c>
      <c r="D35" s="3">
        <v>0</v>
      </c>
      <c r="E35" s="3" t="b">
        <f>OR(OLD_cmp20_23!E35,OLD_cmp20_23!F35,OLD_RAW_compile!R35)</f>
        <v>0</v>
      </c>
      <c r="F35" s="13">
        <v>24.522426128387401</v>
      </c>
      <c r="G35" s="13">
        <v>0.21676230430603</v>
      </c>
      <c r="H35" s="13">
        <v>15.533226728439301</v>
      </c>
      <c r="I35" s="13">
        <v>0.16903948783874501</v>
      </c>
      <c r="J35" s="41">
        <v>4</v>
      </c>
      <c r="K35" s="3">
        <v>2</v>
      </c>
      <c r="L35" s="3">
        <v>0</v>
      </c>
      <c r="M35" s="3">
        <v>0</v>
      </c>
      <c r="N35" s="3">
        <v>0</v>
      </c>
      <c r="O35" s="3">
        <v>2</v>
      </c>
      <c r="P35" s="3">
        <v>0</v>
      </c>
      <c r="Q35" s="3">
        <v>4</v>
      </c>
      <c r="R35" s="3" t="b">
        <v>1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Z35" s="3">
        <v>1</v>
      </c>
      <c r="AM35" t="str">
        <v>GonnellaLab-StyleArXiv</v>
      </c>
      <c r="AN35">
        <f t="shared" si="5"/>
        <v>0</v>
      </c>
      <c r="AO35">
        <f t="shared" si="6"/>
        <v>1</v>
      </c>
      <c r="AP35">
        <f t="shared" si="7"/>
        <v>0</v>
      </c>
      <c r="AQ35">
        <f t="shared" si="8"/>
        <v>0</v>
      </c>
      <c r="AR35">
        <f t="shared" si="9"/>
        <v>0</v>
      </c>
      <c r="AS35">
        <f t="shared" si="10"/>
        <v>0</v>
      </c>
      <c r="AT35">
        <f t="shared" si="11"/>
        <v>0</v>
      </c>
      <c r="AU35">
        <f t="shared" si="12"/>
        <v>0</v>
      </c>
      <c r="AV35">
        <f t="shared" si="13"/>
        <v>0</v>
      </c>
      <c r="AX35">
        <f t="shared" si="14"/>
        <v>1</v>
      </c>
      <c r="AY35" t="str">
        <v>GonnellaLab-StyleArXiv</v>
      </c>
      <c r="AZ35" s="34">
        <f t="shared" si="15"/>
        <v>0</v>
      </c>
      <c r="BA35" s="34">
        <f t="shared" si="16"/>
        <v>1</v>
      </c>
      <c r="BB35" s="34">
        <f t="shared" si="17"/>
        <v>0</v>
      </c>
      <c r="BC35" s="34">
        <f t="shared" si="18"/>
        <v>0</v>
      </c>
      <c r="BD35" s="34">
        <f t="shared" si="19"/>
        <v>0</v>
      </c>
      <c r="BE35" s="34">
        <f t="shared" si="20"/>
        <v>0</v>
      </c>
      <c r="BF35" s="34">
        <f t="shared" si="21"/>
        <v>0</v>
      </c>
      <c r="BG35" s="34">
        <f t="shared" si="22"/>
        <v>0</v>
      </c>
      <c r="BH35" s="34">
        <f t="shared" si="23"/>
        <v>0</v>
      </c>
      <c r="BJ35">
        <v>4</v>
      </c>
      <c r="BK35" t="str">
        <v>ACL2023</v>
      </c>
      <c r="BL35" s="34">
        <v>0.25</v>
      </c>
      <c r="BM35" s="34">
        <v>1</v>
      </c>
      <c r="BN35" s="34">
        <v>0.25</v>
      </c>
      <c r="BO35" s="34">
        <v>0.25</v>
      </c>
      <c r="BP35" s="34">
        <v>0.25</v>
      </c>
      <c r="BQ35" s="34">
        <v>0.25</v>
      </c>
      <c r="BR35" s="34">
        <v>0.25</v>
      </c>
      <c r="BS35" s="34">
        <v>0</v>
      </c>
      <c r="BT35" s="34">
        <v>0.25</v>
      </c>
    </row>
    <row r="36" spans="1:72" x14ac:dyDescent="0.2">
      <c r="A36" s="7">
        <v>2306.0008499999999</v>
      </c>
      <c r="B36" s="3" t="s">
        <v>10</v>
      </c>
      <c r="C36" s="3">
        <v>0</v>
      </c>
      <c r="D36" s="3">
        <v>0</v>
      </c>
      <c r="E36" s="3" t="b">
        <f>OR(OLD_cmp20_23!E36,OLD_cmp20_23!F36,OLD_RAW_compile!R36)</f>
        <v>0</v>
      </c>
      <c r="F36" s="13">
        <v>21.568963527679401</v>
      </c>
      <c r="G36" s="13">
        <v>0.21681857109069799</v>
      </c>
      <c r="H36" s="13">
        <v>10.7832176685333</v>
      </c>
      <c r="I36" s="13">
        <v>0.17009305953979401</v>
      </c>
      <c r="J36" s="41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 t="b">
        <v>1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 t="s">
        <v>276</v>
      </c>
      <c r="Z36" s="3">
        <v>1</v>
      </c>
      <c r="AM36" t="str">
        <v>comsoc2023</v>
      </c>
      <c r="AN36">
        <f t="shared" si="5"/>
        <v>0</v>
      </c>
      <c r="AO36">
        <f t="shared" si="6"/>
        <v>0</v>
      </c>
      <c r="AP36">
        <f t="shared" si="7"/>
        <v>0</v>
      </c>
      <c r="AQ36">
        <f t="shared" si="8"/>
        <v>0</v>
      </c>
      <c r="AR36">
        <f t="shared" si="9"/>
        <v>0</v>
      </c>
      <c r="AS36">
        <f t="shared" si="10"/>
        <v>0</v>
      </c>
      <c r="AT36">
        <f t="shared" si="11"/>
        <v>0</v>
      </c>
      <c r="AU36">
        <f t="shared" si="12"/>
        <v>0</v>
      </c>
      <c r="AV36">
        <f t="shared" si="13"/>
        <v>1</v>
      </c>
      <c r="AX36">
        <f t="shared" si="14"/>
        <v>1</v>
      </c>
      <c r="AY36" t="str">
        <v>comsoc2023</v>
      </c>
      <c r="AZ36" s="34">
        <f t="shared" si="15"/>
        <v>0</v>
      </c>
      <c r="BA36" s="34">
        <f t="shared" si="16"/>
        <v>0</v>
      </c>
      <c r="BB36" s="34">
        <f t="shared" si="17"/>
        <v>0</v>
      </c>
      <c r="BC36" s="34">
        <f t="shared" si="18"/>
        <v>0</v>
      </c>
      <c r="BD36" s="34">
        <f t="shared" si="19"/>
        <v>0</v>
      </c>
      <c r="BE36" s="34">
        <f t="shared" si="20"/>
        <v>0</v>
      </c>
      <c r="BF36" s="34">
        <f t="shared" si="21"/>
        <v>0</v>
      </c>
      <c r="BG36" s="34">
        <f t="shared" si="22"/>
        <v>0</v>
      </c>
      <c r="BH36" s="34">
        <f t="shared" si="23"/>
        <v>1</v>
      </c>
      <c r="BJ36">
        <v>2</v>
      </c>
      <c r="BK36" t="str">
        <v>jheppub</v>
      </c>
      <c r="BL36" s="34">
        <v>0</v>
      </c>
      <c r="BM36" s="34">
        <v>0.5</v>
      </c>
      <c r="BN36" s="34">
        <v>0</v>
      </c>
      <c r="BO36" s="34">
        <v>0</v>
      </c>
      <c r="BP36" s="34">
        <v>0</v>
      </c>
      <c r="BQ36" s="34">
        <v>0</v>
      </c>
      <c r="BR36" s="34">
        <v>0</v>
      </c>
      <c r="BS36" s="34">
        <v>0</v>
      </c>
      <c r="BT36" s="34">
        <v>0</v>
      </c>
    </row>
    <row r="37" spans="1:72" x14ac:dyDescent="0.2">
      <c r="A37" s="7">
        <v>2306.0073299999999</v>
      </c>
      <c r="B37" s="3" t="s">
        <v>10</v>
      </c>
      <c r="C37" s="3">
        <v>0</v>
      </c>
      <c r="D37" s="3">
        <v>0</v>
      </c>
      <c r="E37" s="3" t="b">
        <f>OR(OLD_cmp20_23!E37,OLD_cmp20_23!F37,OLD_RAW_compile!R37)</f>
        <v>1</v>
      </c>
      <c r="F37" s="13">
        <v>18.111188888549801</v>
      </c>
      <c r="G37" s="13">
        <v>0.115578174591064</v>
      </c>
      <c r="H37" s="13">
        <v>8.06681132316589</v>
      </c>
      <c r="I37" s="13">
        <v>0.17521929740905701</v>
      </c>
      <c r="J37" s="41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 t="b">
        <v>1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Z37" s="3" t="str" cm="1">
        <f t="array" ref="Z37">IF(E37,"",OLD_cmp20_23!AI37:AP37)</f>
        <v/>
      </c>
      <c r="AM37" t="str">
        <v>mdpi</v>
      </c>
      <c r="AN37">
        <f t="shared" si="5"/>
        <v>0</v>
      </c>
      <c r="AO37">
        <f t="shared" si="6"/>
        <v>1</v>
      </c>
      <c r="AP37">
        <f t="shared" si="7"/>
        <v>0</v>
      </c>
      <c r="AQ37">
        <f t="shared" si="8"/>
        <v>0</v>
      </c>
      <c r="AR37">
        <f t="shared" si="9"/>
        <v>0</v>
      </c>
      <c r="AS37">
        <f t="shared" si="10"/>
        <v>0</v>
      </c>
      <c r="AT37">
        <f t="shared" si="11"/>
        <v>0</v>
      </c>
      <c r="AU37">
        <f t="shared" si="12"/>
        <v>0</v>
      </c>
      <c r="AV37">
        <f t="shared" si="13"/>
        <v>0</v>
      </c>
      <c r="AX37">
        <f t="shared" si="14"/>
        <v>1</v>
      </c>
      <c r="AY37" t="str">
        <v>mdpi</v>
      </c>
      <c r="AZ37" s="34">
        <f t="shared" si="15"/>
        <v>0</v>
      </c>
      <c r="BA37" s="34">
        <f t="shared" si="16"/>
        <v>1</v>
      </c>
      <c r="BB37" s="34">
        <f t="shared" si="17"/>
        <v>0</v>
      </c>
      <c r="BC37" s="34">
        <f t="shared" si="18"/>
        <v>0</v>
      </c>
      <c r="BD37" s="34">
        <f t="shared" si="19"/>
        <v>0</v>
      </c>
      <c r="BE37" s="34">
        <f t="shared" si="20"/>
        <v>0</v>
      </c>
      <c r="BF37" s="34">
        <f t="shared" si="21"/>
        <v>0</v>
      </c>
      <c r="BG37" s="34">
        <f t="shared" si="22"/>
        <v>0</v>
      </c>
      <c r="BH37" s="34">
        <f t="shared" si="23"/>
        <v>0</v>
      </c>
      <c r="BJ37">
        <v>2</v>
      </c>
      <c r="BK37" t="str">
        <v>jinstpub</v>
      </c>
      <c r="BL37" s="34">
        <v>0</v>
      </c>
      <c r="BM37" s="34">
        <v>1</v>
      </c>
      <c r="BN37" s="34">
        <v>0</v>
      </c>
      <c r="BO37" s="34">
        <v>0</v>
      </c>
      <c r="BP37" s="34">
        <v>0</v>
      </c>
      <c r="BQ37" s="34">
        <v>1</v>
      </c>
      <c r="BR37" s="34">
        <v>0</v>
      </c>
      <c r="BS37" s="34">
        <v>0</v>
      </c>
      <c r="BT37" s="34">
        <v>0</v>
      </c>
    </row>
    <row r="38" spans="1:72" x14ac:dyDescent="0.2">
      <c r="A38" s="7">
        <v>2306.0028200000002</v>
      </c>
      <c r="B38" s="3" t="s">
        <v>21</v>
      </c>
      <c r="C38" s="3">
        <v>12</v>
      </c>
      <c r="D38" s="3">
        <v>0</v>
      </c>
      <c r="E38" s="3" t="b">
        <f>OR(OLD_cmp20_23!E38,OLD_cmp20_23!F38,OLD_RAW_compile!R38)</f>
        <v>0</v>
      </c>
      <c r="F38" s="13">
        <v>15.5127947330474</v>
      </c>
      <c r="G38" s="13">
        <v>8.4112219810485804</v>
      </c>
      <c r="H38" s="13">
        <v>24.518015861511198</v>
      </c>
      <c r="I38" s="13">
        <v>0.171653032302856</v>
      </c>
      <c r="J38" s="41">
        <v>2773</v>
      </c>
      <c r="K38" s="3">
        <v>1643</v>
      </c>
      <c r="L38" s="3">
        <v>1</v>
      </c>
      <c r="M38" s="3">
        <v>2</v>
      </c>
      <c r="N38" s="3">
        <v>489</v>
      </c>
      <c r="O38" s="3">
        <v>-74</v>
      </c>
      <c r="P38" s="3">
        <v>-71</v>
      </c>
      <c r="Q38" s="3">
        <v>95</v>
      </c>
      <c r="R38" s="3" t="b">
        <v>0</v>
      </c>
      <c r="S38" s="3">
        <v>1</v>
      </c>
      <c r="T38" s="3">
        <v>0</v>
      </c>
      <c r="U38" s="3">
        <v>0</v>
      </c>
      <c r="V38" s="3">
        <v>0</v>
      </c>
      <c r="W38" s="3">
        <v>0</v>
      </c>
      <c r="Z38" s="3">
        <v>1</v>
      </c>
      <c r="AA38" s="3">
        <v>1</v>
      </c>
      <c r="AE38" s="3">
        <v>1</v>
      </c>
      <c r="AH38" t="s">
        <v>258</v>
      </c>
      <c r="AM38" t="str">
        <v>scrartcl</v>
      </c>
      <c r="AN38">
        <f t="shared" si="5"/>
        <v>0</v>
      </c>
      <c r="AO38">
        <f t="shared" si="6"/>
        <v>1</v>
      </c>
      <c r="AP38">
        <f t="shared" si="7"/>
        <v>0</v>
      </c>
      <c r="AQ38">
        <f t="shared" si="8"/>
        <v>0</v>
      </c>
      <c r="AR38">
        <f t="shared" si="9"/>
        <v>0</v>
      </c>
      <c r="AS38">
        <f t="shared" si="10"/>
        <v>0</v>
      </c>
      <c r="AT38">
        <f t="shared" si="11"/>
        <v>0</v>
      </c>
      <c r="AU38">
        <f t="shared" si="12"/>
        <v>0</v>
      </c>
      <c r="AV38">
        <f t="shared" si="13"/>
        <v>0</v>
      </c>
      <c r="AX38">
        <f t="shared" si="14"/>
        <v>1</v>
      </c>
      <c r="AY38" t="str">
        <v>scrartcl</v>
      </c>
      <c r="AZ38" s="34">
        <f t="shared" si="15"/>
        <v>0</v>
      </c>
      <c r="BA38" s="34">
        <f t="shared" si="16"/>
        <v>1</v>
      </c>
      <c r="BB38" s="34">
        <f t="shared" si="17"/>
        <v>0</v>
      </c>
      <c r="BC38" s="34">
        <f t="shared" si="18"/>
        <v>0</v>
      </c>
      <c r="BD38" s="34">
        <f t="shared" si="19"/>
        <v>0</v>
      </c>
      <c r="BE38" s="34">
        <f t="shared" si="20"/>
        <v>0</v>
      </c>
      <c r="BF38" s="34">
        <f t="shared" si="21"/>
        <v>0</v>
      </c>
      <c r="BG38" s="34">
        <f t="shared" si="22"/>
        <v>0</v>
      </c>
      <c r="BH38" s="34">
        <f t="shared" si="23"/>
        <v>0</v>
      </c>
      <c r="BJ38">
        <v>1</v>
      </c>
      <c r="BK38" t="str">
        <v>jcappub</v>
      </c>
      <c r="BL38" s="34">
        <v>0</v>
      </c>
      <c r="BM38" s="34">
        <v>1</v>
      </c>
      <c r="BN38" s="34">
        <v>1</v>
      </c>
      <c r="BO38" s="34">
        <v>0</v>
      </c>
      <c r="BP38" s="34">
        <v>0</v>
      </c>
      <c r="BQ38" s="34">
        <v>0</v>
      </c>
      <c r="BR38" s="34">
        <v>1</v>
      </c>
      <c r="BS38" s="34">
        <v>0</v>
      </c>
      <c r="BT38" s="34">
        <v>0</v>
      </c>
    </row>
    <row r="39" spans="1:72" x14ac:dyDescent="0.2">
      <c r="A39" s="7">
        <v>2306.0045399999999</v>
      </c>
      <c r="B39" s="3" t="s">
        <v>10</v>
      </c>
      <c r="C39" s="3">
        <v>0</v>
      </c>
      <c r="D39" s="3">
        <v>0</v>
      </c>
      <c r="E39" s="3" t="b">
        <f>OR(OLD_cmp20_23!E39,OLD_cmp20_23!F39,OLD_RAW_compile!R39)</f>
        <v>1</v>
      </c>
      <c r="F39" s="13">
        <v>10.892515182495099</v>
      </c>
      <c r="G39" s="13">
        <v>0.17103314399719199</v>
      </c>
      <c r="H39" s="13">
        <v>7.8137350082397399</v>
      </c>
      <c r="I39" s="13">
        <v>0.16774654388427701</v>
      </c>
      <c r="J39" s="41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 t="b">
        <v>1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Z39" s="3" t="str" cm="1">
        <f t="array" ref="Z39">IF(E39,"",OLD_cmp20_23!AI39:AP39)</f>
        <v/>
      </c>
      <c r="AM39" t="str">
        <v>amsart}%article</v>
      </c>
      <c r="AN39">
        <f t="shared" si="5"/>
        <v>0</v>
      </c>
      <c r="AO39">
        <f t="shared" si="6"/>
        <v>1</v>
      </c>
      <c r="AP39">
        <f t="shared" si="7"/>
        <v>0</v>
      </c>
      <c r="AQ39">
        <f t="shared" si="8"/>
        <v>0</v>
      </c>
      <c r="AR39">
        <f t="shared" si="9"/>
        <v>0</v>
      </c>
      <c r="AS39">
        <f t="shared" si="10"/>
        <v>0</v>
      </c>
      <c r="AT39">
        <f t="shared" si="11"/>
        <v>0</v>
      </c>
      <c r="AU39">
        <f t="shared" si="12"/>
        <v>0</v>
      </c>
      <c r="AV39">
        <f t="shared" si="13"/>
        <v>0</v>
      </c>
      <c r="AX39">
        <f t="shared" si="14"/>
        <v>1</v>
      </c>
      <c r="AY39" t="str">
        <v>amsart}%article</v>
      </c>
      <c r="AZ39" s="34">
        <f t="shared" si="15"/>
        <v>0</v>
      </c>
      <c r="BA39" s="34">
        <f t="shared" si="16"/>
        <v>1</v>
      </c>
      <c r="BB39" s="34">
        <f t="shared" si="17"/>
        <v>0</v>
      </c>
      <c r="BC39" s="34">
        <f t="shared" si="18"/>
        <v>0</v>
      </c>
      <c r="BD39" s="34">
        <f t="shared" si="19"/>
        <v>0</v>
      </c>
      <c r="BE39" s="34">
        <f t="shared" si="20"/>
        <v>0</v>
      </c>
      <c r="BF39" s="34">
        <f t="shared" si="21"/>
        <v>0</v>
      </c>
      <c r="BG39" s="34">
        <f t="shared" si="22"/>
        <v>0</v>
      </c>
      <c r="BH39" s="34">
        <f t="shared" si="23"/>
        <v>0</v>
      </c>
      <c r="BJ39">
        <v>1</v>
      </c>
      <c r="BK39" t="str">
        <v>iclr2023_conference</v>
      </c>
      <c r="BL39" s="34">
        <v>0</v>
      </c>
      <c r="BM39" s="34">
        <v>0</v>
      </c>
      <c r="BN39" s="34">
        <v>0</v>
      </c>
      <c r="BO39" s="34">
        <v>0</v>
      </c>
      <c r="BP39" s="34">
        <v>0</v>
      </c>
      <c r="BQ39" s="34">
        <v>0</v>
      </c>
      <c r="BR39" s="34">
        <v>0</v>
      </c>
      <c r="BS39" s="34">
        <v>0</v>
      </c>
      <c r="BT39" s="34">
        <v>0</v>
      </c>
    </row>
    <row r="40" spans="1:72" x14ac:dyDescent="0.2">
      <c r="A40" s="7">
        <v>2306.0005000000001</v>
      </c>
      <c r="B40" s="3" t="s">
        <v>10</v>
      </c>
      <c r="C40" s="3">
        <v>12</v>
      </c>
      <c r="D40" s="3">
        <v>12</v>
      </c>
      <c r="E40" s="3" t="b">
        <v>0</v>
      </c>
      <c r="F40" s="13">
        <v>7.9570283889770499</v>
      </c>
      <c r="G40" s="13">
        <v>9.3109600543975795</v>
      </c>
      <c r="H40" s="13">
        <v>5.9150393009185702</v>
      </c>
      <c r="I40" s="13">
        <v>0.168782949447631</v>
      </c>
      <c r="J40" s="41">
        <v>36885</v>
      </c>
      <c r="K40" s="3">
        <v>30101</v>
      </c>
      <c r="L40" s="3">
        <v>0</v>
      </c>
      <c r="M40" s="3">
        <v>0</v>
      </c>
      <c r="N40" s="3">
        <v>262</v>
      </c>
      <c r="O40" s="3">
        <v>-35669</v>
      </c>
      <c r="P40" s="3">
        <v>-29580</v>
      </c>
      <c r="Q40" s="3">
        <v>85</v>
      </c>
      <c r="R40" s="3" t="b">
        <v>1</v>
      </c>
      <c r="S40" s="3">
        <v>0</v>
      </c>
      <c r="T40" s="3">
        <v>0</v>
      </c>
      <c r="U40" s="3">
        <v>11</v>
      </c>
      <c r="V40" s="3">
        <v>15</v>
      </c>
      <c r="W40" s="3">
        <v>11</v>
      </c>
      <c r="Z40" s="3">
        <v>1</v>
      </c>
      <c r="AA40" s="3">
        <v>1</v>
      </c>
      <c r="AB40" s="3">
        <v>1</v>
      </c>
      <c r="AC40" s="3">
        <v>1</v>
      </c>
      <c r="AM40" t="str">
        <v>ieeecolor</v>
      </c>
      <c r="AN40">
        <f t="shared" si="5"/>
        <v>0</v>
      </c>
      <c r="AO40">
        <f t="shared" si="6"/>
        <v>1</v>
      </c>
      <c r="AP40">
        <f t="shared" si="7"/>
        <v>0</v>
      </c>
      <c r="AQ40">
        <f t="shared" si="8"/>
        <v>0</v>
      </c>
      <c r="AR40">
        <f t="shared" si="9"/>
        <v>0</v>
      </c>
      <c r="AS40">
        <f t="shared" si="10"/>
        <v>0</v>
      </c>
      <c r="AT40">
        <f t="shared" si="11"/>
        <v>0</v>
      </c>
      <c r="AU40">
        <f t="shared" si="12"/>
        <v>0</v>
      </c>
      <c r="AV40">
        <f t="shared" si="13"/>
        <v>0</v>
      </c>
      <c r="AX40">
        <f t="shared" si="14"/>
        <v>1</v>
      </c>
      <c r="AY40" t="str">
        <v>ieeecolor</v>
      </c>
      <c r="AZ40" s="34">
        <f t="shared" si="15"/>
        <v>0</v>
      </c>
      <c r="BA40" s="34">
        <f t="shared" si="16"/>
        <v>1</v>
      </c>
      <c r="BB40" s="34">
        <f t="shared" si="17"/>
        <v>0</v>
      </c>
      <c r="BC40" s="34">
        <f t="shared" si="18"/>
        <v>0</v>
      </c>
      <c r="BD40" s="34">
        <f t="shared" si="19"/>
        <v>0</v>
      </c>
      <c r="BE40" s="34">
        <f t="shared" si="20"/>
        <v>0</v>
      </c>
      <c r="BF40" s="34">
        <f t="shared" si="21"/>
        <v>0</v>
      </c>
      <c r="BG40" s="34">
        <f t="shared" si="22"/>
        <v>0</v>
      </c>
      <c r="BH40" s="34">
        <f t="shared" si="23"/>
        <v>0</v>
      </c>
    </row>
    <row r="41" spans="1:72" x14ac:dyDescent="0.2">
      <c r="A41" s="7">
        <v>2306.0394099999999</v>
      </c>
      <c r="B41" s="3" t="s">
        <v>10</v>
      </c>
      <c r="C41" s="3">
        <v>0</v>
      </c>
      <c r="D41" s="3">
        <v>0</v>
      </c>
      <c r="E41" s="3" t="b">
        <f>OR(OLD_cmp20_23!E41,OLD_cmp20_23!F41,OLD_RAW_compile!R41)</f>
        <v>1</v>
      </c>
      <c r="F41" s="13">
        <v>9.4879198074340803</v>
      </c>
      <c r="G41" s="13">
        <v>0.171928405761718</v>
      </c>
      <c r="H41" s="13">
        <v>7.8629617691040004</v>
      </c>
      <c r="I41" s="13">
        <v>0.171447038650512</v>
      </c>
      <c r="J41" s="41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 t="b">
        <v>1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Z41" s="3" t="str" cm="1">
        <f t="array" ref="Z41">IF(E41,"",OLD_cmp20_23!AI41:AP41)</f>
        <v/>
      </c>
      <c r="AM41" t="str">
        <v>cas-sc</v>
      </c>
      <c r="AN41">
        <f t="shared" si="5"/>
        <v>0</v>
      </c>
      <c r="AO41">
        <f t="shared" si="6"/>
        <v>1</v>
      </c>
      <c r="AP41">
        <f t="shared" si="7"/>
        <v>0</v>
      </c>
      <c r="AQ41">
        <f t="shared" si="8"/>
        <v>0</v>
      </c>
      <c r="AR41">
        <f t="shared" si="9"/>
        <v>0</v>
      </c>
      <c r="AS41">
        <f t="shared" si="10"/>
        <v>0</v>
      </c>
      <c r="AT41">
        <f t="shared" si="11"/>
        <v>0</v>
      </c>
      <c r="AU41">
        <f t="shared" si="12"/>
        <v>0</v>
      </c>
      <c r="AV41">
        <f t="shared" si="13"/>
        <v>0</v>
      </c>
      <c r="AX41">
        <f t="shared" si="14"/>
        <v>1</v>
      </c>
      <c r="AY41" t="str">
        <v>cas-sc</v>
      </c>
      <c r="AZ41" s="34">
        <f t="shared" si="15"/>
        <v>0</v>
      </c>
      <c r="BA41" s="34">
        <f t="shared" si="16"/>
        <v>1</v>
      </c>
      <c r="BB41" s="34">
        <f t="shared" si="17"/>
        <v>0</v>
      </c>
      <c r="BC41" s="34">
        <f t="shared" si="18"/>
        <v>0</v>
      </c>
      <c r="BD41" s="34">
        <f t="shared" si="19"/>
        <v>0</v>
      </c>
      <c r="BE41" s="34">
        <f t="shared" si="20"/>
        <v>0</v>
      </c>
      <c r="BF41" s="34">
        <f t="shared" si="21"/>
        <v>0</v>
      </c>
      <c r="BG41" s="34">
        <f t="shared" si="22"/>
        <v>0</v>
      </c>
      <c r="BH41" s="34">
        <f t="shared" si="23"/>
        <v>0</v>
      </c>
    </row>
    <row r="42" spans="1:72" x14ac:dyDescent="0.2">
      <c r="A42" s="7">
        <v>2306.0048400000001</v>
      </c>
      <c r="B42" s="3" t="s">
        <v>13</v>
      </c>
      <c r="C42" s="3">
        <v>0</v>
      </c>
      <c r="D42" s="3">
        <v>0</v>
      </c>
      <c r="E42" s="3" t="b">
        <f>OR(OLD_cmp20_23!E42,OLD_cmp20_23!F42,OLD_RAW_compile!R42)</f>
        <v>0</v>
      </c>
      <c r="F42" s="13">
        <v>10.3699934482574</v>
      </c>
      <c r="G42" s="13">
        <v>0.11843371391296301</v>
      </c>
      <c r="H42" s="13">
        <v>7.4092369079589799</v>
      </c>
      <c r="I42" s="13">
        <v>0.16692447662353499</v>
      </c>
      <c r="J42" s="41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b">
        <v>1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Z42" s="3">
        <v>1</v>
      </c>
      <c r="AM42" t="str">
        <v>sagej</v>
      </c>
      <c r="AN42">
        <f t="shared" si="5"/>
        <v>0</v>
      </c>
      <c r="AO42">
        <f t="shared" si="6"/>
        <v>0</v>
      </c>
      <c r="AP42">
        <f t="shared" si="7"/>
        <v>0</v>
      </c>
      <c r="AQ42">
        <f t="shared" si="8"/>
        <v>0</v>
      </c>
      <c r="AR42">
        <f t="shared" si="9"/>
        <v>0</v>
      </c>
      <c r="AS42">
        <f t="shared" si="10"/>
        <v>0</v>
      </c>
      <c r="AT42">
        <f t="shared" si="11"/>
        <v>0</v>
      </c>
      <c r="AU42">
        <f t="shared" si="12"/>
        <v>0</v>
      </c>
      <c r="AV42">
        <f t="shared" si="13"/>
        <v>0</v>
      </c>
      <c r="AX42">
        <f t="shared" si="14"/>
        <v>1</v>
      </c>
      <c r="AY42" t="str">
        <v>sagej</v>
      </c>
      <c r="AZ42" s="34">
        <f t="shared" si="15"/>
        <v>0</v>
      </c>
      <c r="BA42" s="34">
        <f t="shared" si="16"/>
        <v>0</v>
      </c>
      <c r="BB42" s="34">
        <f t="shared" si="17"/>
        <v>0</v>
      </c>
      <c r="BC42" s="34">
        <f t="shared" si="18"/>
        <v>0</v>
      </c>
      <c r="BD42" s="34">
        <f t="shared" si="19"/>
        <v>0</v>
      </c>
      <c r="BE42" s="34">
        <f t="shared" si="20"/>
        <v>0</v>
      </c>
      <c r="BF42" s="34">
        <f t="shared" si="21"/>
        <v>0</v>
      </c>
      <c r="BG42" s="34">
        <f t="shared" si="22"/>
        <v>0</v>
      </c>
      <c r="BH42" s="34">
        <f t="shared" si="23"/>
        <v>0</v>
      </c>
    </row>
    <row r="43" spans="1:72" x14ac:dyDescent="0.2">
      <c r="A43" s="7">
        <v>2306.0002899999999</v>
      </c>
      <c r="B43" s="3" t="s">
        <v>10</v>
      </c>
      <c r="C43" s="3">
        <v>12</v>
      </c>
      <c r="D43" s="3">
        <v>12</v>
      </c>
      <c r="E43" s="3" t="b">
        <f>OR(OLD_cmp20_23!E43,OLD_cmp20_23!F43,OLD_RAW_compile!R43)</f>
        <v>0</v>
      </c>
      <c r="F43" s="13">
        <v>4.8918685913085902</v>
      </c>
      <c r="G43" s="13">
        <v>5.6533858776092503</v>
      </c>
      <c r="H43" s="13">
        <v>3.43925881385803</v>
      </c>
      <c r="I43" s="13">
        <v>0.171537160873413</v>
      </c>
      <c r="J43" s="41">
        <v>14160</v>
      </c>
      <c r="K43" s="3">
        <v>12013</v>
      </c>
      <c r="L43" s="3">
        <v>0</v>
      </c>
      <c r="M43" s="3">
        <v>0</v>
      </c>
      <c r="N43" s="3">
        <v>21</v>
      </c>
      <c r="O43" s="3">
        <v>-14063</v>
      </c>
      <c r="P43" s="3">
        <v>-11990</v>
      </c>
      <c r="Q43" s="3">
        <v>79</v>
      </c>
      <c r="R43" s="3" t="b">
        <v>1</v>
      </c>
      <c r="S43" s="3">
        <v>0</v>
      </c>
      <c r="T43" s="3">
        <v>0</v>
      </c>
      <c r="U43" s="3">
        <v>1</v>
      </c>
      <c r="V43" s="3">
        <v>1</v>
      </c>
      <c r="W43" s="3">
        <v>3</v>
      </c>
      <c r="Z43" s="3" cm="1">
        <f t="array" ref="Z43:AG43">IF(E43,"",OLD_cmp20_23!AI43:AP43)</f>
        <v>1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M43" t="str">
        <v>macro/neu_msthesis</v>
      </c>
      <c r="AN43">
        <f t="shared" si="5"/>
        <v>1</v>
      </c>
      <c r="AO43">
        <f t="shared" si="6"/>
        <v>1</v>
      </c>
      <c r="AP43">
        <f t="shared" si="7"/>
        <v>1</v>
      </c>
      <c r="AQ43">
        <f t="shared" si="8"/>
        <v>1</v>
      </c>
      <c r="AR43">
        <f t="shared" si="9"/>
        <v>1</v>
      </c>
      <c r="AS43">
        <f t="shared" si="10"/>
        <v>0</v>
      </c>
      <c r="AT43">
        <f t="shared" si="11"/>
        <v>0</v>
      </c>
      <c r="AU43">
        <f t="shared" si="12"/>
        <v>0</v>
      </c>
      <c r="AV43">
        <f t="shared" si="13"/>
        <v>0</v>
      </c>
      <c r="AX43">
        <f t="shared" si="14"/>
        <v>1</v>
      </c>
      <c r="AY43" t="str">
        <v>macro/neu_msthesis</v>
      </c>
      <c r="AZ43" s="34">
        <f t="shared" si="15"/>
        <v>1</v>
      </c>
      <c r="BA43" s="34">
        <f t="shared" si="16"/>
        <v>1</v>
      </c>
      <c r="BB43" s="34">
        <f t="shared" si="17"/>
        <v>1</v>
      </c>
      <c r="BC43" s="34">
        <f t="shared" si="18"/>
        <v>1</v>
      </c>
      <c r="BD43" s="34">
        <f t="shared" si="19"/>
        <v>1</v>
      </c>
      <c r="BE43" s="34">
        <f t="shared" si="20"/>
        <v>0</v>
      </c>
      <c r="BF43" s="34">
        <f t="shared" si="21"/>
        <v>0</v>
      </c>
      <c r="BG43" s="34">
        <f t="shared" si="22"/>
        <v>0</v>
      </c>
      <c r="BH43" s="34">
        <f t="shared" si="23"/>
        <v>0</v>
      </c>
    </row>
    <row r="44" spans="1:72" x14ac:dyDescent="0.2">
      <c r="A44" s="7">
        <v>2306.0214799999999</v>
      </c>
      <c r="B44" s="3" t="s">
        <v>12</v>
      </c>
      <c r="C44" s="3">
        <v>0</v>
      </c>
      <c r="D44" s="3">
        <v>0</v>
      </c>
      <c r="E44" s="3" t="b">
        <f>OR(OLD_cmp20_23!E44,OLD_cmp20_23!F44,OLD_RAW_compile!R44)</f>
        <v>1</v>
      </c>
      <c r="F44" s="13">
        <v>16.768995523452698</v>
      </c>
      <c r="G44" s="13">
        <v>0.16622519493103</v>
      </c>
      <c r="H44" s="13">
        <v>9.9385573863983101</v>
      </c>
      <c r="I44" s="13">
        <v>0.168450117111206</v>
      </c>
      <c r="J44" s="41">
        <v>4</v>
      </c>
      <c r="K44" s="3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6</v>
      </c>
      <c r="R44" s="3" t="b">
        <v>1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Z44" s="3" t="str" cm="1">
        <f t="array" ref="Z44">IF(E44,"",OLD_cmp20_23!AI44:AP44)</f>
        <v/>
      </c>
      <c r="AM44" t="str">
        <v>vgtc</v>
      </c>
      <c r="AN44">
        <f t="shared" si="5"/>
        <v>0</v>
      </c>
      <c r="AO44">
        <f t="shared" si="6"/>
        <v>1</v>
      </c>
      <c r="AP44">
        <f t="shared" si="7"/>
        <v>1</v>
      </c>
      <c r="AQ44">
        <f t="shared" si="8"/>
        <v>0</v>
      </c>
      <c r="AR44">
        <f t="shared" si="9"/>
        <v>0</v>
      </c>
      <c r="AS44">
        <f t="shared" si="10"/>
        <v>0</v>
      </c>
      <c r="AT44">
        <f t="shared" si="11"/>
        <v>0</v>
      </c>
      <c r="AU44">
        <f t="shared" si="12"/>
        <v>0</v>
      </c>
      <c r="AV44">
        <f t="shared" si="13"/>
        <v>0</v>
      </c>
      <c r="AX44">
        <f t="shared" si="14"/>
        <v>1</v>
      </c>
      <c r="AY44" t="str">
        <v>vgtc</v>
      </c>
      <c r="AZ44" s="34">
        <f t="shared" si="15"/>
        <v>0</v>
      </c>
      <c r="BA44" s="34">
        <f t="shared" si="16"/>
        <v>1</v>
      </c>
      <c r="BB44" s="34">
        <f t="shared" si="17"/>
        <v>1</v>
      </c>
      <c r="BC44" s="34">
        <f t="shared" si="18"/>
        <v>0</v>
      </c>
      <c r="BD44" s="34">
        <f t="shared" si="19"/>
        <v>0</v>
      </c>
      <c r="BE44" s="34">
        <f t="shared" si="20"/>
        <v>0</v>
      </c>
      <c r="BF44" s="34">
        <f t="shared" si="21"/>
        <v>0</v>
      </c>
      <c r="BG44" s="34">
        <f t="shared" si="22"/>
        <v>0</v>
      </c>
      <c r="BH44" s="34">
        <f t="shared" si="23"/>
        <v>0</v>
      </c>
    </row>
    <row r="45" spans="1:72" x14ac:dyDescent="0.2">
      <c r="A45" s="7">
        <v>2306.0061300000002</v>
      </c>
      <c r="B45" s="3" t="s">
        <v>10</v>
      </c>
      <c r="C45" s="3">
        <v>0</v>
      </c>
      <c r="D45" s="3">
        <v>0</v>
      </c>
      <c r="E45" s="3" t="b">
        <f>OR(OLD_cmp20_23!E45,OLD_cmp20_23!F45,OLD_RAW_compile!R45)</f>
        <v>0</v>
      </c>
      <c r="F45" s="13">
        <v>18.200780868530199</v>
      </c>
      <c r="G45" s="13">
        <v>0.27112960815429599</v>
      </c>
      <c r="H45" s="13">
        <v>10.185938835144</v>
      </c>
      <c r="I45" s="13">
        <v>0.16607570648193301</v>
      </c>
      <c r="J45" s="41">
        <v>2</v>
      </c>
      <c r="K45" s="3">
        <v>2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4</v>
      </c>
      <c r="R45" s="3" t="b">
        <v>1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AG45" s="3">
        <v>1</v>
      </c>
      <c r="AM45" t="str">
        <v>siamltex</v>
      </c>
      <c r="AN45">
        <f t="shared" si="5"/>
        <v>0</v>
      </c>
      <c r="AO45">
        <f t="shared" si="6"/>
        <v>0</v>
      </c>
      <c r="AP45">
        <f t="shared" si="7"/>
        <v>0</v>
      </c>
      <c r="AQ45">
        <f t="shared" si="8"/>
        <v>0</v>
      </c>
      <c r="AR45">
        <f t="shared" si="9"/>
        <v>0</v>
      </c>
      <c r="AS45">
        <f t="shared" si="10"/>
        <v>0</v>
      </c>
      <c r="AT45">
        <f t="shared" si="11"/>
        <v>0</v>
      </c>
      <c r="AU45">
        <f t="shared" si="12"/>
        <v>0</v>
      </c>
      <c r="AV45">
        <f t="shared" si="13"/>
        <v>0</v>
      </c>
      <c r="AX45">
        <f t="shared" si="14"/>
        <v>1</v>
      </c>
      <c r="AY45" t="str">
        <v>siamltex</v>
      </c>
      <c r="AZ45" s="34">
        <f t="shared" si="15"/>
        <v>0</v>
      </c>
      <c r="BA45" s="34">
        <f t="shared" si="16"/>
        <v>0</v>
      </c>
      <c r="BB45" s="34">
        <f t="shared" si="17"/>
        <v>0</v>
      </c>
      <c r="BC45" s="34">
        <f t="shared" si="18"/>
        <v>0</v>
      </c>
      <c r="BD45" s="34">
        <f t="shared" si="19"/>
        <v>0</v>
      </c>
      <c r="BE45" s="34">
        <f t="shared" si="20"/>
        <v>0</v>
      </c>
      <c r="BF45" s="34">
        <f t="shared" si="21"/>
        <v>0</v>
      </c>
      <c r="BG45" s="34">
        <f t="shared" si="22"/>
        <v>0</v>
      </c>
      <c r="BH45" s="34">
        <f t="shared" si="23"/>
        <v>0</v>
      </c>
    </row>
    <row r="46" spans="1:72" x14ac:dyDescent="0.2">
      <c r="A46" s="7">
        <v>2306.0209599999998</v>
      </c>
      <c r="B46" s="3" t="s">
        <v>12</v>
      </c>
      <c r="C46" s="3">
        <v>12</v>
      </c>
      <c r="D46" s="3">
        <v>12</v>
      </c>
      <c r="E46" s="3" t="b">
        <v>0</v>
      </c>
      <c r="F46" s="13">
        <v>8.0273394584655708</v>
      </c>
      <c r="G46" s="13">
        <v>8.4693887233734095</v>
      </c>
      <c r="H46" s="13">
        <v>4.2376544475555402</v>
      </c>
      <c r="I46" s="13">
        <v>0.2175874710083</v>
      </c>
      <c r="J46" s="41">
        <v>5268</v>
      </c>
      <c r="K46" s="3">
        <v>4184</v>
      </c>
      <c r="L46" s="3">
        <v>1</v>
      </c>
      <c r="M46" s="3">
        <v>0</v>
      </c>
      <c r="N46" s="3">
        <v>167</v>
      </c>
      <c r="O46" s="3">
        <v>-4809</v>
      </c>
      <c r="P46" s="3">
        <v>-4069</v>
      </c>
      <c r="Q46" s="3">
        <v>80</v>
      </c>
      <c r="R46" s="3" t="b">
        <v>1</v>
      </c>
      <c r="S46" s="3">
        <v>0</v>
      </c>
      <c r="T46" s="3">
        <v>0</v>
      </c>
      <c r="U46" s="3">
        <v>2</v>
      </c>
      <c r="V46" s="3">
        <v>2</v>
      </c>
      <c r="W46" s="3">
        <v>2</v>
      </c>
      <c r="Z46" s="3">
        <v>1</v>
      </c>
      <c r="AA46" s="3">
        <v>1</v>
      </c>
      <c r="AB46" s="3">
        <v>1</v>
      </c>
      <c r="AC46" s="3">
        <v>1</v>
      </c>
      <c r="AM46" t="str">
        <v>jfm</v>
      </c>
      <c r="AN46">
        <f t="shared" si="5"/>
        <v>0</v>
      </c>
      <c r="AO46">
        <f t="shared" si="6"/>
        <v>1</v>
      </c>
      <c r="AP46">
        <f t="shared" si="7"/>
        <v>0</v>
      </c>
      <c r="AQ46">
        <f t="shared" si="8"/>
        <v>0</v>
      </c>
      <c r="AR46">
        <f t="shared" si="9"/>
        <v>0</v>
      </c>
      <c r="AS46">
        <f t="shared" si="10"/>
        <v>0</v>
      </c>
      <c r="AT46">
        <f t="shared" si="11"/>
        <v>0</v>
      </c>
      <c r="AU46">
        <f t="shared" si="12"/>
        <v>0</v>
      </c>
      <c r="AV46">
        <f t="shared" si="13"/>
        <v>0</v>
      </c>
      <c r="AX46">
        <f t="shared" si="14"/>
        <v>1</v>
      </c>
      <c r="AY46" t="str">
        <v>jfm</v>
      </c>
      <c r="AZ46" s="34">
        <f t="shared" si="15"/>
        <v>0</v>
      </c>
      <c r="BA46" s="34">
        <f t="shared" si="16"/>
        <v>1</v>
      </c>
      <c r="BB46" s="34">
        <f t="shared" si="17"/>
        <v>0</v>
      </c>
      <c r="BC46" s="34">
        <f t="shared" si="18"/>
        <v>0</v>
      </c>
      <c r="BD46" s="34">
        <f t="shared" si="19"/>
        <v>0</v>
      </c>
      <c r="BE46" s="34">
        <f t="shared" si="20"/>
        <v>0</v>
      </c>
      <c r="BF46" s="34">
        <f t="shared" si="21"/>
        <v>0</v>
      </c>
      <c r="BG46" s="34">
        <f t="shared" si="22"/>
        <v>0</v>
      </c>
      <c r="BH46" s="34">
        <f t="shared" si="23"/>
        <v>0</v>
      </c>
    </row>
    <row r="47" spans="1:72" x14ac:dyDescent="0.2">
      <c r="A47" s="7">
        <v>2306.00128</v>
      </c>
      <c r="B47" s="3" t="s">
        <v>15</v>
      </c>
      <c r="C47" s="3">
        <v>0</v>
      </c>
      <c r="D47" s="3">
        <v>0</v>
      </c>
      <c r="E47" s="3" t="b">
        <f>OR(OLD_cmp20_23!E47,OLD_cmp20_23!F47,OLD_RAW_compile!R47)</f>
        <v>0</v>
      </c>
      <c r="F47" s="13">
        <v>21.459412336349398</v>
      </c>
      <c r="G47" s="13">
        <v>0.16915488243103</v>
      </c>
      <c r="H47" s="13">
        <v>12.806637763976999</v>
      </c>
      <c r="I47" s="13">
        <v>0.177600622177124</v>
      </c>
      <c r="J47" s="41">
        <v>24</v>
      </c>
      <c r="K47" s="3">
        <v>24</v>
      </c>
      <c r="L47" s="3">
        <v>0</v>
      </c>
      <c r="M47" s="3">
        <v>0</v>
      </c>
      <c r="N47" s="3">
        <v>0</v>
      </c>
      <c r="O47" s="3">
        <v>0</v>
      </c>
      <c r="P47" s="3">
        <v>4</v>
      </c>
      <c r="Q47" s="3">
        <v>9</v>
      </c>
      <c r="R47" s="3" t="b">
        <v>1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AB47" s="3">
        <v>0</v>
      </c>
      <c r="AC47" s="3">
        <v>1</v>
      </c>
      <c r="AH47" t="s">
        <v>259</v>
      </c>
      <c r="AM47" t="str">
        <v>ecai</v>
      </c>
      <c r="AN47">
        <f t="shared" si="5"/>
        <v>0</v>
      </c>
      <c r="AO47">
        <f t="shared" si="6"/>
        <v>1</v>
      </c>
      <c r="AP47">
        <f t="shared" si="7"/>
        <v>0</v>
      </c>
      <c r="AQ47">
        <f t="shared" si="8"/>
        <v>0</v>
      </c>
      <c r="AR47">
        <f t="shared" si="9"/>
        <v>0</v>
      </c>
      <c r="AS47">
        <f t="shared" si="10"/>
        <v>0</v>
      </c>
      <c r="AT47">
        <f t="shared" si="11"/>
        <v>0</v>
      </c>
      <c r="AU47">
        <f t="shared" si="12"/>
        <v>0</v>
      </c>
      <c r="AV47">
        <f t="shared" si="13"/>
        <v>0</v>
      </c>
      <c r="AX47">
        <f t="shared" si="14"/>
        <v>1</v>
      </c>
      <c r="AY47" t="str">
        <v>ecai</v>
      </c>
      <c r="AZ47" s="34">
        <f t="shared" si="15"/>
        <v>0</v>
      </c>
      <c r="BA47" s="34">
        <f t="shared" si="16"/>
        <v>1</v>
      </c>
      <c r="BB47" s="34">
        <f t="shared" si="17"/>
        <v>0</v>
      </c>
      <c r="BC47" s="34">
        <f t="shared" si="18"/>
        <v>0</v>
      </c>
      <c r="BD47" s="34">
        <f t="shared" si="19"/>
        <v>0</v>
      </c>
      <c r="BE47" s="34">
        <f t="shared" si="20"/>
        <v>0</v>
      </c>
      <c r="BF47" s="34">
        <f t="shared" si="21"/>
        <v>0</v>
      </c>
      <c r="BG47" s="34">
        <f t="shared" si="22"/>
        <v>0</v>
      </c>
      <c r="BH47" s="34">
        <f t="shared" si="23"/>
        <v>0</v>
      </c>
    </row>
    <row r="48" spans="1:72" x14ac:dyDescent="0.2">
      <c r="A48" s="7">
        <v>2306.0012299999999</v>
      </c>
      <c r="B48" s="3" t="s">
        <v>18</v>
      </c>
      <c r="C48" s="3">
        <v>12</v>
      </c>
      <c r="D48" s="3">
        <v>12</v>
      </c>
      <c r="E48" s="3" t="b">
        <v>0</v>
      </c>
      <c r="F48" s="13">
        <v>9.7267334461212105</v>
      </c>
      <c r="G48" s="13">
        <v>9.5321142673492396</v>
      </c>
      <c r="H48" s="13">
        <v>4.1450707912444997</v>
      </c>
      <c r="I48" s="13">
        <v>0.17236232757568301</v>
      </c>
      <c r="J48" s="41">
        <v>8242</v>
      </c>
      <c r="K48" s="3">
        <v>6802</v>
      </c>
      <c r="L48" s="3">
        <v>0</v>
      </c>
      <c r="M48" s="3">
        <v>0</v>
      </c>
      <c r="N48" s="3">
        <v>12</v>
      </c>
      <c r="O48" s="3">
        <v>-7951</v>
      </c>
      <c r="P48" s="3">
        <v>-6661</v>
      </c>
      <c r="Q48" s="3">
        <v>80</v>
      </c>
      <c r="R48" s="3" t="b">
        <v>1</v>
      </c>
      <c r="S48" s="3">
        <v>0</v>
      </c>
      <c r="T48" s="3">
        <v>0</v>
      </c>
      <c r="U48" s="3">
        <v>0</v>
      </c>
      <c r="V48" s="3">
        <v>2</v>
      </c>
      <c r="W48" s="3">
        <v>3</v>
      </c>
      <c r="Z48" s="3">
        <v>1</v>
      </c>
      <c r="AA48" s="3">
        <v>1</v>
      </c>
      <c r="AB48" s="3">
        <v>1</v>
      </c>
      <c r="AC48" s="3">
        <v>1</v>
      </c>
      <c r="AM48" t="str">
        <v>cup-journal</v>
      </c>
      <c r="AN48">
        <f t="shared" si="5"/>
        <v>0</v>
      </c>
      <c r="AO48">
        <f t="shared" si="6"/>
        <v>1</v>
      </c>
      <c r="AP48">
        <f t="shared" si="7"/>
        <v>0</v>
      </c>
      <c r="AQ48">
        <f t="shared" si="8"/>
        <v>0</v>
      </c>
      <c r="AR48">
        <f t="shared" si="9"/>
        <v>0</v>
      </c>
      <c r="AS48">
        <f t="shared" si="10"/>
        <v>1</v>
      </c>
      <c r="AT48">
        <f t="shared" si="11"/>
        <v>0</v>
      </c>
      <c r="AU48">
        <f t="shared" si="12"/>
        <v>0</v>
      </c>
      <c r="AV48">
        <f t="shared" si="13"/>
        <v>0</v>
      </c>
      <c r="AX48">
        <f t="shared" si="14"/>
        <v>1</v>
      </c>
      <c r="AY48" t="str">
        <v>cup-journal</v>
      </c>
      <c r="AZ48" s="34">
        <f t="shared" si="15"/>
        <v>0</v>
      </c>
      <c r="BA48" s="34">
        <f t="shared" si="16"/>
        <v>1</v>
      </c>
      <c r="BB48" s="34">
        <f t="shared" si="17"/>
        <v>0</v>
      </c>
      <c r="BC48" s="34">
        <f t="shared" si="18"/>
        <v>0</v>
      </c>
      <c r="BD48" s="34">
        <f t="shared" si="19"/>
        <v>0</v>
      </c>
      <c r="BE48" s="34">
        <f t="shared" si="20"/>
        <v>1</v>
      </c>
      <c r="BF48" s="34">
        <f t="shared" si="21"/>
        <v>0</v>
      </c>
      <c r="BG48" s="34">
        <f t="shared" si="22"/>
        <v>0</v>
      </c>
      <c r="BH48" s="34">
        <f t="shared" si="23"/>
        <v>0</v>
      </c>
    </row>
    <row r="49" spans="1:60" x14ac:dyDescent="0.2">
      <c r="A49" s="7">
        <v>2306.0008400000002</v>
      </c>
      <c r="B49" s="3" t="s">
        <v>11</v>
      </c>
      <c r="C49" s="3">
        <v>0</v>
      </c>
      <c r="D49" s="3">
        <v>0</v>
      </c>
      <c r="E49" s="3" t="b">
        <f>OR(OLD_cmp20_23!E49,OLD_cmp20_23!F49,OLD_RAW_compile!R49)</f>
        <v>0</v>
      </c>
      <c r="F49" s="13">
        <v>32.630081415176299</v>
      </c>
      <c r="G49" s="13">
        <v>0.22246432304382299</v>
      </c>
      <c r="H49" s="13">
        <v>18.393031358718801</v>
      </c>
      <c r="I49" s="13">
        <v>0.16618657112121499</v>
      </c>
      <c r="J49" s="41">
        <v>522</v>
      </c>
      <c r="K49" s="3">
        <v>100</v>
      </c>
      <c r="L49" s="3">
        <v>0</v>
      </c>
      <c r="M49" s="3">
        <v>0</v>
      </c>
      <c r="N49" s="3">
        <v>161</v>
      </c>
      <c r="O49" s="3">
        <v>5</v>
      </c>
      <c r="P49" s="3">
        <v>0</v>
      </c>
      <c r="Q49" s="3">
        <v>6</v>
      </c>
      <c r="R49" s="3" t="b">
        <v>1</v>
      </c>
      <c r="S49" s="3">
        <v>0</v>
      </c>
      <c r="T49" s="3">
        <v>0</v>
      </c>
      <c r="U49" s="3">
        <v>1</v>
      </c>
      <c r="V49" s="3">
        <v>9</v>
      </c>
      <c r="W49" s="3">
        <v>0</v>
      </c>
      <c r="Z49" s="3" cm="1">
        <f t="array" ref="Z49:AG49">IF(E49,"",OLD_cmp20_23!AI49:AP49)</f>
        <v>1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M49" t="str">
        <v>CUP-JNL-JMJ</v>
      </c>
      <c r="AN49">
        <f t="shared" si="5"/>
        <v>0</v>
      </c>
      <c r="AO49">
        <f t="shared" si="6"/>
        <v>0</v>
      </c>
      <c r="AP49">
        <f t="shared" si="7"/>
        <v>0</v>
      </c>
      <c r="AQ49">
        <f t="shared" si="8"/>
        <v>0</v>
      </c>
      <c r="AR49">
        <f t="shared" si="9"/>
        <v>0</v>
      </c>
      <c r="AS49">
        <f t="shared" si="10"/>
        <v>0</v>
      </c>
      <c r="AT49">
        <f t="shared" si="11"/>
        <v>0</v>
      </c>
      <c r="AU49">
        <f t="shared" si="12"/>
        <v>0</v>
      </c>
      <c r="AV49">
        <f t="shared" si="13"/>
        <v>0</v>
      </c>
      <c r="AX49">
        <f t="shared" si="14"/>
        <v>1</v>
      </c>
      <c r="AY49" t="str">
        <v>CUP-JNL-JMJ</v>
      </c>
      <c r="AZ49" s="34">
        <f t="shared" si="15"/>
        <v>0</v>
      </c>
      <c r="BA49" s="34">
        <f t="shared" si="16"/>
        <v>0</v>
      </c>
      <c r="BB49" s="34">
        <f t="shared" si="17"/>
        <v>0</v>
      </c>
      <c r="BC49" s="34">
        <f t="shared" si="18"/>
        <v>0</v>
      </c>
      <c r="BD49" s="34">
        <f t="shared" si="19"/>
        <v>0</v>
      </c>
      <c r="BE49" s="34">
        <f t="shared" si="20"/>
        <v>0</v>
      </c>
      <c r="BF49" s="34">
        <f t="shared" si="21"/>
        <v>0</v>
      </c>
      <c r="BG49" s="34">
        <f t="shared" si="22"/>
        <v>0</v>
      </c>
      <c r="BH49" s="34">
        <f t="shared" si="23"/>
        <v>0</v>
      </c>
    </row>
    <row r="50" spans="1:60" x14ac:dyDescent="0.2">
      <c r="A50" s="7">
        <v>2306.0113299999998</v>
      </c>
      <c r="B50" s="3" t="s">
        <v>13</v>
      </c>
      <c r="C50" s="3">
        <v>0</v>
      </c>
      <c r="D50" s="3">
        <v>0</v>
      </c>
      <c r="E50" s="3" t="b">
        <f>OR(OLD_cmp20_23!E50,OLD_cmp20_23!F50,OLD_RAW_compile!R50)</f>
        <v>1</v>
      </c>
      <c r="F50" s="13">
        <v>6.7115540504455504</v>
      </c>
      <c r="G50" s="13">
        <v>0.166077375411987</v>
      </c>
      <c r="H50" s="13">
        <v>3.0839676856994598</v>
      </c>
      <c r="I50" s="13">
        <v>0.17016315460205</v>
      </c>
      <c r="J50" s="41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 t="b">
        <v>1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Z50" s="3" t="str" cm="1">
        <f t="array" ref="Z50">IF(E50,"",OLD_cmp20_23!AI50:AP50)</f>
        <v/>
      </c>
      <c r="AM50" t="str">
        <v>book</v>
      </c>
      <c r="AN50">
        <f t="shared" si="5"/>
        <v>0</v>
      </c>
      <c r="AO50">
        <f t="shared" si="6"/>
        <v>1</v>
      </c>
      <c r="AP50">
        <f t="shared" si="7"/>
        <v>0</v>
      </c>
      <c r="AQ50">
        <f t="shared" si="8"/>
        <v>0</v>
      </c>
      <c r="AR50">
        <f t="shared" si="9"/>
        <v>0</v>
      </c>
      <c r="AS50">
        <f t="shared" si="10"/>
        <v>0</v>
      </c>
      <c r="AT50">
        <f t="shared" si="11"/>
        <v>1</v>
      </c>
      <c r="AU50">
        <f t="shared" si="12"/>
        <v>0</v>
      </c>
      <c r="AV50">
        <f t="shared" si="13"/>
        <v>0</v>
      </c>
      <c r="AX50">
        <f t="shared" si="14"/>
        <v>1</v>
      </c>
      <c r="AY50" t="str">
        <v>book</v>
      </c>
      <c r="AZ50" s="34">
        <f t="shared" si="15"/>
        <v>0</v>
      </c>
      <c r="BA50" s="34">
        <f t="shared" si="16"/>
        <v>1</v>
      </c>
      <c r="BB50" s="34">
        <f t="shared" si="17"/>
        <v>0</v>
      </c>
      <c r="BC50" s="34">
        <f t="shared" si="18"/>
        <v>0</v>
      </c>
      <c r="BD50" s="34">
        <f t="shared" si="19"/>
        <v>0</v>
      </c>
      <c r="BE50" s="34">
        <f t="shared" si="20"/>
        <v>0</v>
      </c>
      <c r="BF50" s="34">
        <f t="shared" si="21"/>
        <v>1</v>
      </c>
      <c r="BG50" s="34">
        <f t="shared" si="22"/>
        <v>0</v>
      </c>
      <c r="BH50" s="34">
        <f t="shared" si="23"/>
        <v>0</v>
      </c>
    </row>
    <row r="51" spans="1:60" x14ac:dyDescent="0.2">
      <c r="A51" s="7">
        <v>2306.0042800000001</v>
      </c>
      <c r="B51" s="3" t="s">
        <v>13</v>
      </c>
      <c r="C51" s="3">
        <v>0</v>
      </c>
      <c r="D51" s="3">
        <v>0</v>
      </c>
      <c r="E51" s="3" t="b">
        <f>OR(OLD_cmp20_23!E51,OLD_cmp20_23!F51,OLD_RAW_compile!R51)</f>
        <v>0</v>
      </c>
      <c r="F51" s="13">
        <v>10.9033348560333</v>
      </c>
      <c r="G51" s="13">
        <v>0.16721510887145899</v>
      </c>
      <c r="H51" s="13">
        <v>4.5638368129730198</v>
      </c>
      <c r="I51" s="13">
        <v>0.17216992378234799</v>
      </c>
      <c r="J51" s="41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 t="b">
        <v>1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Z51" s="3">
        <v>1</v>
      </c>
      <c r="AM51" t="str">
        <v>svproc</v>
      </c>
      <c r="AN51">
        <f t="shared" si="5"/>
        <v>0</v>
      </c>
      <c r="AO51">
        <f t="shared" si="6"/>
        <v>0</v>
      </c>
      <c r="AP51">
        <f t="shared" si="7"/>
        <v>0</v>
      </c>
      <c r="AQ51">
        <f t="shared" si="8"/>
        <v>0</v>
      </c>
      <c r="AR51">
        <f t="shared" si="9"/>
        <v>0</v>
      </c>
      <c r="AS51">
        <f t="shared" si="10"/>
        <v>0</v>
      </c>
      <c r="AT51">
        <f t="shared" si="11"/>
        <v>0</v>
      </c>
      <c r="AU51">
        <f t="shared" si="12"/>
        <v>0</v>
      </c>
      <c r="AV51">
        <f t="shared" si="13"/>
        <v>0</v>
      </c>
      <c r="AX51">
        <f t="shared" si="14"/>
        <v>1</v>
      </c>
      <c r="AY51" t="str">
        <v>svproc</v>
      </c>
      <c r="AZ51" s="34">
        <f t="shared" si="15"/>
        <v>0</v>
      </c>
      <c r="BA51" s="34">
        <f t="shared" si="16"/>
        <v>0</v>
      </c>
      <c r="BB51" s="34">
        <f t="shared" si="17"/>
        <v>0</v>
      </c>
      <c r="BC51" s="34">
        <f t="shared" si="18"/>
        <v>0</v>
      </c>
      <c r="BD51" s="34">
        <f t="shared" si="19"/>
        <v>0</v>
      </c>
      <c r="BE51" s="34">
        <f t="shared" si="20"/>
        <v>0</v>
      </c>
      <c r="BF51" s="34">
        <f t="shared" si="21"/>
        <v>0</v>
      </c>
      <c r="BG51" s="34">
        <f t="shared" si="22"/>
        <v>0</v>
      </c>
      <c r="BH51" s="34">
        <f t="shared" si="23"/>
        <v>0</v>
      </c>
    </row>
    <row r="52" spans="1:60" x14ac:dyDescent="0.2">
      <c r="A52" s="7">
        <v>2306.0193300000001</v>
      </c>
      <c r="B52" s="3" t="s">
        <v>22</v>
      </c>
      <c r="C52" s="3">
        <v>0</v>
      </c>
      <c r="D52" s="3">
        <v>0</v>
      </c>
      <c r="E52" s="3" t="b">
        <f>OR(OLD_cmp20_23!E52,OLD_cmp20_23!F52,OLD_RAW_compile!R52)</f>
        <v>1</v>
      </c>
      <c r="F52" s="13">
        <v>37.463654279708798</v>
      </c>
      <c r="G52" s="13">
        <v>0.166644096374511</v>
      </c>
      <c r="H52" s="13">
        <v>17.769573688506998</v>
      </c>
      <c r="I52" s="13">
        <v>0.168954372406005</v>
      </c>
      <c r="J52" s="41">
        <v>54</v>
      </c>
      <c r="K52" s="3">
        <v>44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24</v>
      </c>
      <c r="R52" s="3" t="b">
        <v>1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Z52" s="3" t="str" cm="1">
        <f t="array" ref="Z52">IF(E52,"",OLD_cmp20_23!AI52:AP52)</f>
        <v/>
      </c>
      <c r="AM52" t="str">
        <v>SciPost</v>
      </c>
      <c r="AN52">
        <f t="shared" si="5"/>
        <v>0</v>
      </c>
      <c r="AO52">
        <f t="shared" si="6"/>
        <v>1</v>
      </c>
      <c r="AP52">
        <f t="shared" si="7"/>
        <v>0</v>
      </c>
      <c r="AQ52">
        <f t="shared" si="8"/>
        <v>0</v>
      </c>
      <c r="AR52">
        <f t="shared" si="9"/>
        <v>0</v>
      </c>
      <c r="AS52">
        <f t="shared" si="10"/>
        <v>0</v>
      </c>
      <c r="AT52">
        <f t="shared" si="11"/>
        <v>1</v>
      </c>
      <c r="AU52">
        <f t="shared" si="12"/>
        <v>0</v>
      </c>
      <c r="AV52">
        <f t="shared" si="13"/>
        <v>0</v>
      </c>
      <c r="AX52">
        <f t="shared" si="14"/>
        <v>1</v>
      </c>
      <c r="AY52" t="str">
        <v>SciPost</v>
      </c>
      <c r="AZ52" s="34">
        <f t="shared" si="15"/>
        <v>0</v>
      </c>
      <c r="BA52" s="34">
        <f t="shared" si="16"/>
        <v>1</v>
      </c>
      <c r="BB52" s="34">
        <f t="shared" si="17"/>
        <v>0</v>
      </c>
      <c r="BC52" s="34">
        <f t="shared" si="18"/>
        <v>0</v>
      </c>
      <c r="BD52" s="34">
        <f t="shared" si="19"/>
        <v>0</v>
      </c>
      <c r="BE52" s="34">
        <f t="shared" si="20"/>
        <v>0</v>
      </c>
      <c r="BF52" s="34">
        <f t="shared" si="21"/>
        <v>1</v>
      </c>
      <c r="BG52" s="34">
        <f t="shared" si="22"/>
        <v>0</v>
      </c>
      <c r="BH52" s="34">
        <f t="shared" si="23"/>
        <v>0</v>
      </c>
    </row>
    <row r="53" spans="1:60" x14ac:dyDescent="0.2">
      <c r="A53" s="7">
        <v>2306.0042899999999</v>
      </c>
      <c r="B53" s="3" t="s">
        <v>16</v>
      </c>
      <c r="C53" s="3">
        <v>0</v>
      </c>
      <c r="D53" s="3">
        <v>0</v>
      </c>
      <c r="E53" s="3" t="b">
        <f>OR(OLD_cmp20_23!E53,OLD_cmp20_23!F53,OLD_RAW_compile!R53)</f>
        <v>1</v>
      </c>
      <c r="F53" s="13">
        <v>13.5792145729064</v>
      </c>
      <c r="G53" s="13">
        <v>0.167354345321655</v>
      </c>
      <c r="H53" s="13">
        <v>8.6649098396301198</v>
      </c>
      <c r="I53" s="13">
        <v>0.167732238769531</v>
      </c>
      <c r="J53" s="41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 t="b">
        <v>1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Z53" s="3" t="str" cm="1">
        <f t="array" ref="Z53">IF(E53,"",OLD_cmp20_23!AI53:AP53)</f>
        <v/>
      </c>
      <c r="AM53" t="str">
        <v>aa</v>
      </c>
      <c r="AN53">
        <f t="shared" si="5"/>
        <v>0</v>
      </c>
      <c r="AO53">
        <f t="shared" si="6"/>
        <v>1</v>
      </c>
      <c r="AP53">
        <f t="shared" si="7"/>
        <v>1</v>
      </c>
      <c r="AQ53">
        <f t="shared" si="8"/>
        <v>1</v>
      </c>
      <c r="AR53">
        <f t="shared" si="9"/>
        <v>0</v>
      </c>
      <c r="AS53">
        <f t="shared" si="10"/>
        <v>0</v>
      </c>
      <c r="AT53">
        <f t="shared" si="11"/>
        <v>0</v>
      </c>
      <c r="AU53">
        <f t="shared" si="12"/>
        <v>0</v>
      </c>
      <c r="AV53">
        <f t="shared" si="13"/>
        <v>0</v>
      </c>
      <c r="AX53">
        <f t="shared" si="14"/>
        <v>1</v>
      </c>
      <c r="AY53" t="str">
        <v>aa</v>
      </c>
      <c r="AZ53" s="34">
        <f t="shared" si="15"/>
        <v>0</v>
      </c>
      <c r="BA53" s="34">
        <f t="shared" si="16"/>
        <v>1</v>
      </c>
      <c r="BB53" s="34">
        <f t="shared" si="17"/>
        <v>1</v>
      </c>
      <c r="BC53" s="34">
        <f t="shared" si="18"/>
        <v>1</v>
      </c>
      <c r="BD53" s="34">
        <f t="shared" si="19"/>
        <v>0</v>
      </c>
      <c r="BE53" s="34">
        <f t="shared" si="20"/>
        <v>0</v>
      </c>
      <c r="BF53" s="34">
        <f t="shared" si="21"/>
        <v>0</v>
      </c>
      <c r="BG53" s="34">
        <f t="shared" si="22"/>
        <v>0</v>
      </c>
      <c r="BH53" s="34">
        <f t="shared" si="23"/>
        <v>0</v>
      </c>
    </row>
    <row r="54" spans="1:60" x14ac:dyDescent="0.2">
      <c r="A54" s="7">
        <v>2306.08367</v>
      </c>
      <c r="B54" s="3" t="s">
        <v>17</v>
      </c>
      <c r="C54" s="3">
        <v>12</v>
      </c>
      <c r="D54" s="3">
        <v>12</v>
      </c>
      <c r="E54" s="3" t="b">
        <f>OR(OLD_cmp20_23!E54,OLD_cmp20_23!F54,OLD_RAW_compile!R54)</f>
        <v>0</v>
      </c>
      <c r="F54" s="13">
        <v>10.3324975967407</v>
      </c>
      <c r="G54" s="13">
        <v>11.958503484725901</v>
      </c>
      <c r="H54" s="13">
        <v>5.2612135410308802</v>
      </c>
      <c r="I54" s="13">
        <v>0.31954073905944802</v>
      </c>
      <c r="J54" s="41">
        <v>9460</v>
      </c>
      <c r="K54" s="3">
        <v>6329</v>
      </c>
      <c r="L54" s="3">
        <v>0</v>
      </c>
      <c r="M54" s="3">
        <v>5</v>
      </c>
      <c r="N54" s="3">
        <v>906</v>
      </c>
      <c r="O54" s="3">
        <v>-4847</v>
      </c>
      <c r="P54" s="3">
        <v>-4255</v>
      </c>
      <c r="Q54" s="3">
        <v>79</v>
      </c>
      <c r="R54" s="3" t="b">
        <v>1</v>
      </c>
      <c r="S54" s="3">
        <v>0</v>
      </c>
      <c r="T54" s="3">
        <v>0</v>
      </c>
      <c r="U54" s="3">
        <v>1</v>
      </c>
      <c r="V54" s="3">
        <v>3</v>
      </c>
      <c r="W54" s="3">
        <v>0</v>
      </c>
      <c r="Z54" s="3" cm="1">
        <f t="array" ref="Z54:AG54">IF(E54,"",OLD_cmp20_23!AI54:AP54)</f>
        <v>1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M54" t="str">
        <v>opticajnl</v>
      </c>
      <c r="AN54">
        <f t="shared" si="5"/>
        <v>0</v>
      </c>
      <c r="AO54">
        <f t="shared" si="6"/>
        <v>1</v>
      </c>
      <c r="AP54">
        <f t="shared" si="7"/>
        <v>0</v>
      </c>
      <c r="AQ54">
        <f t="shared" si="8"/>
        <v>0</v>
      </c>
      <c r="AR54">
        <f t="shared" si="9"/>
        <v>0</v>
      </c>
      <c r="AS54">
        <f t="shared" si="10"/>
        <v>0</v>
      </c>
      <c r="AT54">
        <f t="shared" si="11"/>
        <v>0</v>
      </c>
      <c r="AU54">
        <f t="shared" si="12"/>
        <v>0</v>
      </c>
      <c r="AV54">
        <f t="shared" si="13"/>
        <v>0</v>
      </c>
      <c r="AX54">
        <f t="shared" si="14"/>
        <v>1</v>
      </c>
      <c r="AY54" t="str">
        <v>opticajnl</v>
      </c>
      <c r="AZ54" s="34">
        <f t="shared" si="15"/>
        <v>0</v>
      </c>
      <c r="BA54" s="34">
        <f t="shared" si="16"/>
        <v>1</v>
      </c>
      <c r="BB54" s="34">
        <f t="shared" si="17"/>
        <v>0</v>
      </c>
      <c r="BC54" s="34">
        <f t="shared" si="18"/>
        <v>0</v>
      </c>
      <c r="BD54" s="34">
        <f t="shared" si="19"/>
        <v>0</v>
      </c>
      <c r="BE54" s="34">
        <f t="shared" si="20"/>
        <v>0</v>
      </c>
      <c r="BF54" s="34">
        <f t="shared" si="21"/>
        <v>0</v>
      </c>
      <c r="BG54" s="34">
        <f t="shared" si="22"/>
        <v>0</v>
      </c>
      <c r="BH54" s="34">
        <f t="shared" si="23"/>
        <v>0</v>
      </c>
    </row>
    <row r="55" spans="1:60" x14ac:dyDescent="0.2">
      <c r="A55" s="7">
        <v>2306.0810999999999</v>
      </c>
      <c r="B55" s="3" t="s">
        <v>10</v>
      </c>
      <c r="C55" s="3">
        <v>0</v>
      </c>
      <c r="D55" s="3">
        <v>0</v>
      </c>
      <c r="E55" s="3" t="b">
        <f>OR(OLD_cmp20_23!E55,OLD_cmp20_23!F55,OLD_RAW_compile!R55)</f>
        <v>1</v>
      </c>
      <c r="F55" s="13">
        <v>29.5805616378784</v>
      </c>
      <c r="G55" s="13">
        <v>0.16831040382385201</v>
      </c>
      <c r="H55" s="13">
        <v>13.6288795471191</v>
      </c>
      <c r="I55" s="13">
        <v>0.16696429252624501</v>
      </c>
      <c r="J55" s="41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 t="b">
        <v>1</v>
      </c>
      <c r="S55" s="3">
        <v>0</v>
      </c>
      <c r="T55" s="3">
        <v>0</v>
      </c>
      <c r="U55" s="3">
        <v>0</v>
      </c>
      <c r="V55" s="3">
        <v>4</v>
      </c>
      <c r="W55" s="3">
        <v>0</v>
      </c>
      <c r="Z55" s="3" t="str" cm="1">
        <f t="array" ref="Z55">IF(E55,"",OLD_cmp20_23!AI55:AP55)</f>
        <v/>
      </c>
      <c r="AM55" t="str">
        <v>ceurart</v>
      </c>
      <c r="AN55">
        <f t="shared" si="5"/>
        <v>0</v>
      </c>
      <c r="AO55">
        <f t="shared" si="6"/>
        <v>1</v>
      </c>
      <c r="AP55">
        <f t="shared" si="7"/>
        <v>1</v>
      </c>
      <c r="AQ55">
        <f t="shared" si="8"/>
        <v>0</v>
      </c>
      <c r="AR55">
        <f t="shared" si="9"/>
        <v>0</v>
      </c>
      <c r="AS55">
        <f t="shared" si="10"/>
        <v>1</v>
      </c>
      <c r="AT55">
        <f t="shared" si="11"/>
        <v>0</v>
      </c>
      <c r="AU55">
        <f t="shared" si="12"/>
        <v>0</v>
      </c>
      <c r="AV55">
        <f t="shared" si="13"/>
        <v>0</v>
      </c>
      <c r="AX55">
        <f t="shared" si="14"/>
        <v>1</v>
      </c>
      <c r="AY55" t="str">
        <v>ceurart</v>
      </c>
      <c r="AZ55" s="34">
        <f t="shared" si="15"/>
        <v>0</v>
      </c>
      <c r="BA55" s="34">
        <f t="shared" si="16"/>
        <v>1</v>
      </c>
      <c r="BB55" s="34">
        <f t="shared" si="17"/>
        <v>1</v>
      </c>
      <c r="BC55" s="34">
        <f t="shared" si="18"/>
        <v>0</v>
      </c>
      <c r="BD55" s="34">
        <f t="shared" si="19"/>
        <v>0</v>
      </c>
      <c r="BE55" s="34">
        <f t="shared" si="20"/>
        <v>1</v>
      </c>
      <c r="BF55" s="34">
        <f t="shared" si="21"/>
        <v>0</v>
      </c>
      <c r="BG55" s="34">
        <f t="shared" si="22"/>
        <v>0</v>
      </c>
      <c r="BH55" s="34">
        <f t="shared" si="23"/>
        <v>0</v>
      </c>
    </row>
    <row r="56" spans="1:60" x14ac:dyDescent="0.2">
      <c r="A56" s="7">
        <v>2306.0046600000001</v>
      </c>
      <c r="B56" s="3" t="s">
        <v>23</v>
      </c>
      <c r="C56" s="3">
        <v>12</v>
      </c>
      <c r="D56" s="3">
        <v>12</v>
      </c>
      <c r="E56" s="3" t="b">
        <v>0</v>
      </c>
      <c r="F56" s="13">
        <v>5.3153905868530202</v>
      </c>
      <c r="G56" s="13">
        <v>5.8050034046173096</v>
      </c>
      <c r="H56" s="13">
        <v>3.53600597381591</v>
      </c>
      <c r="I56" s="13">
        <v>0.168063163757324</v>
      </c>
      <c r="J56" s="41">
        <v>6317</v>
      </c>
      <c r="K56" s="3">
        <v>5310</v>
      </c>
      <c r="L56" s="3">
        <v>0</v>
      </c>
      <c r="M56" s="3">
        <v>0</v>
      </c>
      <c r="N56" s="3">
        <v>0</v>
      </c>
      <c r="O56" s="3">
        <v>-6100</v>
      </c>
      <c r="P56" s="3">
        <v>-5200</v>
      </c>
      <c r="Q56" s="3">
        <v>76</v>
      </c>
      <c r="R56" s="3" t="b">
        <v>1</v>
      </c>
      <c r="S56" s="3">
        <v>0</v>
      </c>
      <c r="T56" s="3">
        <v>0</v>
      </c>
      <c r="U56" s="3">
        <v>1</v>
      </c>
      <c r="V56" s="3">
        <v>1</v>
      </c>
      <c r="W56" s="3">
        <v>0</v>
      </c>
      <c r="Z56" s="3">
        <v>1</v>
      </c>
      <c r="AA56" s="3">
        <v>1</v>
      </c>
      <c r="AB56" s="3">
        <v>1</v>
      </c>
      <c r="AC56" s="3">
        <v>1</v>
      </c>
      <c r="AM56" t="str">
        <v>wiley-article</v>
      </c>
      <c r="AN56">
        <f t="shared" si="5"/>
        <v>0</v>
      </c>
      <c r="AO56">
        <f t="shared" si="6"/>
        <v>1</v>
      </c>
      <c r="AP56">
        <f t="shared" si="7"/>
        <v>1</v>
      </c>
      <c r="AQ56">
        <f t="shared" si="8"/>
        <v>0</v>
      </c>
      <c r="AR56">
        <f t="shared" si="9"/>
        <v>0</v>
      </c>
      <c r="AS56">
        <f t="shared" si="10"/>
        <v>0</v>
      </c>
      <c r="AT56">
        <f t="shared" si="11"/>
        <v>0</v>
      </c>
      <c r="AU56">
        <f t="shared" si="12"/>
        <v>0</v>
      </c>
      <c r="AV56">
        <f t="shared" si="13"/>
        <v>0</v>
      </c>
      <c r="AX56">
        <f t="shared" si="14"/>
        <v>1</v>
      </c>
      <c r="AY56" t="str">
        <v>wiley-article</v>
      </c>
      <c r="AZ56" s="34">
        <f t="shared" si="15"/>
        <v>0</v>
      </c>
      <c r="BA56" s="34">
        <f t="shared" si="16"/>
        <v>1</v>
      </c>
      <c r="BB56" s="34">
        <f t="shared" si="17"/>
        <v>1</v>
      </c>
      <c r="BC56" s="34">
        <f t="shared" si="18"/>
        <v>0</v>
      </c>
      <c r="BD56" s="34">
        <f t="shared" si="19"/>
        <v>0</v>
      </c>
      <c r="BE56" s="34">
        <f t="shared" si="20"/>
        <v>0</v>
      </c>
      <c r="BF56" s="34">
        <f t="shared" si="21"/>
        <v>0</v>
      </c>
      <c r="BG56" s="34">
        <f t="shared" si="22"/>
        <v>0</v>
      </c>
      <c r="BH56" s="34">
        <f t="shared" si="23"/>
        <v>0</v>
      </c>
    </row>
    <row r="57" spans="1:60" x14ac:dyDescent="0.2">
      <c r="A57" s="7">
        <v>2306.0055400000001</v>
      </c>
      <c r="B57" s="3" t="s">
        <v>24</v>
      </c>
      <c r="C57" s="3">
        <v>12</v>
      </c>
      <c r="D57" s="3">
        <v>12</v>
      </c>
      <c r="E57" s="3" t="b">
        <f>OR(OLD_cmp20_23!E57,OLD_cmp20_23!F57,OLD_RAW_compile!R57)</f>
        <v>0</v>
      </c>
      <c r="F57" s="13">
        <v>12.248894453048701</v>
      </c>
      <c r="G57" s="13">
        <v>11.1252038478851</v>
      </c>
      <c r="H57" s="13">
        <v>7.12727618217468</v>
      </c>
      <c r="I57" s="13">
        <v>0.170761108398437</v>
      </c>
      <c r="J57" s="41">
        <v>5430</v>
      </c>
      <c r="K57" s="3">
        <v>1902</v>
      </c>
      <c r="L57" s="3">
        <v>4</v>
      </c>
      <c r="M57" s="3">
        <v>10</v>
      </c>
      <c r="N57" s="3">
        <v>1403</v>
      </c>
      <c r="O57" s="3">
        <v>-538</v>
      </c>
      <c r="P57" s="3">
        <v>-400</v>
      </c>
      <c r="Q57" s="3">
        <v>54</v>
      </c>
      <c r="R57" s="3" t="b">
        <v>1</v>
      </c>
      <c r="S57" s="3">
        <v>0</v>
      </c>
      <c r="T57" s="3">
        <v>0</v>
      </c>
      <c r="U57" s="3">
        <v>6</v>
      </c>
      <c r="V57" s="3">
        <v>6</v>
      </c>
      <c r="W57" s="3">
        <v>0</v>
      </c>
      <c r="Z57" s="3" cm="1">
        <f t="array" ref="Z57:AG57">IF(E57,"",OLD_cmp20_23!AI57:AP57)</f>
        <v>1</v>
      </c>
      <c r="AA57" s="3">
        <v>1</v>
      </c>
      <c r="AB57" s="3">
        <v>1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t="s">
        <v>260</v>
      </c>
      <c r="AM57" t="str">
        <v>NST</v>
      </c>
      <c r="AN57">
        <f t="shared" si="5"/>
        <v>0</v>
      </c>
      <c r="AO57">
        <f t="shared" si="6"/>
        <v>0</v>
      </c>
      <c r="AP57">
        <f t="shared" si="7"/>
        <v>0</v>
      </c>
      <c r="AQ57">
        <f t="shared" si="8"/>
        <v>0</v>
      </c>
      <c r="AR57">
        <f t="shared" si="9"/>
        <v>0</v>
      </c>
      <c r="AS57">
        <f t="shared" si="10"/>
        <v>0</v>
      </c>
      <c r="AT57">
        <f t="shared" si="11"/>
        <v>0</v>
      </c>
      <c r="AU57">
        <f t="shared" si="12"/>
        <v>0</v>
      </c>
      <c r="AV57">
        <f t="shared" si="13"/>
        <v>0</v>
      </c>
      <c r="AX57">
        <f t="shared" si="14"/>
        <v>1</v>
      </c>
      <c r="AY57" t="str">
        <v>NST</v>
      </c>
      <c r="AZ57" s="34">
        <f t="shared" si="15"/>
        <v>0</v>
      </c>
      <c r="BA57" s="34">
        <f t="shared" si="16"/>
        <v>0</v>
      </c>
      <c r="BB57" s="34">
        <f t="shared" si="17"/>
        <v>0</v>
      </c>
      <c r="BC57" s="34">
        <f t="shared" si="18"/>
        <v>0</v>
      </c>
      <c r="BD57" s="34">
        <f t="shared" si="19"/>
        <v>0</v>
      </c>
      <c r="BE57" s="34">
        <f t="shared" si="20"/>
        <v>0</v>
      </c>
      <c r="BF57" s="34">
        <f t="shared" si="21"/>
        <v>0</v>
      </c>
      <c r="BG57" s="34">
        <f t="shared" si="22"/>
        <v>0</v>
      </c>
      <c r="BH57" s="34">
        <f t="shared" si="23"/>
        <v>0</v>
      </c>
    </row>
    <row r="58" spans="1:60" x14ac:dyDescent="0.2">
      <c r="A58" s="7">
        <v>2306.0078199999998</v>
      </c>
      <c r="B58" s="3" t="s">
        <v>18</v>
      </c>
      <c r="C58" s="3">
        <v>0</v>
      </c>
      <c r="D58" s="3">
        <v>0</v>
      </c>
      <c r="E58" s="3" t="b">
        <f>OR(OLD_cmp20_23!E58,OLD_cmp20_23!F58,OLD_RAW_compile!R58)</f>
        <v>1</v>
      </c>
      <c r="F58" s="13">
        <v>30.226594924926701</v>
      </c>
      <c r="G58" s="13">
        <v>0.17095136642455999</v>
      </c>
      <c r="H58" s="13">
        <v>28.181384325027398</v>
      </c>
      <c r="I58" s="13">
        <v>0.16748976707458399</v>
      </c>
      <c r="J58" s="41">
        <v>2</v>
      </c>
      <c r="K58" s="3">
        <v>2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4</v>
      </c>
      <c r="R58" s="3" t="b">
        <v>1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Z58" s="3" t="str" cm="1">
        <f t="array" ref="Z58">IF(E58,"",OLD_cmp20_23!AI58:AP58)</f>
        <v/>
      </c>
      <c r="AM58" t="str">
        <v>jpconf</v>
      </c>
      <c r="AN58">
        <f t="shared" si="5"/>
        <v>0</v>
      </c>
      <c r="AO58">
        <f t="shared" si="6"/>
        <v>0</v>
      </c>
      <c r="AP58">
        <f t="shared" si="7"/>
        <v>0</v>
      </c>
      <c r="AQ58">
        <f t="shared" si="8"/>
        <v>0</v>
      </c>
      <c r="AR58">
        <f t="shared" si="9"/>
        <v>0</v>
      </c>
      <c r="AS58">
        <f t="shared" si="10"/>
        <v>0</v>
      </c>
      <c r="AT58">
        <f t="shared" si="11"/>
        <v>0</v>
      </c>
      <c r="AU58">
        <f t="shared" si="12"/>
        <v>0</v>
      </c>
      <c r="AV58">
        <f t="shared" si="13"/>
        <v>0</v>
      </c>
      <c r="AX58">
        <f t="shared" si="14"/>
        <v>1</v>
      </c>
      <c r="AY58" t="str">
        <v>jpconf</v>
      </c>
      <c r="AZ58" s="34">
        <f t="shared" si="15"/>
        <v>0</v>
      </c>
      <c r="BA58" s="34">
        <f t="shared" si="16"/>
        <v>0</v>
      </c>
      <c r="BB58" s="34">
        <f t="shared" si="17"/>
        <v>0</v>
      </c>
      <c r="BC58" s="34">
        <f t="shared" si="18"/>
        <v>0</v>
      </c>
      <c r="BD58" s="34">
        <f t="shared" si="19"/>
        <v>0</v>
      </c>
      <c r="BE58" s="34">
        <f t="shared" si="20"/>
        <v>0</v>
      </c>
      <c r="BF58" s="34">
        <f t="shared" si="21"/>
        <v>0</v>
      </c>
      <c r="BG58" s="34">
        <f t="shared" si="22"/>
        <v>0</v>
      </c>
      <c r="BH58" s="34">
        <f t="shared" si="23"/>
        <v>0</v>
      </c>
    </row>
    <row r="59" spans="1:60" x14ac:dyDescent="0.2">
      <c r="A59" s="7">
        <v>2306.1322599999999</v>
      </c>
      <c r="B59" s="3" t="s">
        <v>25</v>
      </c>
      <c r="C59" s="3">
        <v>0</v>
      </c>
      <c r="D59" s="3">
        <v>0</v>
      </c>
      <c r="E59" s="3" t="b">
        <f>OR(OLD_cmp20_23!E59,OLD_cmp20_23!F59,OLD_RAW_compile!R59)</f>
        <v>1</v>
      </c>
      <c r="F59" s="13">
        <v>7.7556622028350803</v>
      </c>
      <c r="G59" s="13">
        <v>0.116116046905517</v>
      </c>
      <c r="H59" s="13">
        <v>6.0700488090515101</v>
      </c>
      <c r="I59" s="13">
        <v>0.166471242904663</v>
      </c>
      <c r="J59" s="41">
        <v>2</v>
      </c>
      <c r="K59" s="3">
        <v>2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4</v>
      </c>
      <c r="R59" s="3" t="b">
        <v>1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Z59" s="3" t="str" cm="1">
        <f t="array" ref="Z59">IF(E59,"",OLD_cmp20_23!AI59:AP59)</f>
        <v/>
      </c>
      <c r="AM59" t="str">
        <v>mhd</v>
      </c>
      <c r="AN59">
        <f t="shared" si="5"/>
        <v>0</v>
      </c>
      <c r="AO59">
        <f t="shared" si="6"/>
        <v>0</v>
      </c>
      <c r="AP59">
        <f t="shared" si="7"/>
        <v>0</v>
      </c>
      <c r="AQ59">
        <f t="shared" si="8"/>
        <v>0</v>
      </c>
      <c r="AR59">
        <f t="shared" si="9"/>
        <v>0</v>
      </c>
      <c r="AS59">
        <f t="shared" si="10"/>
        <v>0</v>
      </c>
      <c r="AT59">
        <f t="shared" si="11"/>
        <v>0</v>
      </c>
      <c r="AU59">
        <f t="shared" si="12"/>
        <v>0</v>
      </c>
      <c r="AV59">
        <f t="shared" si="13"/>
        <v>0</v>
      </c>
      <c r="AX59">
        <f t="shared" si="14"/>
        <v>1</v>
      </c>
      <c r="AY59" t="str">
        <v>mhd</v>
      </c>
      <c r="AZ59" s="34">
        <f t="shared" si="15"/>
        <v>0</v>
      </c>
      <c r="BA59" s="34">
        <f t="shared" si="16"/>
        <v>0</v>
      </c>
      <c r="BB59" s="34">
        <f t="shared" si="17"/>
        <v>0</v>
      </c>
      <c r="BC59" s="34">
        <f t="shared" si="18"/>
        <v>0</v>
      </c>
      <c r="BD59" s="34">
        <f t="shared" si="19"/>
        <v>0</v>
      </c>
      <c r="BE59" s="34">
        <f t="shared" si="20"/>
        <v>0</v>
      </c>
      <c r="BF59" s="34">
        <f t="shared" si="21"/>
        <v>0</v>
      </c>
      <c r="BG59" s="34">
        <f t="shared" si="22"/>
        <v>0</v>
      </c>
      <c r="BH59" s="34">
        <f t="shared" si="23"/>
        <v>0</v>
      </c>
    </row>
    <row r="60" spans="1:60" x14ac:dyDescent="0.2">
      <c r="A60" s="7">
        <v>2306.0014900000001</v>
      </c>
      <c r="B60" s="3" t="s">
        <v>23</v>
      </c>
      <c r="C60" s="3">
        <v>0</v>
      </c>
      <c r="D60" s="3">
        <v>0</v>
      </c>
      <c r="E60" s="3" t="b">
        <f>OR(OLD_cmp20_23!E60,OLD_cmp20_23!F60,OLD_RAW_compile!R60)</f>
        <v>1</v>
      </c>
      <c r="F60" s="13">
        <v>12.281059980392399</v>
      </c>
      <c r="G60" s="13">
        <v>0.16628170013427701</v>
      </c>
      <c r="H60" s="13">
        <v>6.5072712898254403</v>
      </c>
      <c r="I60" s="13">
        <v>0.16695427894592199</v>
      </c>
      <c r="J60" s="41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 t="b">
        <v>1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Z60" s="3" t="str" cm="1">
        <f t="array" ref="Z60">IF(E60,"",OLD_cmp20_23!AI60:AP60)</f>
        <v/>
      </c>
      <c r="AM60" t="str">
        <v>iau</v>
      </c>
      <c r="AN60">
        <f t="shared" si="5"/>
        <v>0</v>
      </c>
      <c r="AO60">
        <f t="shared" si="6"/>
        <v>0</v>
      </c>
      <c r="AP60">
        <f t="shared" si="7"/>
        <v>0</v>
      </c>
      <c r="AQ60">
        <f t="shared" si="8"/>
        <v>0</v>
      </c>
      <c r="AR60">
        <f t="shared" si="9"/>
        <v>0</v>
      </c>
      <c r="AS60">
        <f t="shared" si="10"/>
        <v>0</v>
      </c>
      <c r="AT60">
        <f t="shared" si="11"/>
        <v>0</v>
      </c>
      <c r="AU60">
        <f t="shared" si="12"/>
        <v>0</v>
      </c>
      <c r="AV60">
        <f t="shared" si="13"/>
        <v>0</v>
      </c>
      <c r="AX60">
        <f t="shared" si="14"/>
        <v>1</v>
      </c>
      <c r="AY60" t="str">
        <v>iau</v>
      </c>
      <c r="AZ60" s="34">
        <f t="shared" si="15"/>
        <v>0</v>
      </c>
      <c r="BA60" s="34">
        <f t="shared" si="16"/>
        <v>0</v>
      </c>
      <c r="BB60" s="34">
        <f t="shared" si="17"/>
        <v>0</v>
      </c>
      <c r="BC60" s="34">
        <f t="shared" si="18"/>
        <v>0</v>
      </c>
      <c r="BD60" s="34">
        <f t="shared" si="19"/>
        <v>0</v>
      </c>
      <c r="BE60" s="34">
        <f t="shared" si="20"/>
        <v>0</v>
      </c>
      <c r="BF60" s="34">
        <f t="shared" si="21"/>
        <v>0</v>
      </c>
      <c r="BG60" s="34">
        <f t="shared" si="22"/>
        <v>0</v>
      </c>
      <c r="BH60" s="34">
        <f t="shared" si="23"/>
        <v>0</v>
      </c>
    </row>
    <row r="61" spans="1:60" x14ac:dyDescent="0.2">
      <c r="A61" s="7">
        <v>2306.0432700000001</v>
      </c>
      <c r="B61" s="3" t="s">
        <v>26</v>
      </c>
      <c r="C61" s="3">
        <v>0</v>
      </c>
      <c r="D61" s="3">
        <v>0</v>
      </c>
      <c r="E61" s="3" t="b">
        <f>OR(OLD_cmp20_23!E61,OLD_cmp20_23!F61,OLD_RAW_compile!R61)</f>
        <v>1</v>
      </c>
      <c r="F61" s="13">
        <v>11.343804359436</v>
      </c>
      <c r="G61" s="13">
        <v>0.11588430404663</v>
      </c>
      <c r="H61" s="13">
        <v>9.3359715938568097</v>
      </c>
      <c r="I61" s="13">
        <v>0.168138027191162</v>
      </c>
      <c r="J61" s="41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 t="b">
        <v>1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Z61" s="3" t="str" cm="1">
        <f t="array" ref="Z61">IF(E61,"",OLD_cmp20_23!AI61:AP61)</f>
        <v/>
      </c>
      <c r="AM61" t="str">
        <v>ieeeconf</v>
      </c>
      <c r="AN61">
        <f t="shared" si="5"/>
        <v>1</v>
      </c>
      <c r="AO61">
        <f t="shared" si="6"/>
        <v>1</v>
      </c>
      <c r="AP61">
        <f t="shared" si="7"/>
        <v>1</v>
      </c>
      <c r="AQ61">
        <f t="shared" si="8"/>
        <v>1</v>
      </c>
      <c r="AR61">
        <f t="shared" si="9"/>
        <v>1</v>
      </c>
      <c r="AS61">
        <f t="shared" si="10"/>
        <v>0</v>
      </c>
      <c r="AT61">
        <f t="shared" si="11"/>
        <v>0</v>
      </c>
      <c r="AU61">
        <f t="shared" si="12"/>
        <v>0</v>
      </c>
      <c r="AV61">
        <f t="shared" si="13"/>
        <v>0</v>
      </c>
      <c r="AX61">
        <f t="shared" si="14"/>
        <v>1</v>
      </c>
      <c r="AY61" t="str">
        <v>ieeeconf</v>
      </c>
      <c r="AZ61" s="34">
        <f t="shared" si="15"/>
        <v>1</v>
      </c>
      <c r="BA61" s="34">
        <f t="shared" si="16"/>
        <v>1</v>
      </c>
      <c r="BB61" s="34">
        <f t="shared" si="17"/>
        <v>1</v>
      </c>
      <c r="BC61" s="34">
        <f t="shared" si="18"/>
        <v>1</v>
      </c>
      <c r="BD61" s="34">
        <f t="shared" si="19"/>
        <v>1</v>
      </c>
      <c r="BE61" s="34">
        <f t="shared" si="20"/>
        <v>0</v>
      </c>
      <c r="BF61" s="34">
        <f t="shared" si="21"/>
        <v>0</v>
      </c>
      <c r="BG61" s="34">
        <f t="shared" si="22"/>
        <v>0</v>
      </c>
      <c r="BH61" s="34">
        <f t="shared" si="23"/>
        <v>0</v>
      </c>
    </row>
    <row r="62" spans="1:60" x14ac:dyDescent="0.2">
      <c r="A62" s="7">
        <v>2306.0228099999999</v>
      </c>
      <c r="B62" s="3" t="s">
        <v>18</v>
      </c>
      <c r="C62" s="3">
        <v>0</v>
      </c>
      <c r="D62" s="3">
        <v>0</v>
      </c>
      <c r="E62" s="3" t="b">
        <f>OR(OLD_cmp20_23!E62,OLD_cmp20_23!F62,OLD_RAW_compile!R62)</f>
        <v>1</v>
      </c>
      <c r="F62" s="13">
        <v>9.2116982936859095</v>
      </c>
      <c r="G62" s="13">
        <v>0.16845035552978499</v>
      </c>
      <c r="H62" s="13">
        <v>8.1135044097900302</v>
      </c>
      <c r="I62" s="13">
        <v>0.169002771377563</v>
      </c>
      <c r="J62" s="41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b">
        <v>1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Z62" s="3" t="str" cm="1">
        <f t="array" ref="Z62">IF(E62,"",OLD_cmp20_23!AI62:AP62)</f>
        <v/>
      </c>
      <c r="AM62" t="str">
        <v>aastex63</v>
      </c>
      <c r="AN62">
        <f t="shared" si="5"/>
        <v>0</v>
      </c>
      <c r="AO62">
        <f t="shared" si="6"/>
        <v>1</v>
      </c>
      <c r="AP62">
        <f t="shared" si="7"/>
        <v>0</v>
      </c>
      <c r="AQ62">
        <f t="shared" si="8"/>
        <v>0</v>
      </c>
      <c r="AR62">
        <f t="shared" si="9"/>
        <v>0</v>
      </c>
      <c r="AS62">
        <f t="shared" si="10"/>
        <v>0</v>
      </c>
      <c r="AT62">
        <f t="shared" si="11"/>
        <v>0</v>
      </c>
      <c r="AU62">
        <f t="shared" si="12"/>
        <v>0</v>
      </c>
      <c r="AV62">
        <f t="shared" si="13"/>
        <v>0</v>
      </c>
      <c r="AX62">
        <f t="shared" si="14"/>
        <v>1</v>
      </c>
      <c r="AY62" t="str">
        <v>aastex63</v>
      </c>
      <c r="AZ62" s="34">
        <f t="shared" si="15"/>
        <v>0</v>
      </c>
      <c r="BA62" s="34">
        <f t="shared" si="16"/>
        <v>1</v>
      </c>
      <c r="BB62" s="34">
        <f t="shared" si="17"/>
        <v>0</v>
      </c>
      <c r="BC62" s="34">
        <f t="shared" si="18"/>
        <v>0</v>
      </c>
      <c r="BD62" s="34">
        <f t="shared" si="19"/>
        <v>0</v>
      </c>
      <c r="BE62" s="34">
        <f t="shared" si="20"/>
        <v>0</v>
      </c>
      <c r="BF62" s="34">
        <f t="shared" si="21"/>
        <v>0</v>
      </c>
      <c r="BG62" s="34">
        <f t="shared" si="22"/>
        <v>0</v>
      </c>
      <c r="BH62" s="34">
        <f t="shared" si="23"/>
        <v>0</v>
      </c>
    </row>
    <row r="63" spans="1:60" x14ac:dyDescent="0.2">
      <c r="A63" s="7">
        <v>2306.0028499999999</v>
      </c>
      <c r="B63" s="3" t="s">
        <v>10</v>
      </c>
      <c r="C63" s="3">
        <v>0</v>
      </c>
      <c r="D63" s="3">
        <v>0</v>
      </c>
      <c r="E63" s="3" t="b">
        <f>OR(OLD_cmp20_23!E63,OLD_cmp20_23!F63,OLD_RAW_compile!R63)</f>
        <v>0</v>
      </c>
      <c r="F63" s="13">
        <v>5.5169961452484104</v>
      </c>
      <c r="G63" s="13">
        <v>0.17067456245422299</v>
      </c>
      <c r="H63" s="13">
        <v>3.5546638965606601</v>
      </c>
      <c r="I63" s="13">
        <v>0.17047429084777799</v>
      </c>
      <c r="J63" s="41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 t="b">
        <v>1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Z63" s="3" cm="1">
        <f t="array" ref="Z63:AG63">IF(E63,"",OLD_cmp20_23!AI63:AP63)</f>
        <v>1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M63" t="str">
        <v>IEEEapm</v>
      </c>
      <c r="AN63">
        <f t="shared" si="5"/>
        <v>1</v>
      </c>
      <c r="AO63">
        <f t="shared" si="6"/>
        <v>0</v>
      </c>
      <c r="AP63">
        <f t="shared" si="7"/>
        <v>0</v>
      </c>
      <c r="AQ63">
        <f t="shared" si="8"/>
        <v>1</v>
      </c>
      <c r="AR63">
        <f t="shared" si="9"/>
        <v>1</v>
      </c>
      <c r="AS63">
        <f t="shared" si="10"/>
        <v>0</v>
      </c>
      <c r="AT63">
        <f t="shared" si="11"/>
        <v>0</v>
      </c>
      <c r="AU63">
        <f t="shared" si="12"/>
        <v>0</v>
      </c>
      <c r="AV63">
        <f t="shared" si="13"/>
        <v>0</v>
      </c>
      <c r="AX63">
        <f t="shared" si="14"/>
        <v>1</v>
      </c>
      <c r="AY63" t="str">
        <v>IEEEapm</v>
      </c>
      <c r="AZ63" s="34">
        <f t="shared" si="15"/>
        <v>1</v>
      </c>
      <c r="BA63" s="34">
        <f t="shared" si="16"/>
        <v>0</v>
      </c>
      <c r="BB63" s="34">
        <f t="shared" si="17"/>
        <v>0</v>
      </c>
      <c r="BC63" s="34">
        <f t="shared" si="18"/>
        <v>1</v>
      </c>
      <c r="BD63" s="34">
        <f t="shared" si="19"/>
        <v>1</v>
      </c>
      <c r="BE63" s="34">
        <f t="shared" si="20"/>
        <v>0</v>
      </c>
      <c r="BF63" s="34">
        <f t="shared" si="21"/>
        <v>0</v>
      </c>
      <c r="BG63" s="34">
        <f t="shared" si="22"/>
        <v>0</v>
      </c>
      <c r="BH63" s="34">
        <f t="shared" si="23"/>
        <v>0</v>
      </c>
    </row>
    <row r="64" spans="1:60" x14ac:dyDescent="0.2">
      <c r="A64" s="7">
        <v>2306.0002199999999</v>
      </c>
      <c r="B64" s="3" t="s">
        <v>11</v>
      </c>
      <c r="C64" s="3">
        <v>0</v>
      </c>
      <c r="D64" s="3">
        <v>0</v>
      </c>
      <c r="E64" s="3" t="b">
        <f>OR(OLD_cmp20_23!E64,OLD_cmp20_23!F64,OLD_RAW_compile!R64)</f>
        <v>0</v>
      </c>
      <c r="F64" s="13">
        <v>9.3331959247589094</v>
      </c>
      <c r="G64" s="13">
        <v>0.116226911544799</v>
      </c>
      <c r="H64" s="13">
        <v>5.9514286518096897</v>
      </c>
      <c r="I64" s="13">
        <v>0.169177055358886</v>
      </c>
      <c r="J64" s="41">
        <v>20</v>
      </c>
      <c r="K64" s="3">
        <v>0</v>
      </c>
      <c r="L64" s="3">
        <v>0</v>
      </c>
      <c r="M64" s="3">
        <v>0</v>
      </c>
      <c r="N64" s="3">
        <v>0</v>
      </c>
      <c r="O64" s="3">
        <v>-20</v>
      </c>
      <c r="P64" s="3">
        <v>0</v>
      </c>
      <c r="Q64" s="3">
        <v>0</v>
      </c>
      <c r="R64" s="3" t="b">
        <v>1</v>
      </c>
      <c r="S64" s="3">
        <v>0</v>
      </c>
      <c r="T64" s="3">
        <v>0</v>
      </c>
      <c r="U64" s="3">
        <v>0</v>
      </c>
      <c r="V64" s="3">
        <v>2</v>
      </c>
      <c r="W64" s="3">
        <v>0</v>
      </c>
      <c r="Z64" s="3" cm="1">
        <f t="array" ref="Z64:AG64">IF(E64,"",OLD_cmp20_23!AI64:AP64)</f>
        <v>1</v>
      </c>
      <c r="AA64" s="3">
        <v>1</v>
      </c>
      <c r="AB64" s="3">
        <v>0</v>
      </c>
      <c r="AC64" s="3">
        <v>0</v>
      </c>
      <c r="AD64" s="3">
        <v>1</v>
      </c>
      <c r="AE64" s="3">
        <v>0</v>
      </c>
      <c r="AF64" s="3">
        <v>0</v>
      </c>
      <c r="AG64" s="3">
        <v>0</v>
      </c>
      <c r="AM64" t="str">
        <v>optica-article</v>
      </c>
      <c r="AN64">
        <f t="shared" si="5"/>
        <v>0</v>
      </c>
      <c r="AO64">
        <f t="shared" si="6"/>
        <v>1</v>
      </c>
      <c r="AP64">
        <f t="shared" si="7"/>
        <v>0</v>
      </c>
      <c r="AQ64">
        <f t="shared" si="8"/>
        <v>0</v>
      </c>
      <c r="AR64">
        <f t="shared" si="9"/>
        <v>0</v>
      </c>
      <c r="AS64">
        <f t="shared" si="10"/>
        <v>0</v>
      </c>
      <c r="AT64">
        <f t="shared" si="11"/>
        <v>0</v>
      </c>
      <c r="AU64">
        <f t="shared" si="12"/>
        <v>0</v>
      </c>
      <c r="AV64">
        <f t="shared" si="13"/>
        <v>0</v>
      </c>
      <c r="AX64">
        <f t="shared" si="14"/>
        <v>1</v>
      </c>
      <c r="AY64" t="str">
        <v>optica-article</v>
      </c>
      <c r="AZ64" s="34">
        <f t="shared" si="15"/>
        <v>0</v>
      </c>
      <c r="BA64" s="34">
        <f t="shared" si="16"/>
        <v>1</v>
      </c>
      <c r="BB64" s="34">
        <f t="shared" si="17"/>
        <v>0</v>
      </c>
      <c r="BC64" s="34">
        <f t="shared" si="18"/>
        <v>0</v>
      </c>
      <c r="BD64" s="34">
        <f t="shared" si="19"/>
        <v>0</v>
      </c>
      <c r="BE64" s="34">
        <f t="shared" si="20"/>
        <v>0</v>
      </c>
      <c r="BF64" s="34">
        <f t="shared" si="21"/>
        <v>0</v>
      </c>
      <c r="BG64" s="34">
        <f t="shared" si="22"/>
        <v>0</v>
      </c>
      <c r="BH64" s="34">
        <f t="shared" si="23"/>
        <v>0</v>
      </c>
    </row>
    <row r="65" spans="1:60" x14ac:dyDescent="0.2">
      <c r="A65" s="7">
        <v>2306.0007799999998</v>
      </c>
      <c r="B65" s="3" t="s">
        <v>16</v>
      </c>
      <c r="C65" s="3">
        <v>0</v>
      </c>
      <c r="D65" s="3">
        <v>0</v>
      </c>
      <c r="E65" s="3" t="b">
        <f>OR(OLD_cmp20_23!E65,OLD_cmp20_23!F65,OLD_RAW_compile!R65)</f>
        <v>0</v>
      </c>
      <c r="F65" s="13">
        <v>8.7629103660583496</v>
      </c>
      <c r="G65" s="13">
        <v>0.16679716110229401</v>
      </c>
      <c r="H65" s="13">
        <v>6.0044779777526802</v>
      </c>
      <c r="I65" s="13">
        <v>0.16697716712951599</v>
      </c>
      <c r="J65" s="41">
        <v>5638</v>
      </c>
      <c r="K65" s="3">
        <v>2607</v>
      </c>
      <c r="L65" s="3">
        <v>4</v>
      </c>
      <c r="M65" s="3">
        <v>4</v>
      </c>
      <c r="N65" s="3">
        <v>1216</v>
      </c>
      <c r="O65" s="3">
        <v>0</v>
      </c>
      <c r="P65" s="3">
        <v>0</v>
      </c>
      <c r="Q65" s="3">
        <v>6</v>
      </c>
      <c r="R65" s="3" t="b">
        <v>1</v>
      </c>
      <c r="S65" s="3">
        <v>0</v>
      </c>
      <c r="T65" s="3">
        <v>0</v>
      </c>
      <c r="U65" s="3">
        <v>1</v>
      </c>
      <c r="V65" s="3">
        <v>1</v>
      </c>
      <c r="W65" s="3">
        <v>0</v>
      </c>
      <c r="Z65" s="3">
        <v>1</v>
      </c>
      <c r="AD65" s="3">
        <v>1</v>
      </c>
      <c r="AH65" t="s">
        <v>267</v>
      </c>
      <c r="AM65" t="str">
        <v>amsproc</v>
      </c>
      <c r="AN65">
        <f t="shared" si="5"/>
        <v>0</v>
      </c>
      <c r="AO65">
        <f t="shared" si="6"/>
        <v>0</v>
      </c>
      <c r="AP65">
        <f t="shared" si="7"/>
        <v>0</v>
      </c>
      <c r="AQ65">
        <f t="shared" si="8"/>
        <v>0</v>
      </c>
      <c r="AR65">
        <f t="shared" si="9"/>
        <v>0</v>
      </c>
      <c r="AS65">
        <f t="shared" si="10"/>
        <v>0</v>
      </c>
      <c r="AT65">
        <f t="shared" si="11"/>
        <v>0</v>
      </c>
      <c r="AU65">
        <f t="shared" si="12"/>
        <v>0</v>
      </c>
      <c r="AV65">
        <f t="shared" si="13"/>
        <v>0</v>
      </c>
      <c r="AX65">
        <f t="shared" si="14"/>
        <v>1</v>
      </c>
      <c r="AY65" t="str">
        <v>amsproc</v>
      </c>
      <c r="AZ65" s="34">
        <f t="shared" si="15"/>
        <v>0</v>
      </c>
      <c r="BA65" s="34">
        <f t="shared" si="16"/>
        <v>0</v>
      </c>
      <c r="BB65" s="34">
        <f t="shared" si="17"/>
        <v>0</v>
      </c>
      <c r="BC65" s="34">
        <f t="shared" si="18"/>
        <v>0</v>
      </c>
      <c r="BD65" s="34">
        <f t="shared" si="19"/>
        <v>0</v>
      </c>
      <c r="BE65" s="34">
        <f t="shared" si="20"/>
        <v>0</v>
      </c>
      <c r="BF65" s="34">
        <f t="shared" si="21"/>
        <v>0</v>
      </c>
      <c r="BG65" s="34">
        <f t="shared" si="22"/>
        <v>0</v>
      </c>
      <c r="BH65" s="34">
        <f t="shared" si="23"/>
        <v>0</v>
      </c>
    </row>
    <row r="66" spans="1:60" x14ac:dyDescent="0.2">
      <c r="A66" s="7">
        <v>2306.0074300000001</v>
      </c>
      <c r="B66" s="3" t="s">
        <v>10</v>
      </c>
      <c r="C66" s="3">
        <v>0</v>
      </c>
      <c r="D66" s="3">
        <v>0</v>
      </c>
      <c r="E66" s="3" t="b">
        <f>OR(OLD_cmp20_23!E66,OLD_cmp20_23!F66,OLD_RAW_compile!R66)</f>
        <v>1</v>
      </c>
      <c r="F66" s="13">
        <v>8.2100358009338308</v>
      </c>
      <c r="G66" s="13">
        <v>0.16641473770141599</v>
      </c>
      <c r="H66" s="13">
        <v>5.2987515926361004</v>
      </c>
      <c r="I66" s="13">
        <v>0.16787576675415</v>
      </c>
      <c r="J66" s="41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 t="b">
        <v>1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Z66" s="3" t="str" cm="1">
        <f t="array" ref="Z66">IF(E66,"",OLD_cmp20_23!AI66:AP66)</f>
        <v/>
      </c>
      <c r="AM66" t="str">
        <v>dccpaper</v>
      </c>
      <c r="AN66">
        <f t="shared" si="5"/>
        <v>0</v>
      </c>
      <c r="AO66">
        <f t="shared" si="6"/>
        <v>0</v>
      </c>
      <c r="AP66">
        <f t="shared" si="7"/>
        <v>0</v>
      </c>
      <c r="AQ66">
        <f t="shared" si="8"/>
        <v>0</v>
      </c>
      <c r="AR66">
        <f t="shared" si="9"/>
        <v>0</v>
      </c>
      <c r="AS66">
        <f t="shared" si="10"/>
        <v>0</v>
      </c>
      <c r="AT66">
        <f t="shared" si="11"/>
        <v>0</v>
      </c>
      <c r="AU66">
        <f t="shared" si="12"/>
        <v>0</v>
      </c>
      <c r="AV66">
        <f t="shared" si="13"/>
        <v>0</v>
      </c>
      <c r="AX66">
        <f t="shared" si="14"/>
        <v>1</v>
      </c>
      <c r="AY66" t="str">
        <v>dccpaper</v>
      </c>
      <c r="AZ66" s="34">
        <f t="shared" si="15"/>
        <v>0</v>
      </c>
      <c r="BA66" s="34">
        <f t="shared" si="16"/>
        <v>0</v>
      </c>
      <c r="BB66" s="34">
        <f t="shared" si="17"/>
        <v>0</v>
      </c>
      <c r="BC66" s="34">
        <f t="shared" si="18"/>
        <v>0</v>
      </c>
      <c r="BD66" s="34">
        <f t="shared" si="19"/>
        <v>0</v>
      </c>
      <c r="BE66" s="34">
        <f t="shared" si="20"/>
        <v>0</v>
      </c>
      <c r="BF66" s="34">
        <f t="shared" si="21"/>
        <v>0</v>
      </c>
      <c r="BG66" s="34">
        <f t="shared" si="22"/>
        <v>0</v>
      </c>
      <c r="BH66" s="34">
        <f t="shared" si="23"/>
        <v>0</v>
      </c>
    </row>
    <row r="67" spans="1:60" x14ac:dyDescent="0.2">
      <c r="A67" s="7">
        <v>2306.01028</v>
      </c>
      <c r="B67" s="3" t="s">
        <v>26</v>
      </c>
      <c r="C67" s="3">
        <v>0</v>
      </c>
      <c r="D67" s="3">
        <v>0</v>
      </c>
      <c r="E67" s="3" t="b">
        <f>OR(OLD_cmp20_23!E67,OLD_cmp20_23!F67,OLD_RAW_compile!R67)</f>
        <v>0</v>
      </c>
      <c r="F67" s="13">
        <v>7.5552780628204301</v>
      </c>
      <c r="G67" s="13">
        <v>0.115701913833618</v>
      </c>
      <c r="H67" s="13">
        <v>5.0466454029083199</v>
      </c>
      <c r="I67" s="13">
        <v>0.168385505676269</v>
      </c>
      <c r="J67" s="41">
        <v>11</v>
      </c>
      <c r="K67" s="3">
        <v>10</v>
      </c>
      <c r="L67" s="3">
        <v>0</v>
      </c>
      <c r="M67" s="3">
        <v>0</v>
      </c>
      <c r="N67" s="3">
        <v>0</v>
      </c>
      <c r="O67" s="3">
        <v>-11</v>
      </c>
      <c r="P67" s="3">
        <v>-10</v>
      </c>
      <c r="Q67" s="3">
        <v>7</v>
      </c>
      <c r="R67" s="3" t="b">
        <v>1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AB67" s="3">
        <v>1</v>
      </c>
      <c r="AH67" t="s">
        <v>172</v>
      </c>
      <c r="AM67" t="str">
        <v>oup-authoring-template</v>
      </c>
      <c r="AN67">
        <f t="shared" si="5"/>
        <v>0</v>
      </c>
      <c r="AO67">
        <f t="shared" si="6"/>
        <v>0</v>
      </c>
      <c r="AP67">
        <f t="shared" si="7"/>
        <v>0</v>
      </c>
      <c r="AQ67">
        <f t="shared" si="8"/>
        <v>0</v>
      </c>
      <c r="AR67">
        <f t="shared" si="9"/>
        <v>0</v>
      </c>
      <c r="AS67">
        <f t="shared" si="10"/>
        <v>0</v>
      </c>
      <c r="AT67">
        <f t="shared" si="11"/>
        <v>0</v>
      </c>
      <c r="AU67">
        <f t="shared" si="12"/>
        <v>0</v>
      </c>
      <c r="AV67">
        <f t="shared" si="13"/>
        <v>0</v>
      </c>
      <c r="AX67">
        <f t="shared" si="14"/>
        <v>1</v>
      </c>
      <c r="AY67" t="str">
        <v>oup-authoring-template</v>
      </c>
      <c r="AZ67" s="34">
        <f t="shared" si="15"/>
        <v>0</v>
      </c>
      <c r="BA67" s="34">
        <f t="shared" si="16"/>
        <v>0</v>
      </c>
      <c r="BB67" s="34">
        <f t="shared" si="17"/>
        <v>0</v>
      </c>
      <c r="BC67" s="34">
        <f t="shared" si="18"/>
        <v>0</v>
      </c>
      <c r="BD67" s="34">
        <f t="shared" si="19"/>
        <v>0</v>
      </c>
      <c r="BE67" s="34">
        <f t="shared" si="20"/>
        <v>0</v>
      </c>
      <c r="BF67" s="34">
        <f t="shared" si="21"/>
        <v>0</v>
      </c>
      <c r="BG67" s="34">
        <f t="shared" si="22"/>
        <v>0</v>
      </c>
      <c r="BH67" s="34">
        <f t="shared" si="23"/>
        <v>0</v>
      </c>
    </row>
    <row r="68" spans="1:60" x14ac:dyDescent="0.2">
      <c r="A68" s="7">
        <v>2306.0031300000001</v>
      </c>
      <c r="B68" s="3" t="s">
        <v>13</v>
      </c>
      <c r="C68" s="3">
        <v>0</v>
      </c>
      <c r="D68" s="3">
        <v>0</v>
      </c>
      <c r="E68" s="3" t="b">
        <f>OR(OLD_cmp20_23!E68,OLD_cmp20_23!F68,OLD_RAW_compile!R68)</f>
        <v>0</v>
      </c>
      <c r="F68" s="13">
        <v>17.3871972560882</v>
      </c>
      <c r="G68" s="13">
        <v>0.166425466537475</v>
      </c>
      <c r="H68" s="13">
        <v>11.808370590209901</v>
      </c>
      <c r="I68" s="13">
        <v>0.16673994064330999</v>
      </c>
      <c r="J68" s="41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 t="b">
        <v>1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Z68" s="3">
        <v>1</v>
      </c>
      <c r="AM68" t="str">
        <v>nbdt-article</v>
      </c>
      <c r="AN68">
        <f t="shared" si="5"/>
        <v>0</v>
      </c>
      <c r="AO68">
        <f t="shared" si="6"/>
        <v>1</v>
      </c>
      <c r="AP68">
        <f t="shared" si="7"/>
        <v>0</v>
      </c>
      <c r="AQ68">
        <f t="shared" si="8"/>
        <v>0</v>
      </c>
      <c r="AR68">
        <f t="shared" si="9"/>
        <v>0</v>
      </c>
      <c r="AS68">
        <f t="shared" si="10"/>
        <v>0</v>
      </c>
      <c r="AT68">
        <f t="shared" si="11"/>
        <v>0</v>
      </c>
      <c r="AU68">
        <f t="shared" si="12"/>
        <v>0</v>
      </c>
      <c r="AV68">
        <f t="shared" si="13"/>
        <v>0</v>
      </c>
      <c r="AX68">
        <f t="shared" si="14"/>
        <v>1</v>
      </c>
      <c r="AY68" t="str">
        <v>nbdt-article</v>
      </c>
      <c r="AZ68" s="34">
        <f t="shared" si="15"/>
        <v>0</v>
      </c>
      <c r="BA68" s="34">
        <f t="shared" si="16"/>
        <v>1</v>
      </c>
      <c r="BB68" s="34">
        <f t="shared" si="17"/>
        <v>0</v>
      </c>
      <c r="BC68" s="34">
        <f t="shared" si="18"/>
        <v>0</v>
      </c>
      <c r="BD68" s="34">
        <f t="shared" si="19"/>
        <v>0</v>
      </c>
      <c r="BE68" s="34">
        <f t="shared" si="20"/>
        <v>0</v>
      </c>
      <c r="BF68" s="34">
        <f t="shared" si="21"/>
        <v>0</v>
      </c>
      <c r="BG68" s="34">
        <f t="shared" si="22"/>
        <v>0</v>
      </c>
      <c r="BH68" s="34">
        <f t="shared" si="23"/>
        <v>0</v>
      </c>
    </row>
    <row r="69" spans="1:60" x14ac:dyDescent="0.2">
      <c r="A69" s="7">
        <v>2306.0268099999998</v>
      </c>
      <c r="B69" s="3" t="s">
        <v>18</v>
      </c>
      <c r="C69" s="3">
        <v>12</v>
      </c>
      <c r="D69" s="3">
        <v>12</v>
      </c>
      <c r="E69" s="3" t="b">
        <v>0</v>
      </c>
      <c r="F69" s="13">
        <v>10.871400833129799</v>
      </c>
      <c r="G69" s="13">
        <v>10.988226175308199</v>
      </c>
      <c r="H69" s="13">
        <v>13.6043682098388</v>
      </c>
      <c r="I69" s="13">
        <v>0.16921329498290999</v>
      </c>
      <c r="J69" s="41">
        <v>16700</v>
      </c>
      <c r="K69" s="3">
        <v>9833</v>
      </c>
      <c r="L69" s="3">
        <v>1</v>
      </c>
      <c r="M69" s="3">
        <v>1</v>
      </c>
      <c r="N69" s="3">
        <v>2012</v>
      </c>
      <c r="O69" s="3">
        <v>-10297</v>
      </c>
      <c r="P69" s="3">
        <v>-8845</v>
      </c>
      <c r="Q69" s="3">
        <v>79</v>
      </c>
      <c r="R69" s="3" t="b">
        <v>1</v>
      </c>
      <c r="S69" s="3">
        <v>0</v>
      </c>
      <c r="T69" s="3">
        <v>0</v>
      </c>
      <c r="U69" s="3">
        <v>1</v>
      </c>
      <c r="V69" s="3">
        <v>1</v>
      </c>
      <c r="W69" s="3">
        <v>1</v>
      </c>
      <c r="Z69" s="3">
        <v>1</v>
      </c>
      <c r="AA69" s="3">
        <v>1</v>
      </c>
      <c r="AB69" s="3">
        <v>1</v>
      </c>
      <c r="AC69" s="3">
        <v>1</v>
      </c>
    </row>
    <row r="70" spans="1:60" x14ac:dyDescent="0.2">
      <c r="A70" s="7">
        <v>2306.00479</v>
      </c>
      <c r="B70" s="3" t="s">
        <v>17</v>
      </c>
      <c r="C70" s="3">
        <v>0</v>
      </c>
      <c r="D70" s="3">
        <v>12</v>
      </c>
      <c r="E70" s="3" t="b">
        <f>OR(OLD_cmp20_23!E70,OLD_cmp20_23!F70,OLD_RAW_compile!R70)</f>
        <v>0</v>
      </c>
      <c r="F70" s="13">
        <v>18.830132007598799</v>
      </c>
      <c r="G70" s="13">
        <v>0.117082118988037</v>
      </c>
      <c r="H70" s="13">
        <v>7.8410737514495796</v>
      </c>
      <c r="I70" s="13">
        <v>0.17265820503234799</v>
      </c>
      <c r="J70" s="41">
        <v>9915</v>
      </c>
      <c r="K70" s="3">
        <v>5170</v>
      </c>
      <c r="L70" s="3">
        <v>13</v>
      </c>
      <c r="M70" s="3">
        <v>8</v>
      </c>
      <c r="N70" s="3">
        <v>2010</v>
      </c>
      <c r="O70" s="3">
        <v>-49</v>
      </c>
      <c r="P70" s="3">
        <v>-79</v>
      </c>
      <c r="Q70" s="3">
        <v>14</v>
      </c>
      <c r="R70" s="3" t="b">
        <v>1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Z70" s="3" cm="1">
        <f t="array" ref="Z70:AG70">IF(E70,"",OLD_cmp20_23!AI70:AP70)</f>
        <v>1</v>
      </c>
      <c r="AA70" s="3">
        <v>1</v>
      </c>
      <c r="AB70" s="3">
        <v>1</v>
      </c>
      <c r="AC70" s="3">
        <v>0</v>
      </c>
      <c r="AD70" s="3">
        <v>0</v>
      </c>
      <c r="AE70" s="3">
        <v>0</v>
      </c>
      <c r="AF70" s="3">
        <v>0</v>
      </c>
      <c r="AG70" s="3">
        <v>1</v>
      </c>
      <c r="AH70" t="s">
        <v>260</v>
      </c>
    </row>
    <row r="71" spans="1:60" x14ac:dyDescent="0.2">
      <c r="A71" s="7">
        <v>2306.00036</v>
      </c>
      <c r="B71" s="3" t="s">
        <v>10</v>
      </c>
      <c r="C71" s="3">
        <v>0</v>
      </c>
      <c r="D71" s="3">
        <v>0</v>
      </c>
      <c r="E71" s="3" t="b">
        <f>OR(OLD_cmp20_23!E71,OLD_cmp20_23!F71,OLD_RAW_compile!R71)</f>
        <v>0</v>
      </c>
      <c r="F71" s="13">
        <v>26.364951372146599</v>
      </c>
      <c r="G71" s="13">
        <v>0.17389082908630299</v>
      </c>
      <c r="H71" s="13">
        <v>22.664883852005001</v>
      </c>
      <c r="I71" s="13">
        <v>0.174510717391967</v>
      </c>
      <c r="J71" s="41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 t="b">
        <v>1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 t="s">
        <v>274</v>
      </c>
      <c r="Z71" s="3">
        <v>1</v>
      </c>
    </row>
    <row r="72" spans="1:60" x14ac:dyDescent="0.2">
      <c r="A72" s="7">
        <v>2306.0011</v>
      </c>
      <c r="B72" s="3" t="s">
        <v>10</v>
      </c>
      <c r="C72" s="3">
        <v>0</v>
      </c>
      <c r="D72" s="3">
        <v>0</v>
      </c>
      <c r="E72" s="3" t="b">
        <f>OR(OLD_cmp20_23!E72,OLD_cmp20_23!F72,OLD_RAW_compile!R72)</f>
        <v>0</v>
      </c>
      <c r="F72" s="13">
        <v>20.5417301654815</v>
      </c>
      <c r="G72" s="13">
        <v>0.171042680740356</v>
      </c>
      <c r="H72" s="13">
        <v>14.931355237960799</v>
      </c>
      <c r="I72" s="13">
        <v>0.168443918228149</v>
      </c>
      <c r="J72" s="41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 t="b">
        <v>1</v>
      </c>
      <c r="S72" s="3">
        <v>0</v>
      </c>
      <c r="T72" s="3">
        <v>0</v>
      </c>
      <c r="U72" s="3">
        <v>0</v>
      </c>
      <c r="V72" s="3">
        <v>4</v>
      </c>
      <c r="W72" s="3">
        <v>0</v>
      </c>
      <c r="X72" s="3" t="s">
        <v>272</v>
      </c>
      <c r="Z72" s="3">
        <v>1</v>
      </c>
    </row>
    <row r="73" spans="1:60" x14ac:dyDescent="0.2">
      <c r="A73" s="7">
        <v>2306.0076199999999</v>
      </c>
      <c r="B73" s="3" t="s">
        <v>27</v>
      </c>
      <c r="C73" s="3">
        <v>0</v>
      </c>
      <c r="D73" s="3">
        <v>0</v>
      </c>
      <c r="E73" s="3" t="b">
        <f>OR(OLD_cmp20_23!E73,OLD_cmp20_23!F73,OLD_RAW_compile!R73)</f>
        <v>0</v>
      </c>
      <c r="F73" s="13">
        <v>29.503786087036101</v>
      </c>
      <c r="G73" s="13">
        <v>0.16979384422302199</v>
      </c>
      <c r="H73" s="13">
        <v>23.272832155227601</v>
      </c>
      <c r="I73" s="13">
        <v>0.16718554496765101</v>
      </c>
      <c r="J73" s="41">
        <v>1500</v>
      </c>
      <c r="K73" s="3">
        <v>386</v>
      </c>
      <c r="L73" s="3">
        <v>0</v>
      </c>
      <c r="M73" s="3">
        <v>2</v>
      </c>
      <c r="N73" s="3">
        <v>437</v>
      </c>
      <c r="O73" s="3">
        <v>-1</v>
      </c>
      <c r="P73" s="3">
        <v>0</v>
      </c>
      <c r="Q73" s="3">
        <v>0</v>
      </c>
      <c r="R73" s="3" t="b">
        <v>1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Z73" s="3">
        <v>1</v>
      </c>
      <c r="AA73" s="3">
        <v>1</v>
      </c>
    </row>
    <row r="74" spans="1:60" x14ac:dyDescent="0.2">
      <c r="A74" s="7">
        <v>2306.00641</v>
      </c>
      <c r="B74" s="3" t="s">
        <v>28</v>
      </c>
      <c r="C74" s="3">
        <v>0</v>
      </c>
      <c r="D74" s="3">
        <v>0</v>
      </c>
      <c r="E74" s="3" t="b">
        <f>OR(OLD_cmp20_23!E74,OLD_cmp20_23!F74,OLD_RAW_compile!R74)</f>
        <v>0</v>
      </c>
      <c r="F74" s="13">
        <v>68.881102800369206</v>
      </c>
      <c r="G74" s="13">
        <v>0.173835754394531</v>
      </c>
      <c r="H74" s="13">
        <v>69.274023294448796</v>
      </c>
      <c r="I74" s="13">
        <v>0.16619896888732899</v>
      </c>
      <c r="J74" s="41">
        <v>248</v>
      </c>
      <c r="K74" s="3">
        <v>2</v>
      </c>
      <c r="L74" s="3">
        <v>0</v>
      </c>
      <c r="M74" s="3">
        <v>0</v>
      </c>
      <c r="N74" s="3">
        <v>0</v>
      </c>
      <c r="O74" s="3">
        <v>8</v>
      </c>
      <c r="P74" s="3">
        <v>0</v>
      </c>
      <c r="Q74" s="3">
        <v>4</v>
      </c>
      <c r="R74" s="3" t="b">
        <v>1</v>
      </c>
      <c r="S74" s="3">
        <v>0</v>
      </c>
      <c r="T74" s="3">
        <v>0</v>
      </c>
      <c r="U74" s="3">
        <v>2</v>
      </c>
      <c r="V74" s="3">
        <v>10</v>
      </c>
      <c r="W74" s="3">
        <v>0</v>
      </c>
      <c r="Z74" s="3" cm="1">
        <f t="array" ref="Z74:AG74">IF(E74,"",OLD_cmp20_23!AI74:AP74)</f>
        <v>1</v>
      </c>
      <c r="AA74" s="3">
        <v>0</v>
      </c>
      <c r="AB74" s="3">
        <v>0</v>
      </c>
      <c r="AC74" s="3">
        <v>0</v>
      </c>
      <c r="AD74" s="3">
        <v>1</v>
      </c>
      <c r="AE74" s="3">
        <v>0</v>
      </c>
      <c r="AF74" s="3">
        <v>0</v>
      </c>
      <c r="AG74" s="3">
        <v>0</v>
      </c>
    </row>
    <row r="75" spans="1:60" x14ac:dyDescent="0.2">
      <c r="A75" s="7">
        <v>2306.0070999999998</v>
      </c>
      <c r="B75" s="3" t="s">
        <v>13</v>
      </c>
      <c r="C75" s="3">
        <v>0</v>
      </c>
      <c r="D75" s="3">
        <v>0</v>
      </c>
      <c r="E75" s="3" t="b">
        <f>OR(OLD_cmp20_23!E75,OLD_cmp20_23!F75,OLD_RAW_compile!R75)</f>
        <v>0</v>
      </c>
      <c r="F75" s="13">
        <v>15.9356503486633</v>
      </c>
      <c r="G75" s="13">
        <v>0.219390153884887</v>
      </c>
      <c r="H75" s="13">
        <v>8.5234224796295095</v>
      </c>
      <c r="I75" s="13">
        <v>0.16813015937805101</v>
      </c>
      <c r="J75" s="41">
        <v>5</v>
      </c>
      <c r="K75" s="3">
        <v>5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7</v>
      </c>
      <c r="R75" s="3" t="b">
        <v>1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Z75" s="3">
        <v>1</v>
      </c>
    </row>
    <row r="76" spans="1:60" x14ac:dyDescent="0.2">
      <c r="A76" s="7">
        <v>2306.0669800000001</v>
      </c>
      <c r="B76" s="3" t="s">
        <v>10</v>
      </c>
      <c r="C76" s="3">
        <v>12</v>
      </c>
      <c r="D76" s="3">
        <v>12</v>
      </c>
      <c r="E76" s="3" t="b">
        <f>OR(OLD_cmp20_23!E76,OLD_cmp20_23!F76,OLD_RAW_compile!R76)</f>
        <v>0</v>
      </c>
      <c r="F76" s="13">
        <v>7.5406455993652299</v>
      </c>
      <c r="G76" s="13">
        <v>10.3521959781646</v>
      </c>
      <c r="H76" s="13">
        <v>2.7812578678131099</v>
      </c>
      <c r="I76" s="13">
        <v>0.16830253601074199</v>
      </c>
      <c r="J76" s="41">
        <v>3413</v>
      </c>
      <c r="K76" s="3">
        <v>2854</v>
      </c>
      <c r="L76" s="3">
        <v>0</v>
      </c>
      <c r="M76" s="3">
        <v>0</v>
      </c>
      <c r="N76" s="3">
        <v>17</v>
      </c>
      <c r="O76" s="3">
        <v>-3014</v>
      </c>
      <c r="P76" s="3">
        <v>-2660</v>
      </c>
      <c r="Q76" s="3">
        <v>68</v>
      </c>
      <c r="R76" s="3" t="b">
        <v>1</v>
      </c>
      <c r="S76" s="3">
        <v>0</v>
      </c>
      <c r="T76" s="3">
        <v>0</v>
      </c>
      <c r="U76" s="3">
        <v>1</v>
      </c>
      <c r="V76" s="3">
        <v>1</v>
      </c>
      <c r="W76" s="3">
        <v>1</v>
      </c>
      <c r="Z76" s="3" cm="1">
        <f t="array" ref="Z76:AG76">IF(E76,"",OLD_cmp20_23!AI76:AP76)</f>
        <v>1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</row>
    <row r="77" spans="1:60" x14ac:dyDescent="0.2">
      <c r="A77" s="7">
        <v>2306.0011300000001</v>
      </c>
      <c r="B77" s="3" t="s">
        <v>13</v>
      </c>
      <c r="C77" s="3">
        <v>0</v>
      </c>
      <c r="D77" s="3">
        <v>0</v>
      </c>
      <c r="E77" s="3" t="b">
        <f>OR(OLD_cmp20_23!E77,OLD_cmp20_23!F77,OLD_RAW_compile!R77)</f>
        <v>1</v>
      </c>
      <c r="F77" s="13">
        <v>26.534933567047101</v>
      </c>
      <c r="G77" s="13">
        <v>0.64218568801879805</v>
      </c>
      <c r="H77" s="13">
        <v>7.7886638641357404</v>
      </c>
      <c r="I77" s="13">
        <v>0.169657707214355</v>
      </c>
      <c r="J77" s="41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 t="b">
        <v>1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Z77" s="3" t="str" cm="1">
        <f t="array" ref="Z77">IF(E77,"",OLD_cmp20_23!AI77:AP77)</f>
        <v/>
      </c>
    </row>
    <row r="78" spans="1:60" x14ac:dyDescent="0.2">
      <c r="A78" s="7">
        <v>2306.00263</v>
      </c>
      <c r="B78" s="3" t="s">
        <v>29</v>
      </c>
      <c r="C78" s="3">
        <v>0</v>
      </c>
      <c r="D78" s="3">
        <v>0</v>
      </c>
      <c r="E78" s="3" t="b">
        <f>OR(OLD_cmp20_23!E78,OLD_cmp20_23!F78,OLD_RAW_compile!R78)</f>
        <v>1</v>
      </c>
      <c r="F78" s="13">
        <v>27.323008537292399</v>
      </c>
      <c r="G78" s="13">
        <v>0.22071337699890101</v>
      </c>
      <c r="H78" s="13">
        <v>7.7452585697174001</v>
      </c>
      <c r="I78" s="13">
        <v>0.16914868354797299</v>
      </c>
      <c r="J78" s="41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 t="b">
        <v>1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Z78" s="3" t="str" cm="1">
        <f t="array" ref="Z78">IF(E78,"",OLD_cmp20_23!AI78:AP78)</f>
        <v/>
      </c>
    </row>
    <row r="79" spans="1:60" x14ac:dyDescent="0.2">
      <c r="A79" s="7">
        <v>2306.00531</v>
      </c>
      <c r="B79" s="3" t="s">
        <v>13</v>
      </c>
      <c r="C79" s="3">
        <v>0</v>
      </c>
      <c r="D79" s="3">
        <v>0</v>
      </c>
      <c r="E79" s="3" t="b">
        <f>OR(OLD_cmp20_23!E79,OLD_cmp20_23!F79,OLD_RAW_compile!R79)</f>
        <v>0</v>
      </c>
      <c r="F79" s="13">
        <v>13.170105457305899</v>
      </c>
      <c r="G79" s="13">
        <v>0.168142080307006</v>
      </c>
      <c r="H79" s="13">
        <v>5.3505680561065603</v>
      </c>
      <c r="I79" s="13">
        <v>0.17591691017150801</v>
      </c>
      <c r="J79" s="41">
        <v>1</v>
      </c>
      <c r="K79" s="3">
        <v>0</v>
      </c>
      <c r="L79" s="3">
        <v>0</v>
      </c>
      <c r="M79" s="3">
        <v>0</v>
      </c>
      <c r="N79" s="3">
        <v>0</v>
      </c>
      <c r="O79" s="3">
        <v>1</v>
      </c>
      <c r="P79" s="3">
        <v>0</v>
      </c>
      <c r="Q79" s="3">
        <v>0</v>
      </c>
      <c r="R79" s="3" t="b">
        <v>1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Z79" s="3">
        <v>1</v>
      </c>
    </row>
    <row r="80" spans="1:60" x14ac:dyDescent="0.2">
      <c r="A80" s="7">
        <v>2306.0057400000001</v>
      </c>
      <c r="B80" s="3" t="s">
        <v>10</v>
      </c>
      <c r="C80" s="3">
        <v>12</v>
      </c>
      <c r="D80" s="3">
        <v>12</v>
      </c>
      <c r="E80" s="3" t="b">
        <v>0</v>
      </c>
      <c r="F80" s="13">
        <v>8.6893725395202601</v>
      </c>
      <c r="G80" s="13">
        <v>9.2695603370666504</v>
      </c>
      <c r="H80" s="13">
        <v>4.59453868865966</v>
      </c>
      <c r="I80" s="13">
        <v>0.16831779479980399</v>
      </c>
      <c r="J80" s="41">
        <v>4629</v>
      </c>
      <c r="K80" s="3">
        <v>3870</v>
      </c>
      <c r="L80" s="3">
        <v>0</v>
      </c>
      <c r="M80" s="3">
        <v>0</v>
      </c>
      <c r="N80" s="3">
        <v>32</v>
      </c>
      <c r="O80" s="3">
        <v>-4128</v>
      </c>
      <c r="P80" s="3">
        <v>-3660</v>
      </c>
      <c r="Q80" s="3">
        <v>73</v>
      </c>
      <c r="R80" s="3" t="b">
        <v>1</v>
      </c>
      <c r="S80" s="3">
        <v>0</v>
      </c>
      <c r="T80" s="3">
        <v>0</v>
      </c>
      <c r="U80" s="3">
        <v>2</v>
      </c>
      <c r="V80" s="3">
        <v>2</v>
      </c>
      <c r="W80" s="3">
        <v>3</v>
      </c>
      <c r="Z80" s="3">
        <v>1</v>
      </c>
      <c r="AA80" s="3">
        <v>1</v>
      </c>
      <c r="AB80" s="3">
        <v>1</v>
      </c>
      <c r="AC80" s="3">
        <v>1</v>
      </c>
    </row>
    <row r="81" spans="1:33" x14ac:dyDescent="0.2">
      <c r="A81" s="7">
        <v>2306.01073</v>
      </c>
      <c r="B81" s="3" t="s">
        <v>10</v>
      </c>
      <c r="C81" s="3">
        <v>0</v>
      </c>
      <c r="D81" s="3">
        <v>0</v>
      </c>
      <c r="E81" s="3" t="b">
        <f>OR(OLD_cmp20_23!E81,OLD_cmp20_23!F81,OLD_RAW_compile!R81)</f>
        <v>1</v>
      </c>
      <c r="F81" s="13">
        <v>10.7525672912597</v>
      </c>
      <c r="G81" s="13">
        <v>0.168370246887207</v>
      </c>
      <c r="H81" s="13">
        <v>4.9451227188110298</v>
      </c>
      <c r="I81" s="13">
        <v>0.16915869712829501</v>
      </c>
      <c r="J81" s="41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 t="b">
        <v>1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Z81" s="3" t="str" cm="1">
        <f t="array" ref="Z81">IF(E81,"",OLD_cmp20_23!AI81:AP81)</f>
        <v/>
      </c>
    </row>
    <row r="82" spans="1:33" x14ac:dyDescent="0.2">
      <c r="A82" s="7">
        <v>2306.0061500000002</v>
      </c>
      <c r="B82" s="3" t="s">
        <v>10</v>
      </c>
      <c r="C82" s="3">
        <v>0</v>
      </c>
      <c r="D82" s="3">
        <v>0</v>
      </c>
      <c r="E82" s="3" t="b">
        <f>OR(OLD_cmp20_23!E82,OLD_cmp20_23!F82,OLD_RAW_compile!R82)</f>
        <v>1</v>
      </c>
      <c r="F82" s="13">
        <v>12.8774037361145</v>
      </c>
      <c r="G82" s="13">
        <v>0.16967654228210399</v>
      </c>
      <c r="H82" s="13">
        <v>6.6730394363403303</v>
      </c>
      <c r="I82" s="13">
        <v>0.115899562835693</v>
      </c>
      <c r="J82" s="41">
        <v>2</v>
      </c>
      <c r="K82" s="3">
        <v>2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4</v>
      </c>
      <c r="R82" s="3" t="b">
        <v>1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Z82" s="3" t="str" cm="1">
        <f t="array" ref="Z82">IF(E82,"",OLD_cmp20_23!AI82:AP82)</f>
        <v/>
      </c>
    </row>
    <row r="83" spans="1:33" x14ac:dyDescent="0.2">
      <c r="A83" s="7">
        <v>2306.00146</v>
      </c>
      <c r="B83" s="3" t="s">
        <v>18</v>
      </c>
      <c r="C83" s="3">
        <v>0</v>
      </c>
      <c r="D83" s="3">
        <v>0</v>
      </c>
      <c r="E83" s="3" t="b">
        <f>OR(OLD_cmp20_23!E83,OLD_cmp20_23!F83,OLD_RAW_compile!R83)</f>
        <v>1</v>
      </c>
      <c r="F83" s="13">
        <v>132.64357352256701</v>
      </c>
      <c r="G83" s="13">
        <v>0.16658616065979001</v>
      </c>
      <c r="H83" s="13">
        <v>106.123799562454</v>
      </c>
      <c r="I83" s="13">
        <v>0.175736188888549</v>
      </c>
      <c r="J83" s="41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b">
        <v>1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Z83" s="3" t="str" cm="1">
        <f t="array" ref="Z83">IF(E83,"",OLD_cmp20_23!AI83:AP83)</f>
        <v/>
      </c>
    </row>
    <row r="84" spans="1:33" x14ac:dyDescent="0.2">
      <c r="A84" s="7">
        <v>2306.00236</v>
      </c>
      <c r="B84" s="3" t="s">
        <v>10</v>
      </c>
      <c r="C84" s="3">
        <v>12</v>
      </c>
      <c r="D84" s="3">
        <v>12</v>
      </c>
      <c r="E84" s="3" t="b">
        <f>OR(OLD_cmp20_23!E84,OLD_cmp20_23!F84,OLD_RAW_compile!R84)</f>
        <v>1</v>
      </c>
      <c r="F84" s="13">
        <v>11.5666971206665</v>
      </c>
      <c r="G84" s="13">
        <v>9.1185910701751691</v>
      </c>
      <c r="H84" s="13">
        <v>4.7415192127227703</v>
      </c>
      <c r="I84" s="13">
        <v>0.17594575881957999</v>
      </c>
      <c r="J84" s="41">
        <v>11461</v>
      </c>
      <c r="K84" s="3">
        <v>9726</v>
      </c>
      <c r="L84" s="3">
        <v>0</v>
      </c>
      <c r="M84" s="3">
        <v>0</v>
      </c>
      <c r="N84" s="3">
        <v>7</v>
      </c>
      <c r="O84" s="3">
        <v>-11329</v>
      </c>
      <c r="P84" s="3">
        <v>-9618</v>
      </c>
      <c r="Q84" s="3">
        <v>76</v>
      </c>
      <c r="R84" s="3" t="b">
        <v>1</v>
      </c>
      <c r="S84" s="3">
        <v>0</v>
      </c>
      <c r="T84" s="3">
        <v>0</v>
      </c>
      <c r="U84" s="3">
        <v>1</v>
      </c>
      <c r="V84" s="3">
        <v>3</v>
      </c>
      <c r="W84" s="3">
        <v>4</v>
      </c>
      <c r="Z84" s="3">
        <v>1</v>
      </c>
      <c r="AA84" s="3">
        <v>1</v>
      </c>
      <c r="AB84" s="3">
        <v>1</v>
      </c>
      <c r="AC84" s="3">
        <v>1</v>
      </c>
    </row>
    <row r="85" spans="1:33" x14ac:dyDescent="0.2">
      <c r="A85" s="7">
        <v>2306.0009300000002</v>
      </c>
      <c r="B85" s="3" t="s">
        <v>10</v>
      </c>
      <c r="C85" s="3">
        <v>0</v>
      </c>
      <c r="D85" s="3">
        <v>0</v>
      </c>
      <c r="E85" s="3" t="b">
        <f>OR(OLD_cmp20_23!E85,OLD_cmp20_23!F85,OLD_RAW_compile!R85)</f>
        <v>0</v>
      </c>
      <c r="F85" s="13">
        <v>12.2660152912139</v>
      </c>
      <c r="G85" s="13">
        <v>0.168620824813842</v>
      </c>
      <c r="H85" s="13">
        <v>6.0032684803008998</v>
      </c>
      <c r="I85" s="13">
        <v>0.168459892272949</v>
      </c>
      <c r="J85" s="41">
        <v>18</v>
      </c>
      <c r="K85" s="3">
        <v>18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4</v>
      </c>
      <c r="R85" s="3" t="b">
        <v>1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 t="s">
        <v>277</v>
      </c>
      <c r="Z85" s="3">
        <v>1</v>
      </c>
    </row>
    <row r="86" spans="1:33" x14ac:dyDescent="0.2">
      <c r="A86" s="7">
        <v>2306.0003299999998</v>
      </c>
      <c r="B86" s="3" t="s">
        <v>10</v>
      </c>
      <c r="C86" s="3">
        <v>0</v>
      </c>
      <c r="D86" s="3">
        <v>0</v>
      </c>
      <c r="E86" s="3" t="b">
        <f>OR(OLD_cmp20_23!E86,OLD_cmp20_23!F86,OLD_RAW_compile!R86)</f>
        <v>1</v>
      </c>
      <c r="F86" s="13">
        <v>3.5380113124847399</v>
      </c>
      <c r="G86" s="13">
        <v>0.11611008644104</v>
      </c>
      <c r="H86" s="13">
        <v>2.4467594623565598</v>
      </c>
      <c r="I86" s="13">
        <v>0.116728782653808</v>
      </c>
      <c r="J86" s="41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 t="b">
        <v>1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Z86" s="3" t="str" cm="1">
        <f t="array" ref="Z86">IF(E86,"",OLD_cmp20_23!AI86:AP86)</f>
        <v/>
      </c>
    </row>
    <row r="87" spans="1:33" x14ac:dyDescent="0.2">
      <c r="A87" s="7">
        <v>2306.0036700000001</v>
      </c>
      <c r="B87" s="3" t="s">
        <v>10</v>
      </c>
      <c r="C87" s="3">
        <v>0</v>
      </c>
      <c r="D87" s="3">
        <v>0</v>
      </c>
      <c r="E87" s="3" t="b">
        <f>OR(OLD_cmp20_23!E87,OLD_cmp20_23!F87,OLD_RAW_compile!R87)</f>
        <v>0</v>
      </c>
      <c r="F87" s="13">
        <v>29.6379008293151</v>
      </c>
      <c r="G87" s="13">
        <v>0.16847419738769501</v>
      </c>
      <c r="H87" s="13">
        <v>15.3134362697601</v>
      </c>
      <c r="I87" s="13">
        <v>0.167779445648193</v>
      </c>
      <c r="J87" s="41">
        <v>1447</v>
      </c>
      <c r="K87" s="3">
        <v>356</v>
      </c>
      <c r="L87" s="3">
        <v>2</v>
      </c>
      <c r="M87" s="3">
        <v>4</v>
      </c>
      <c r="N87" s="3">
        <v>411</v>
      </c>
      <c r="O87" s="3">
        <v>-44</v>
      </c>
      <c r="P87" s="3">
        <v>-39</v>
      </c>
      <c r="Q87" s="3">
        <v>22</v>
      </c>
      <c r="R87" s="3" t="b">
        <v>1</v>
      </c>
      <c r="S87" s="3">
        <v>0</v>
      </c>
      <c r="T87" s="3">
        <v>0</v>
      </c>
      <c r="U87" s="3">
        <v>0</v>
      </c>
      <c r="V87" s="3">
        <v>0</v>
      </c>
      <c r="W87" s="3">
        <v>1</v>
      </c>
      <c r="X87" s="3" t="s">
        <v>274</v>
      </c>
      <c r="Z87" s="3">
        <v>1</v>
      </c>
      <c r="AA87" s="3">
        <v>1</v>
      </c>
    </row>
    <row r="88" spans="1:33" x14ac:dyDescent="0.2">
      <c r="A88" s="7">
        <v>2306.0848599999999</v>
      </c>
      <c r="B88" s="3" t="s">
        <v>30</v>
      </c>
      <c r="C88" s="3">
        <v>0</v>
      </c>
      <c r="D88" s="3">
        <v>0</v>
      </c>
      <c r="E88" s="3" t="b">
        <f>OR(OLD_cmp20_23!E88,OLD_cmp20_23!F88,OLD_RAW_compile!R88)</f>
        <v>0</v>
      </c>
      <c r="F88" s="13">
        <v>44.609050750732401</v>
      </c>
      <c r="G88" s="13">
        <v>0.16782641410827601</v>
      </c>
      <c r="H88" s="13">
        <v>25.4509806632995</v>
      </c>
      <c r="I88" s="13">
        <v>0.168083906173706</v>
      </c>
      <c r="J88" s="41">
        <v>4</v>
      </c>
      <c r="K88" s="3">
        <v>2</v>
      </c>
      <c r="L88" s="3">
        <v>0</v>
      </c>
      <c r="M88" s="3">
        <v>0</v>
      </c>
      <c r="N88" s="3">
        <v>0</v>
      </c>
      <c r="O88" s="3">
        <v>-2</v>
      </c>
      <c r="P88" s="3">
        <v>0</v>
      </c>
      <c r="Q88" s="3">
        <v>4</v>
      </c>
      <c r="R88" s="3" t="b">
        <v>1</v>
      </c>
      <c r="S88" s="3">
        <v>0</v>
      </c>
      <c r="T88" s="3">
        <v>0</v>
      </c>
      <c r="U88" s="3">
        <v>0</v>
      </c>
      <c r="V88" s="3">
        <v>2</v>
      </c>
      <c r="W88" s="3">
        <v>0</v>
      </c>
      <c r="Z88" s="3">
        <v>1</v>
      </c>
    </row>
    <row r="89" spans="1:33" x14ac:dyDescent="0.2">
      <c r="A89" s="7">
        <v>2306.0137800000002</v>
      </c>
      <c r="B89" s="3" t="s">
        <v>31</v>
      </c>
      <c r="C89" s="3">
        <v>0</v>
      </c>
      <c r="D89" s="3">
        <v>0</v>
      </c>
      <c r="E89" s="3" t="b">
        <f>OR(OLD_cmp20_23!E89,OLD_cmp20_23!F89,OLD_RAW_compile!R89)</f>
        <v>0</v>
      </c>
      <c r="F89" s="13">
        <v>21.983762502670199</v>
      </c>
      <c r="G89" s="13">
        <v>0.16820025444030701</v>
      </c>
      <c r="H89" s="13">
        <v>11.3948018550872</v>
      </c>
      <c r="I89" s="13">
        <v>0.169126987457275</v>
      </c>
      <c r="J89" s="41">
        <v>67</v>
      </c>
      <c r="K89" s="3">
        <v>27</v>
      </c>
      <c r="L89" s="3">
        <v>0</v>
      </c>
      <c r="M89" s="3">
        <v>0</v>
      </c>
      <c r="N89" s="3">
        <v>15</v>
      </c>
      <c r="O89" s="3">
        <v>0</v>
      </c>
      <c r="P89" s="3">
        <v>0</v>
      </c>
      <c r="Q89" s="3">
        <v>0</v>
      </c>
      <c r="R89" s="3" t="b">
        <v>1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AG89" s="3">
        <v>1</v>
      </c>
    </row>
    <row r="90" spans="1:33" x14ac:dyDescent="0.2">
      <c r="A90" s="7">
        <v>2306.00218</v>
      </c>
      <c r="B90" s="3" t="s">
        <v>16</v>
      </c>
      <c r="C90" s="3">
        <v>0</v>
      </c>
      <c r="D90" s="3">
        <v>0</v>
      </c>
      <c r="E90" s="3" t="b">
        <f>OR(OLD_cmp20_23!E90,OLD_cmp20_23!F90,OLD_RAW_compile!R90)</f>
        <v>1</v>
      </c>
      <c r="F90" s="13">
        <v>11.4338569641113</v>
      </c>
      <c r="G90" s="13">
        <v>0.115588188171386</v>
      </c>
      <c r="H90" s="13">
        <v>4.2951724529266304</v>
      </c>
      <c r="I90" s="13">
        <v>0.167651891708374</v>
      </c>
      <c r="J90" s="41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 t="b">
        <v>1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Z90" s="3" t="str" cm="1">
        <f t="array" ref="Z90">IF(E90,"",OLD_cmp20_23!AI90:AP90)</f>
        <v/>
      </c>
    </row>
    <row r="91" spans="1:33" x14ac:dyDescent="0.2">
      <c r="A91" s="7">
        <v>2306.0524099999998</v>
      </c>
      <c r="B91" s="3" t="s">
        <v>10</v>
      </c>
      <c r="C91" s="3">
        <v>12</v>
      </c>
      <c r="D91" s="3">
        <v>0</v>
      </c>
      <c r="E91" s="3" t="b">
        <f>OR(OLD_cmp20_23!E91,OLD_cmp20_23!F91,OLD_RAW_compile!R91)</f>
        <v>0</v>
      </c>
      <c r="F91" s="13">
        <v>1.27318358421325</v>
      </c>
      <c r="G91" s="13">
        <v>1.3260817527770901</v>
      </c>
      <c r="H91" s="13">
        <v>15.0759100914001</v>
      </c>
      <c r="I91" s="13">
        <v>0.17016935348510701</v>
      </c>
      <c r="J91" s="41">
        <v>45155</v>
      </c>
      <c r="K91" s="3">
        <v>37238</v>
      </c>
      <c r="L91" s="3">
        <v>0</v>
      </c>
      <c r="M91" s="3">
        <v>2</v>
      </c>
      <c r="N91" s="3">
        <v>0</v>
      </c>
      <c r="O91" s="3">
        <v>44988</v>
      </c>
      <c r="P91" s="3">
        <v>37059</v>
      </c>
      <c r="Q91" s="3">
        <v>141</v>
      </c>
      <c r="R91" s="3" t="b">
        <v>0</v>
      </c>
      <c r="S91" s="3">
        <v>64</v>
      </c>
      <c r="T91" s="3">
        <v>0</v>
      </c>
      <c r="U91" s="3">
        <v>81</v>
      </c>
      <c r="V91" s="3">
        <v>107</v>
      </c>
      <c r="W91" s="3">
        <v>-7</v>
      </c>
      <c r="X91" s="3" t="s">
        <v>275</v>
      </c>
      <c r="Z91" s="3" cm="1">
        <f t="array" ref="Z91:AG91">IF(E91,"",OLD_cmp20_23!AI91:AP91)</f>
        <v>1</v>
      </c>
      <c r="AA91" s="3">
        <v>1</v>
      </c>
      <c r="AB91" s="3">
        <v>1</v>
      </c>
      <c r="AC91" s="3">
        <v>1</v>
      </c>
      <c r="AD91" s="3">
        <v>1</v>
      </c>
      <c r="AE91" s="3">
        <v>1</v>
      </c>
      <c r="AF91" s="3">
        <v>0</v>
      </c>
      <c r="AG91" s="3">
        <v>1</v>
      </c>
    </row>
    <row r="92" spans="1:33" x14ac:dyDescent="0.2">
      <c r="A92" s="7">
        <v>2306.1062999999999</v>
      </c>
      <c r="B92" s="3" t="s">
        <v>15</v>
      </c>
      <c r="C92" s="3">
        <v>0</v>
      </c>
      <c r="D92" s="3">
        <v>0</v>
      </c>
      <c r="E92" s="3" t="b">
        <f>OR(OLD_cmp20_23!E92,OLD_cmp20_23!F92,OLD_RAW_compile!R92)</f>
        <v>1</v>
      </c>
      <c r="F92" s="13">
        <v>11.049741744995099</v>
      </c>
      <c r="G92" s="13">
        <v>0.117362737655639</v>
      </c>
      <c r="H92" s="13">
        <v>9.4764940738677907</v>
      </c>
      <c r="I92" s="13">
        <v>0.11620664596557601</v>
      </c>
      <c r="J92" s="41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 t="b">
        <v>1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Z92" s="3" t="str" cm="1">
        <f t="array" ref="Z92">IF(E92,"",OLD_cmp20_23!AI92:AP92)</f>
        <v/>
      </c>
    </row>
    <row r="93" spans="1:33" x14ac:dyDescent="0.2">
      <c r="A93" s="7">
        <v>2306.0000500000001</v>
      </c>
      <c r="B93" s="3" t="s">
        <v>10</v>
      </c>
      <c r="C93" s="3">
        <v>0</v>
      </c>
      <c r="D93" s="3">
        <v>0</v>
      </c>
      <c r="E93" s="3" t="b">
        <f>OR(OLD_cmp20_23!E93,OLD_cmp20_23!F93,OLD_RAW_compile!R93)</f>
        <v>0</v>
      </c>
      <c r="F93" s="13">
        <v>27.345668077468801</v>
      </c>
      <c r="G93" s="13">
        <v>0.170819282531738</v>
      </c>
      <c r="H93" s="13">
        <v>19.620556116104101</v>
      </c>
      <c r="I93" s="13">
        <v>0.17209863662719699</v>
      </c>
      <c r="J93" s="41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 t="b">
        <v>1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 t="s">
        <v>275</v>
      </c>
      <c r="Z93" s="3">
        <v>1</v>
      </c>
    </row>
    <row r="94" spans="1:33" x14ac:dyDescent="0.2">
      <c r="A94" s="7">
        <v>2306.0000599999998</v>
      </c>
      <c r="B94" s="3" t="s">
        <v>10</v>
      </c>
      <c r="C94" s="3">
        <v>0</v>
      </c>
      <c r="D94" s="3">
        <v>0</v>
      </c>
      <c r="E94" s="3" t="b">
        <f>OR(OLD_cmp20_23!E94,OLD_cmp20_23!F94,OLD_RAW_compile!R94)</f>
        <v>0</v>
      </c>
      <c r="F94" s="13">
        <v>16.7550449371337</v>
      </c>
      <c r="G94" s="13">
        <v>0.118457555770874</v>
      </c>
      <c r="H94" s="13">
        <v>11.087456464767399</v>
      </c>
      <c r="I94" s="13">
        <v>0.172422170639038</v>
      </c>
      <c r="J94" s="41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b">
        <v>1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272</v>
      </c>
      <c r="Z94" s="3">
        <v>1</v>
      </c>
    </row>
    <row r="95" spans="1:33" x14ac:dyDescent="0.2">
      <c r="A95" s="7">
        <v>2306.0082200000002</v>
      </c>
      <c r="B95" s="3" t="s">
        <v>10</v>
      </c>
      <c r="C95" s="3">
        <v>0</v>
      </c>
      <c r="D95" s="3">
        <v>0</v>
      </c>
      <c r="E95" s="3" t="b">
        <f>OR(OLD_cmp20_23!E95,OLD_cmp20_23!F95,OLD_RAW_compile!R95)</f>
        <v>1</v>
      </c>
      <c r="F95" s="13">
        <v>4.48893046379089</v>
      </c>
      <c r="G95" s="13">
        <v>0.115757942199707</v>
      </c>
      <c r="H95" s="13">
        <v>3.2887713909149099</v>
      </c>
      <c r="I95" s="13">
        <v>0.169926643371582</v>
      </c>
      <c r="J95" s="41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 t="b">
        <v>1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Z95" s="3" t="str" cm="1">
        <f t="array" ref="Z95">IF(E95,"",OLD_cmp20_23!AI95:AP95)</f>
        <v/>
      </c>
    </row>
    <row r="96" spans="1:33" x14ac:dyDescent="0.2">
      <c r="A96" s="7">
        <v>2306.0023700000002</v>
      </c>
      <c r="B96" s="3" t="s">
        <v>18</v>
      </c>
      <c r="C96" s="3">
        <v>12</v>
      </c>
      <c r="D96" s="3">
        <v>12</v>
      </c>
      <c r="E96" s="3" t="b">
        <v>0</v>
      </c>
      <c r="F96" s="13">
        <v>4.2026650905609104</v>
      </c>
      <c r="G96" s="13">
        <v>3.9351069927215501</v>
      </c>
      <c r="H96" s="13">
        <v>3.6043415069579998</v>
      </c>
      <c r="I96" s="13">
        <v>0.16633844375610299</v>
      </c>
      <c r="J96" s="41">
        <v>15112</v>
      </c>
      <c r="K96" s="3">
        <v>11183</v>
      </c>
      <c r="L96" s="3">
        <v>0</v>
      </c>
      <c r="M96" s="3">
        <v>0</v>
      </c>
      <c r="N96" s="3">
        <v>577</v>
      </c>
      <c r="O96" s="3">
        <v>-13394</v>
      </c>
      <c r="P96" s="3">
        <v>-11076</v>
      </c>
      <c r="Q96" s="3">
        <v>82</v>
      </c>
      <c r="R96" s="3" t="b">
        <v>1</v>
      </c>
      <c r="S96" s="3">
        <v>0</v>
      </c>
      <c r="T96" s="3">
        <v>0</v>
      </c>
      <c r="U96" s="3">
        <v>1</v>
      </c>
      <c r="V96" s="3">
        <v>1</v>
      </c>
      <c r="W96" s="3">
        <v>3</v>
      </c>
      <c r="Z96" s="3">
        <v>1</v>
      </c>
      <c r="AA96" s="3">
        <v>1</v>
      </c>
      <c r="AB96" s="3">
        <v>1</v>
      </c>
      <c r="AC96" s="3">
        <v>1</v>
      </c>
    </row>
    <row r="97" spans="1:33" x14ac:dyDescent="0.2">
      <c r="A97" s="7">
        <v>2306.1260200000002</v>
      </c>
      <c r="B97" s="3" t="s">
        <v>10</v>
      </c>
      <c r="C97" s="3">
        <v>0</v>
      </c>
      <c r="D97" s="3">
        <v>0</v>
      </c>
      <c r="E97" s="3" t="b">
        <f>OR(OLD_cmp20_23!E97,OLD_cmp20_23!F97,OLD_RAW_compile!R97)</f>
        <v>1</v>
      </c>
      <c r="F97" s="13">
        <v>21.2283678054809</v>
      </c>
      <c r="G97" s="13">
        <v>0.115703344345092</v>
      </c>
      <c r="H97" s="13">
        <v>13.499331474304199</v>
      </c>
      <c r="I97" s="13">
        <v>0.173699140548706</v>
      </c>
      <c r="J97" s="41">
        <v>2</v>
      </c>
      <c r="K97" s="3">
        <v>2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4</v>
      </c>
      <c r="R97" s="3" t="b">
        <v>1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Z97" s="3" t="str" cm="1">
        <f t="array" ref="Z97">IF(E97,"",OLD_cmp20_23!AI97:AP97)</f>
        <v/>
      </c>
    </row>
    <row r="98" spans="1:33" x14ac:dyDescent="0.2">
      <c r="A98" s="7">
        <v>2306.01388</v>
      </c>
      <c r="B98" s="3" t="s">
        <v>17</v>
      </c>
      <c r="C98" s="3">
        <v>0</v>
      </c>
      <c r="D98" s="3">
        <v>0</v>
      </c>
      <c r="E98" s="3" t="b">
        <f>OR(OLD_cmp20_23!E98,OLD_cmp20_23!F98,OLD_RAW_compile!R98)</f>
        <v>1</v>
      </c>
      <c r="F98" s="13">
        <v>20.843106269836401</v>
      </c>
      <c r="G98" s="13">
        <v>0.11589932441711399</v>
      </c>
      <c r="H98" s="13">
        <v>15.3361189365386</v>
      </c>
      <c r="I98" s="13">
        <v>0.170991420745849</v>
      </c>
      <c r="J98" s="41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 t="b">
        <v>1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Z98" s="3" t="str" cm="1">
        <f t="array" ref="Z98">IF(E98,"",OLD_cmp20_23!AI98:AP98)</f>
        <v/>
      </c>
    </row>
    <row r="99" spans="1:33" x14ac:dyDescent="0.2">
      <c r="A99" s="7">
        <v>2306.0010400000001</v>
      </c>
      <c r="B99" s="3" t="s">
        <v>26</v>
      </c>
      <c r="C99" s="3">
        <v>0</v>
      </c>
      <c r="D99" s="3">
        <v>0</v>
      </c>
      <c r="E99" s="3" t="b">
        <f>OR(OLD_cmp20_23!E99,OLD_cmp20_23!F99,OLD_RAW_compile!R99)</f>
        <v>1</v>
      </c>
      <c r="F99" s="13">
        <v>7.4567096233367902</v>
      </c>
      <c r="G99" s="13">
        <v>0.11575365066528299</v>
      </c>
      <c r="H99" s="13">
        <v>5.3502540588378897</v>
      </c>
      <c r="I99" s="13">
        <v>0.173852443695068</v>
      </c>
      <c r="J99" s="41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 t="b">
        <v>1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Z99" s="3" t="str" cm="1">
        <f t="array" ref="Z99">IF(E99,"",OLD_cmp20_23!AI99:AP99)</f>
        <v/>
      </c>
    </row>
    <row r="100" spans="1:33" x14ac:dyDescent="0.2">
      <c r="A100" s="7">
        <v>2306.0022600000002</v>
      </c>
      <c r="B100" s="3" t="s">
        <v>10</v>
      </c>
      <c r="C100" s="3">
        <v>0</v>
      </c>
      <c r="D100" s="3">
        <v>0</v>
      </c>
      <c r="E100" s="3" t="b">
        <f>OR(OLD_cmp20_23!E100,OLD_cmp20_23!F100,OLD_RAW_compile!R100)</f>
        <v>1</v>
      </c>
      <c r="F100" s="13">
        <v>10.7396864891052</v>
      </c>
      <c r="G100" s="13">
        <v>0.116757154464721</v>
      </c>
      <c r="H100" s="13">
        <v>7.1763963699340803</v>
      </c>
      <c r="I100" s="13">
        <v>0.16889691352844199</v>
      </c>
      <c r="J100" s="41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b">
        <v>1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Z100" s="3" t="str" cm="1">
        <f t="array" ref="Z100">IF(E100,"",OLD_cmp20_23!AI100:AP100)</f>
        <v/>
      </c>
    </row>
    <row r="101" spans="1:33" x14ac:dyDescent="0.2">
      <c r="A101" s="7">
        <v>2306.0027700000001</v>
      </c>
      <c r="B101" s="3" t="s">
        <v>12</v>
      </c>
      <c r="C101" s="3">
        <v>0</v>
      </c>
      <c r="D101" s="3">
        <v>0</v>
      </c>
      <c r="E101" s="3" t="b">
        <f>OR(OLD_cmp20_23!E101,OLD_cmp20_23!F101,OLD_RAW_compile!R101)</f>
        <v>1</v>
      </c>
      <c r="F101" s="13">
        <v>7.2061030864715496</v>
      </c>
      <c r="G101" s="13">
        <v>0.119335889816284</v>
      </c>
      <c r="H101" s="13">
        <v>6.5034468173980704</v>
      </c>
      <c r="I101" s="13">
        <v>0.116722822189331</v>
      </c>
      <c r="J101" s="41">
        <v>2</v>
      </c>
      <c r="K101" s="3">
        <v>2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4</v>
      </c>
      <c r="R101" s="3" t="b">
        <v>1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Z101" s="3" t="str" cm="1">
        <f t="array" ref="Z101">IF(E101,"",OLD_cmp20_23!AI101:AP101)</f>
        <v/>
      </c>
    </row>
    <row r="102" spans="1:33" x14ac:dyDescent="0.2">
      <c r="A102" s="7">
        <v>2306.0171300000002</v>
      </c>
      <c r="B102" s="3" t="s">
        <v>18</v>
      </c>
      <c r="C102" s="3">
        <v>0</v>
      </c>
      <c r="D102" s="3">
        <v>0</v>
      </c>
      <c r="E102" s="3" t="b">
        <f>OR(OLD_cmp20_23!E102,OLD_cmp20_23!F102,OLD_RAW_compile!R102)</f>
        <v>1</v>
      </c>
      <c r="F102" s="13">
        <v>13.652465343475299</v>
      </c>
      <c r="G102" s="13">
        <v>0.17165207862854001</v>
      </c>
      <c r="H102" s="13">
        <v>9.9533612728118896</v>
      </c>
      <c r="I102" s="13">
        <v>0.172213554382324</v>
      </c>
      <c r="J102" s="41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b">
        <v>1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Z102" s="3" t="str" cm="1">
        <f t="array" ref="Z102">IF(E102,"",OLD_cmp20_23!AI102:AP102)</f>
        <v/>
      </c>
    </row>
    <row r="103" spans="1:33" x14ac:dyDescent="0.2">
      <c r="A103" s="7">
        <v>2306.0025700000001</v>
      </c>
      <c r="B103" s="3" t="s">
        <v>13</v>
      </c>
      <c r="C103" s="3">
        <v>0</v>
      </c>
      <c r="D103" s="3">
        <v>0</v>
      </c>
      <c r="E103" s="3" t="b">
        <f>OR(OLD_cmp20_23!E103,OLD_cmp20_23!F103,OLD_RAW_compile!R103)</f>
        <v>0</v>
      </c>
      <c r="F103" s="13">
        <v>5.8643040657043404</v>
      </c>
      <c r="G103" s="13">
        <v>0.118500471115112</v>
      </c>
      <c r="H103" s="13">
        <v>3.8384222984313898</v>
      </c>
      <c r="I103" s="13">
        <v>0.17785549163818301</v>
      </c>
      <c r="J103" s="41">
        <v>2</v>
      </c>
      <c r="K103" s="3">
        <v>2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4</v>
      </c>
      <c r="R103" s="3" t="b">
        <v>1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Z103" s="3">
        <v>1</v>
      </c>
    </row>
    <row r="104" spans="1:33" x14ac:dyDescent="0.2">
      <c r="A104" s="7">
        <v>2306.0023000000001</v>
      </c>
      <c r="B104" s="3" t="s">
        <v>12</v>
      </c>
      <c r="C104" s="3">
        <v>0</v>
      </c>
      <c r="D104" s="3">
        <v>0</v>
      </c>
      <c r="E104" s="3" t="b">
        <f>OR(OLD_cmp20_23!E104,OLD_cmp20_23!F104,OLD_RAW_compile!R104)</f>
        <v>0</v>
      </c>
      <c r="F104" s="13">
        <v>35.395904779434197</v>
      </c>
      <c r="G104" s="13">
        <v>0.168482065200805</v>
      </c>
      <c r="H104" s="13">
        <v>33.8260979652404</v>
      </c>
      <c r="I104" s="13">
        <v>0.16629981994628901</v>
      </c>
      <c r="J104" s="41">
        <v>132</v>
      </c>
      <c r="K104" s="3">
        <v>2</v>
      </c>
      <c r="L104" s="3">
        <v>0</v>
      </c>
      <c r="M104" s="3">
        <v>0</v>
      </c>
      <c r="N104" s="3">
        <v>48</v>
      </c>
      <c r="O104" s="3">
        <v>-8</v>
      </c>
      <c r="P104" s="3">
        <v>0</v>
      </c>
      <c r="Q104" s="3">
        <v>4</v>
      </c>
      <c r="R104" s="3" t="b">
        <v>1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Z104" s="3">
        <v>1</v>
      </c>
      <c r="AA104" s="3">
        <v>1</v>
      </c>
    </row>
    <row r="105" spans="1:33" x14ac:dyDescent="0.2">
      <c r="A105" s="7">
        <v>2306.00441</v>
      </c>
      <c r="B105" s="3" t="s">
        <v>13</v>
      </c>
      <c r="C105" s="3">
        <v>0</v>
      </c>
      <c r="D105" s="3">
        <v>0</v>
      </c>
      <c r="E105" s="3" t="b">
        <f>OR(OLD_cmp20_23!E105,OLD_cmp20_23!F105,OLD_RAW_compile!R105)</f>
        <v>1</v>
      </c>
      <c r="F105" s="13">
        <v>8.76916408538818</v>
      </c>
      <c r="G105" s="13">
        <v>0.11562848091125399</v>
      </c>
      <c r="H105" s="13">
        <v>5.89709019660949</v>
      </c>
      <c r="I105" s="13">
        <v>0.16597104072570801</v>
      </c>
      <c r="J105" s="41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 t="b">
        <v>1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Z105" s="3" t="str" cm="1">
        <f t="array" ref="Z105">IF(E105,"",OLD_cmp20_23!AI105:AP105)</f>
        <v/>
      </c>
    </row>
    <row r="106" spans="1:33" x14ac:dyDescent="0.2">
      <c r="A106" s="7">
        <v>2306.0018700000001</v>
      </c>
      <c r="B106" s="3" t="s">
        <v>23</v>
      </c>
      <c r="C106" s="3">
        <v>0</v>
      </c>
      <c r="D106" s="3">
        <v>0</v>
      </c>
      <c r="E106" s="3" t="b">
        <f>OR(OLD_cmp20_23!E106,OLD_cmp20_23!F106,OLD_RAW_compile!R106)</f>
        <v>1</v>
      </c>
      <c r="F106" s="13">
        <v>13.9541361331939</v>
      </c>
      <c r="G106" s="13">
        <v>0.17131352424621499</v>
      </c>
      <c r="H106" s="13">
        <v>11.1843421459198</v>
      </c>
      <c r="I106" s="13">
        <v>0.17424106597900299</v>
      </c>
      <c r="J106" s="41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 t="b">
        <v>1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Z106" s="3" t="str" cm="1">
        <f t="array" ref="Z106">IF(E106,"",OLD_cmp20_23!AI106:AP106)</f>
        <v/>
      </c>
    </row>
    <row r="107" spans="1:33" x14ac:dyDescent="0.2">
      <c r="A107" s="7">
        <v>2306.0038199999999</v>
      </c>
      <c r="B107" s="3" t="s">
        <v>10</v>
      </c>
      <c r="C107" s="3">
        <v>0</v>
      </c>
      <c r="D107" s="3">
        <v>0</v>
      </c>
      <c r="E107" s="3" t="b">
        <f>OR(OLD_cmp20_23!E107,OLD_cmp20_23!F107,OLD_RAW_compile!R107)</f>
        <v>0</v>
      </c>
      <c r="F107" s="13">
        <v>17.366673707962001</v>
      </c>
      <c r="G107" s="13">
        <v>0.11577796936035099</v>
      </c>
      <c r="H107" s="13">
        <v>13.157922267913801</v>
      </c>
      <c r="I107" s="13">
        <v>0.16714239120483301</v>
      </c>
      <c r="J107" s="41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 t="b">
        <v>1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 t="s">
        <v>272</v>
      </c>
      <c r="Z107" s="3">
        <v>1</v>
      </c>
    </row>
    <row r="108" spans="1:33" x14ac:dyDescent="0.2">
      <c r="A108" s="7">
        <v>2306.00675</v>
      </c>
      <c r="B108" s="3" t="s">
        <v>23</v>
      </c>
      <c r="C108" s="3">
        <v>0</v>
      </c>
      <c r="D108" s="3">
        <v>0</v>
      </c>
      <c r="E108" s="3" t="b">
        <f>OR(OLD_cmp20_23!E108,OLD_cmp20_23!F108,OLD_RAW_compile!R108)</f>
        <v>1</v>
      </c>
      <c r="F108" s="13">
        <v>9.9235253334045392</v>
      </c>
      <c r="G108" s="13">
        <v>0.16670870780944799</v>
      </c>
      <c r="H108" s="13">
        <v>5.3506591320037797</v>
      </c>
      <c r="I108" s="13">
        <v>0.167738437652587</v>
      </c>
      <c r="J108" s="41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 t="b">
        <v>1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Z108" s="3" t="str" cm="1">
        <f t="array" ref="Z108">IF(E108,"",OLD_cmp20_23!AI108:AP108)</f>
        <v/>
      </c>
    </row>
    <row r="109" spans="1:33" x14ac:dyDescent="0.2">
      <c r="A109" s="7">
        <v>2306.1384800000001</v>
      </c>
      <c r="B109" s="3" t="s">
        <v>32</v>
      </c>
      <c r="C109" s="3">
        <v>0</v>
      </c>
      <c r="D109" s="3">
        <v>0</v>
      </c>
      <c r="E109" s="3" t="b">
        <f>OR(OLD_cmp20_23!E109,OLD_cmp20_23!F109,OLD_RAW_compile!R109)</f>
        <v>0</v>
      </c>
      <c r="F109" s="13">
        <v>16.271944522857599</v>
      </c>
      <c r="G109" s="13">
        <v>0.16722559928894001</v>
      </c>
      <c r="H109" s="13">
        <v>10.533032178878701</v>
      </c>
      <c r="I109" s="13">
        <v>0.16948914527893</v>
      </c>
      <c r="J109" s="41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 t="b">
        <v>1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Z109" s="3" cm="1">
        <f t="array" ref="Z109:AG109">IF(E109,"",OLD_cmp20_23!AI109:AP109)</f>
        <v>1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</row>
    <row r="110" spans="1:33" x14ac:dyDescent="0.2">
      <c r="A110" s="7">
        <v>2306.0057299999999</v>
      </c>
      <c r="B110" s="3" t="s">
        <v>12</v>
      </c>
      <c r="C110" s="3">
        <v>0</v>
      </c>
      <c r="D110" s="3">
        <v>0</v>
      </c>
      <c r="E110" s="3" t="b">
        <f>OR(OLD_cmp20_23!E110,OLD_cmp20_23!F110,OLD_RAW_compile!R110)</f>
        <v>0</v>
      </c>
      <c r="F110" s="13">
        <v>14.158983469009399</v>
      </c>
      <c r="G110" s="13">
        <v>0.16701841354370101</v>
      </c>
      <c r="H110" s="13">
        <v>11.006341695785499</v>
      </c>
      <c r="I110" s="13">
        <v>0.16843986511230399</v>
      </c>
      <c r="J110" s="41">
        <v>3</v>
      </c>
      <c r="K110" s="3">
        <v>2</v>
      </c>
      <c r="L110" s="3">
        <v>0</v>
      </c>
      <c r="M110" s="3">
        <v>0</v>
      </c>
      <c r="N110" s="3">
        <v>0</v>
      </c>
      <c r="O110" s="3">
        <v>-1</v>
      </c>
      <c r="P110" s="3">
        <v>0</v>
      </c>
      <c r="Q110" s="3">
        <v>4</v>
      </c>
      <c r="R110" s="3" t="b">
        <v>1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Z110" s="3">
        <v>1</v>
      </c>
      <c r="AA110" s="3">
        <v>1</v>
      </c>
    </row>
    <row r="111" spans="1:33" x14ac:dyDescent="0.2">
      <c r="A111" s="7">
        <v>2306.0035800000001</v>
      </c>
      <c r="B111" s="3" t="s">
        <v>10</v>
      </c>
      <c r="C111" s="3">
        <v>0</v>
      </c>
      <c r="D111" s="3">
        <v>0</v>
      </c>
      <c r="E111" s="3" t="b">
        <f>OR(OLD_cmp20_23!E111,OLD_cmp20_23!F111,OLD_RAW_compile!R111)</f>
        <v>1</v>
      </c>
      <c r="F111" s="13">
        <v>22.447920083999598</v>
      </c>
      <c r="G111" s="13">
        <v>0.115430355072021</v>
      </c>
      <c r="H111" s="13">
        <v>14.303079128265299</v>
      </c>
      <c r="I111" s="13">
        <v>0.16998338699340801</v>
      </c>
      <c r="J111" s="41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 t="b">
        <v>1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Z111" s="3" t="str" cm="1">
        <f t="array" ref="Z111">IF(E111,"",OLD_cmp20_23!AI111:AP111)</f>
        <v/>
      </c>
    </row>
    <row r="112" spans="1:33" x14ac:dyDescent="0.2">
      <c r="A112" s="7">
        <v>2306.0008200000002</v>
      </c>
      <c r="B112" s="3" t="s">
        <v>13</v>
      </c>
      <c r="C112" s="3">
        <v>0</v>
      </c>
      <c r="D112" s="3">
        <v>0</v>
      </c>
      <c r="E112" s="3" t="b">
        <v>0</v>
      </c>
      <c r="F112" s="13">
        <v>10.285370111465401</v>
      </c>
      <c r="G112" s="13">
        <v>0.11634087562561</v>
      </c>
      <c r="H112" s="13">
        <v>7.8695716857910103</v>
      </c>
      <c r="I112" s="13">
        <v>0.168890476226806</v>
      </c>
      <c r="J112" s="41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 t="b">
        <v>1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Z112" s="3">
        <v>1</v>
      </c>
    </row>
    <row r="113" spans="1:33" x14ac:dyDescent="0.2">
      <c r="A113" s="7">
        <v>2306.00461</v>
      </c>
      <c r="B113" s="3" t="s">
        <v>10</v>
      </c>
      <c r="C113" s="3">
        <v>12</v>
      </c>
      <c r="D113" s="3">
        <v>12</v>
      </c>
      <c r="E113" s="3" t="b">
        <f>OR(OLD_cmp20_23!E113,OLD_cmp20_23!F113,OLD_RAW_compile!R113)</f>
        <v>1</v>
      </c>
      <c r="F113" s="13">
        <v>3.68572926521301</v>
      </c>
      <c r="G113" s="13">
        <v>3.7944209575653001</v>
      </c>
      <c r="H113" s="13">
        <v>2.8988833427429199</v>
      </c>
      <c r="I113" s="13">
        <v>3.1379194259643501</v>
      </c>
      <c r="J113" s="41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 t="b">
        <v>1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Z113" s="3" t="str" cm="1">
        <f t="array" ref="Z113">IF(E113,"",OLD_cmp20_23!AI113:AP113)</f>
        <v/>
      </c>
    </row>
    <row r="114" spans="1:33" x14ac:dyDescent="0.2">
      <c r="A114" s="7">
        <v>2306.03442</v>
      </c>
      <c r="B114" s="3" t="s">
        <v>10</v>
      </c>
      <c r="C114" s="3">
        <v>0</v>
      </c>
      <c r="D114" s="3">
        <v>0</v>
      </c>
      <c r="E114" s="3" t="b">
        <f>OR(OLD_cmp20_23!E114,OLD_cmp20_23!F114,OLD_RAW_compile!R114)</f>
        <v>1</v>
      </c>
      <c r="F114" s="13">
        <v>20.018513679504299</v>
      </c>
      <c r="G114" s="13">
        <v>0.116380929946899</v>
      </c>
      <c r="H114" s="13">
        <v>15.909199953079201</v>
      </c>
      <c r="I114" s="13">
        <v>0.16765403747558499</v>
      </c>
      <c r="J114" s="41">
        <v>2</v>
      </c>
      <c r="K114" s="3">
        <v>2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4</v>
      </c>
      <c r="R114" s="3" t="b">
        <v>1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Z114" s="3" t="str" cm="1">
        <f t="array" ref="Z114">IF(E114,"",OLD_cmp20_23!AI114:AP114)</f>
        <v/>
      </c>
    </row>
    <row r="115" spans="1:33" x14ac:dyDescent="0.2">
      <c r="A115" s="7">
        <v>2306.07888</v>
      </c>
      <c r="B115" s="3" t="s">
        <v>17</v>
      </c>
      <c r="C115" s="3">
        <v>0</v>
      </c>
      <c r="D115" s="3">
        <v>12</v>
      </c>
      <c r="E115" s="3" t="b">
        <f>OR(OLD_cmp20_23!E115,OLD_cmp20_23!F115,OLD_RAW_compile!R115)</f>
        <v>0</v>
      </c>
      <c r="F115" s="13">
        <v>60.4867389202117</v>
      </c>
      <c r="G115" s="13">
        <v>0.16575241088867099</v>
      </c>
      <c r="H115" s="13">
        <v>11.0389122962951</v>
      </c>
      <c r="I115" s="13">
        <v>0.16652941703796301</v>
      </c>
      <c r="J115" s="41">
        <v>874</v>
      </c>
      <c r="K115" s="3">
        <v>330</v>
      </c>
      <c r="L115" s="3">
        <v>0</v>
      </c>
      <c r="M115" s="3">
        <v>0</v>
      </c>
      <c r="N115" s="3">
        <v>195</v>
      </c>
      <c r="O115" s="3">
        <v>-79</v>
      </c>
      <c r="P115" s="3">
        <v>-149</v>
      </c>
      <c r="Q115" s="3">
        <v>35</v>
      </c>
      <c r="R115" s="3" t="b">
        <v>1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Z115" s="3" cm="1">
        <f t="array" ref="Z115:AG115">IF(E115,"",OLD_cmp20_23!AI115:AP115)</f>
        <v>1</v>
      </c>
      <c r="AA115" s="3">
        <v>1</v>
      </c>
      <c r="AB115" s="3">
        <v>1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</row>
    <row r="116" spans="1:33" x14ac:dyDescent="0.2">
      <c r="A116" s="7">
        <v>2306.0135799999998</v>
      </c>
      <c r="B116" s="3" t="s">
        <v>10</v>
      </c>
      <c r="C116" s="3">
        <v>0</v>
      </c>
      <c r="D116" s="3">
        <v>0</v>
      </c>
      <c r="E116" s="3" t="b">
        <f>OR(OLD_cmp20_23!E116,OLD_cmp20_23!F116,OLD_RAW_compile!R116)</f>
        <v>0</v>
      </c>
      <c r="F116" s="13">
        <v>12.3320858478546</v>
      </c>
      <c r="G116" s="13">
        <v>0.115867614746093</v>
      </c>
      <c r="H116" s="13">
        <v>9.0678946971893293</v>
      </c>
      <c r="I116" s="13">
        <v>0.16658687591552701</v>
      </c>
      <c r="J116" s="41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 t="b">
        <v>1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Z116" s="3">
        <v>1</v>
      </c>
    </row>
    <row r="117" spans="1:33" x14ac:dyDescent="0.2">
      <c r="A117" s="7">
        <v>2306.0071200000002</v>
      </c>
      <c r="B117" s="3" t="s">
        <v>10</v>
      </c>
      <c r="C117" s="3">
        <v>0</v>
      </c>
      <c r="D117" s="3">
        <v>0</v>
      </c>
      <c r="E117" s="3" t="b">
        <f>OR(OLD_cmp20_23!E117,OLD_cmp20_23!F117,OLD_RAW_compile!R117)</f>
        <v>1</v>
      </c>
      <c r="F117" s="13">
        <v>4.3414523601531902</v>
      </c>
      <c r="G117" s="13">
        <v>0.11584734916687001</v>
      </c>
      <c r="H117" s="13">
        <v>4.1915085315704301</v>
      </c>
      <c r="I117" s="13">
        <v>0.16876244544982899</v>
      </c>
      <c r="J117" s="41">
        <v>2</v>
      </c>
      <c r="K117" s="3">
        <v>2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4</v>
      </c>
      <c r="R117" s="3" t="b">
        <v>1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Z117" s="3" t="str" cm="1">
        <f t="array" ref="Z117">IF(E117,"",OLD_cmp20_23!AI117:AP117)</f>
        <v/>
      </c>
    </row>
    <row r="118" spans="1:33" x14ac:dyDescent="0.2">
      <c r="A118" s="7">
        <v>2306.0034999999998</v>
      </c>
      <c r="B118" s="3" t="s">
        <v>10</v>
      </c>
      <c r="C118" s="3">
        <v>0</v>
      </c>
      <c r="D118" s="3">
        <v>0</v>
      </c>
      <c r="E118" s="3" t="b">
        <f>OR(OLD_cmp20_23!E118,OLD_cmp20_23!F118,OLD_RAW_compile!R118)</f>
        <v>0</v>
      </c>
      <c r="F118" s="13">
        <v>12.142583847045801</v>
      </c>
      <c r="G118" s="13">
        <v>0.116480112075805</v>
      </c>
      <c r="H118" s="13">
        <v>8.3130378723144496</v>
      </c>
      <c r="I118" s="13">
        <v>0.16751670837402299</v>
      </c>
      <c r="J118" s="41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 t="b">
        <v>1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 t="s">
        <v>272</v>
      </c>
      <c r="Z118" s="3">
        <v>1</v>
      </c>
    </row>
    <row r="119" spans="1:33" x14ac:dyDescent="0.2">
      <c r="A119" s="7">
        <v>2306.1638600000001</v>
      </c>
      <c r="B119" s="3" t="s">
        <v>16</v>
      </c>
      <c r="C119" s="3">
        <v>0</v>
      </c>
      <c r="D119" s="3">
        <v>0</v>
      </c>
      <c r="E119" s="3" t="b">
        <f>OR(OLD_cmp20_23!E119,OLD_cmp20_23!F119,OLD_RAW_compile!R119)</f>
        <v>1</v>
      </c>
      <c r="F119" s="13">
        <v>9.7181885242462105</v>
      </c>
      <c r="G119" s="13">
        <v>0.115438938140869</v>
      </c>
      <c r="H119" s="13">
        <v>5.1611225605010898</v>
      </c>
      <c r="I119" s="13">
        <v>0.115505218505859</v>
      </c>
      <c r="J119" s="41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 t="b">
        <v>1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Z119" s="3" t="str" cm="1">
        <f t="array" ref="Z119">IF(E119,"",OLD_cmp20_23!AI119:AP119)</f>
        <v/>
      </c>
    </row>
    <row r="120" spans="1:33" x14ac:dyDescent="0.2">
      <c r="A120" s="7">
        <v>2306.0027500000001</v>
      </c>
      <c r="B120" s="3" t="s">
        <v>23</v>
      </c>
      <c r="C120" s="3">
        <v>12</v>
      </c>
      <c r="D120" s="3">
        <v>0</v>
      </c>
      <c r="E120" s="3" t="b">
        <v>0</v>
      </c>
      <c r="F120" s="13">
        <v>2.7290518283843901</v>
      </c>
      <c r="G120" s="13">
        <v>3.0312120914459202</v>
      </c>
      <c r="H120" s="13">
        <v>6.6103591918945304</v>
      </c>
      <c r="I120" s="13">
        <v>0.168511152267456</v>
      </c>
      <c r="J120" s="41"/>
      <c r="Z120" s="3" t="s">
        <v>286</v>
      </c>
    </row>
    <row r="121" spans="1:33" x14ac:dyDescent="0.2">
      <c r="A121" s="7">
        <v>2306.0074599999998</v>
      </c>
      <c r="B121" s="3" t="s">
        <v>10</v>
      </c>
      <c r="C121" s="3">
        <v>0</v>
      </c>
      <c r="D121" s="3">
        <v>0</v>
      </c>
      <c r="E121" s="3" t="b">
        <f>OR(OLD_cmp20_23!E121,OLD_cmp20_23!F121,OLD_RAW_compile!R121)</f>
        <v>1</v>
      </c>
      <c r="F121" s="13">
        <v>3.18291091918945</v>
      </c>
      <c r="G121" s="13">
        <v>0.11556196212768501</v>
      </c>
      <c r="H121" s="13">
        <v>2.8863649368286102</v>
      </c>
      <c r="I121" s="13">
        <v>0.17567324638366699</v>
      </c>
      <c r="J121" s="41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 t="b">
        <v>1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Z121" s="3" t="str" cm="1">
        <f t="array" ref="Z121">IF(E121,"",OLD_cmp20_23!AI121:AP121)</f>
        <v/>
      </c>
    </row>
    <row r="122" spans="1:33" x14ac:dyDescent="0.2">
      <c r="A122" s="7">
        <v>2306.1754099999998</v>
      </c>
      <c r="B122" s="3" t="s">
        <v>10</v>
      </c>
      <c r="C122" s="3">
        <v>0</v>
      </c>
      <c r="D122" s="3">
        <v>0</v>
      </c>
      <c r="E122" s="3" t="b">
        <f>OR(OLD_cmp20_23!E122,OLD_cmp20_23!F122,OLD_RAW_compile!R122)</f>
        <v>1</v>
      </c>
      <c r="F122" s="13">
        <v>6.7524118423461896</v>
      </c>
      <c r="G122" s="13">
        <v>0.119807243347167</v>
      </c>
      <c r="H122" s="13">
        <v>5.5514528751373202</v>
      </c>
      <c r="I122" s="13">
        <v>0.17139053344726499</v>
      </c>
      <c r="J122" s="41">
        <v>2</v>
      </c>
      <c r="K122" s="3">
        <v>2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4</v>
      </c>
      <c r="R122" s="3" t="b">
        <v>1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Z122" s="3" t="str" cm="1">
        <f t="array" ref="Z122">IF(E122,"",OLD_cmp20_23!AI122:AP122)</f>
        <v/>
      </c>
    </row>
    <row r="123" spans="1:33" x14ac:dyDescent="0.2">
      <c r="A123" s="7">
        <v>2306.0277299999998</v>
      </c>
      <c r="B123" s="3" t="s">
        <v>33</v>
      </c>
      <c r="C123" s="3">
        <v>0</v>
      </c>
      <c r="D123" s="3">
        <v>0</v>
      </c>
      <c r="E123" s="3" t="b">
        <f>OR(OLD_cmp20_23!E123,OLD_cmp20_23!F123,OLD_RAW_compile!R123)</f>
        <v>0</v>
      </c>
      <c r="F123" s="13">
        <v>11.391961574554401</v>
      </c>
      <c r="G123" s="13">
        <v>0.16828036308288499</v>
      </c>
      <c r="H123" s="13">
        <v>7.8117482662200901</v>
      </c>
      <c r="I123" s="13">
        <v>0.17215871810913</v>
      </c>
      <c r="J123" s="41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 t="b">
        <v>1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Z123" s="3" cm="1">
        <f t="array" ref="Z123:AG123">IF(E123,"",OLD_cmp20_23!AI123:AP123)</f>
        <v>1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</row>
    <row r="124" spans="1:33" x14ac:dyDescent="0.2">
      <c r="A124" s="7">
        <v>2306.0051600000002</v>
      </c>
      <c r="B124" s="3" t="s">
        <v>34</v>
      </c>
      <c r="C124" s="3">
        <v>0</v>
      </c>
      <c r="D124" s="3">
        <v>0</v>
      </c>
      <c r="E124" s="3" t="b">
        <f>OR(OLD_cmp20_23!E124,OLD_cmp20_23!F124,OLD_RAW_compile!R124)</f>
        <v>1</v>
      </c>
      <c r="F124" s="13">
        <v>14.8927354812622</v>
      </c>
      <c r="G124" s="13">
        <v>0.11610221862792899</v>
      </c>
      <c r="H124" s="13">
        <v>10.492006778717</v>
      </c>
      <c r="I124" s="13">
        <v>0.16906690597534099</v>
      </c>
      <c r="J124" s="41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 t="b">
        <v>1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Z124" s="3" t="str" cm="1">
        <f t="array" ref="Z124">IF(E124,"",OLD_cmp20_23!AI124:AP124)</f>
        <v/>
      </c>
    </row>
    <row r="125" spans="1:33" x14ac:dyDescent="0.2">
      <c r="A125" s="7">
        <v>2306.00387</v>
      </c>
      <c r="B125" s="3" t="s">
        <v>13</v>
      </c>
      <c r="C125" s="3">
        <v>0</v>
      </c>
      <c r="D125" s="3">
        <v>0</v>
      </c>
      <c r="E125" s="3" t="b">
        <f>OR(OLD_cmp20_23!E125,OLD_cmp20_23!F125,OLD_RAW_compile!R125)</f>
        <v>1</v>
      </c>
      <c r="F125" s="13">
        <v>4.8899405002593896</v>
      </c>
      <c r="G125" s="13">
        <v>0.115760564804077</v>
      </c>
      <c r="H125" s="13">
        <v>3.6374433040618799</v>
      </c>
      <c r="I125" s="13">
        <v>0.16683721542358301</v>
      </c>
      <c r="J125" s="41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 t="b">
        <v>1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Z125" s="3" t="str" cm="1">
        <f t="array" ref="Z125">IF(E125,"",OLD_cmp20_23!AI125:AP125)</f>
        <v/>
      </c>
    </row>
    <row r="126" spans="1:33" x14ac:dyDescent="0.2">
      <c r="A126" s="7">
        <v>2306.0298400000001</v>
      </c>
      <c r="B126" s="3" t="s">
        <v>10</v>
      </c>
      <c r="C126" s="3">
        <v>0</v>
      </c>
      <c r="D126" s="3">
        <v>0</v>
      </c>
      <c r="E126" s="3" t="b">
        <f>OR(OLD_cmp20_23!E126,OLD_cmp20_23!F126,OLD_RAW_compile!R126)</f>
        <v>0</v>
      </c>
      <c r="F126" s="13">
        <v>19.214702844619701</v>
      </c>
      <c r="G126" s="13">
        <v>0.168060302734375</v>
      </c>
      <c r="H126" s="13">
        <v>13.298468589782701</v>
      </c>
      <c r="I126" s="13">
        <v>0.16879367828369099</v>
      </c>
      <c r="J126" s="41">
        <v>1</v>
      </c>
      <c r="K126" s="3">
        <v>0</v>
      </c>
      <c r="L126" s="3">
        <v>0</v>
      </c>
      <c r="M126" s="3">
        <v>0</v>
      </c>
      <c r="N126" s="3">
        <v>0</v>
      </c>
      <c r="O126" s="3">
        <v>1</v>
      </c>
      <c r="P126" s="3">
        <v>0</v>
      </c>
      <c r="Q126" s="3">
        <v>0</v>
      </c>
      <c r="R126" s="3" t="b">
        <v>1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Z126" s="3">
        <v>1</v>
      </c>
    </row>
    <row r="127" spans="1:33" x14ac:dyDescent="0.2">
      <c r="A127" s="7">
        <v>2306.0065300000001</v>
      </c>
      <c r="B127" s="3" t="s">
        <v>13</v>
      </c>
      <c r="C127" s="3">
        <v>0</v>
      </c>
      <c r="D127" s="3">
        <v>0</v>
      </c>
      <c r="E127" s="3" t="b">
        <f>OR(OLD_cmp20_23!E127,OLD_cmp20_23!F127,OLD_RAW_compile!R127)</f>
        <v>0</v>
      </c>
      <c r="F127" s="13">
        <v>8.8602716922759992</v>
      </c>
      <c r="G127" s="13">
        <v>0.166461706161499</v>
      </c>
      <c r="H127" s="13">
        <v>6.7555201053619296</v>
      </c>
      <c r="I127" s="13">
        <v>0.16595077514648399</v>
      </c>
      <c r="J127" s="41">
        <v>2</v>
      </c>
      <c r="K127" s="3">
        <v>2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4</v>
      </c>
      <c r="R127" s="3" t="b">
        <v>1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Z127" s="3">
        <v>1</v>
      </c>
    </row>
    <row r="128" spans="1:33" x14ac:dyDescent="0.2">
      <c r="A128" s="7">
        <v>2306.1758300000001</v>
      </c>
      <c r="B128" s="3" t="s">
        <v>23</v>
      </c>
      <c r="C128" s="3">
        <v>0</v>
      </c>
      <c r="D128" s="3">
        <v>0</v>
      </c>
      <c r="E128" s="3" t="b">
        <f>OR(OLD_cmp20_23!E128,OLD_cmp20_23!F128,OLD_RAW_compile!R128)</f>
        <v>1</v>
      </c>
      <c r="F128" s="13">
        <v>7.1720902919769198</v>
      </c>
      <c r="G128" s="13">
        <v>0.116391897201538</v>
      </c>
      <c r="H128" s="13">
        <v>6.0182735919952304</v>
      </c>
      <c r="I128" s="13">
        <v>0.167967319488525</v>
      </c>
      <c r="J128" s="41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 t="b">
        <v>1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Z128" s="3" t="str" cm="1">
        <f t="array" ref="Z128">IF(E128,"",OLD_cmp20_23!AI128:AP128)</f>
        <v/>
      </c>
    </row>
    <row r="129" spans="1:34" x14ac:dyDescent="0.2">
      <c r="A129" s="7">
        <v>2306.0323699999999</v>
      </c>
      <c r="B129" s="3" t="s">
        <v>18</v>
      </c>
      <c r="C129" s="3">
        <v>0</v>
      </c>
      <c r="D129" s="3">
        <v>0</v>
      </c>
      <c r="E129" s="3" t="b">
        <f>OR(OLD_cmp20_23!E129,OLD_cmp20_23!F129,OLD_RAW_compile!R129)</f>
        <v>1</v>
      </c>
      <c r="F129" s="13">
        <v>5.95332431793212</v>
      </c>
      <c r="G129" s="13">
        <v>0.11587476730346601</v>
      </c>
      <c r="H129" s="13">
        <v>4.9523355960845903</v>
      </c>
      <c r="I129" s="13">
        <v>0.17088985443115201</v>
      </c>
      <c r="J129" s="41">
        <v>2</v>
      </c>
      <c r="K129" s="3">
        <v>2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4</v>
      </c>
      <c r="R129" s="3" t="b">
        <v>1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Z129" s="3" t="str" cm="1">
        <f t="array" ref="Z129">IF(E129,"",OLD_cmp20_23!AI129:AP129)</f>
        <v/>
      </c>
    </row>
    <row r="130" spans="1:34" x14ac:dyDescent="0.2">
      <c r="A130" s="7">
        <v>2306.0014200000001</v>
      </c>
      <c r="B130" s="3" t="s">
        <v>12</v>
      </c>
      <c r="C130" s="3">
        <v>0</v>
      </c>
      <c r="D130" s="3">
        <v>0</v>
      </c>
      <c r="E130" s="3" t="b">
        <f>OR(OLD_cmp20_23!E130,OLD_cmp20_23!F130,OLD_RAW_compile!R130)</f>
        <v>1</v>
      </c>
      <c r="F130" s="13">
        <v>19.368379831314002</v>
      </c>
      <c r="G130" s="13">
        <v>0.131494760513305</v>
      </c>
      <c r="H130" s="13">
        <v>12.8912601470947</v>
      </c>
      <c r="I130" s="13">
        <v>0.17023730278015101</v>
      </c>
      <c r="J130" s="41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 t="b">
        <v>1</v>
      </c>
      <c r="S130" s="3">
        <v>0</v>
      </c>
      <c r="T130" s="3">
        <v>0</v>
      </c>
      <c r="U130" s="3">
        <v>0</v>
      </c>
      <c r="V130" s="3">
        <v>4</v>
      </c>
      <c r="W130" s="3">
        <v>0</v>
      </c>
      <c r="Z130" s="3" t="str" cm="1">
        <f t="array" ref="Z130">IF(E130,"",OLD_cmp20_23!AI130:AP130)</f>
        <v/>
      </c>
    </row>
    <row r="131" spans="1:34" x14ac:dyDescent="0.2">
      <c r="A131" s="7">
        <v>2306.0041700000002</v>
      </c>
      <c r="B131" s="3" t="s">
        <v>18</v>
      </c>
      <c r="C131" s="3">
        <v>0</v>
      </c>
      <c r="D131" s="3">
        <v>0</v>
      </c>
      <c r="E131" s="3" t="b">
        <f>OR(OLD_cmp20_23!E131,OLD_cmp20_23!F131,OLD_RAW_compile!R131)</f>
        <v>1</v>
      </c>
      <c r="F131" s="13">
        <v>8.2614052295684797</v>
      </c>
      <c r="G131" s="13">
        <v>0.11570858955383299</v>
      </c>
      <c r="H131" s="13">
        <v>5.9523260593414298</v>
      </c>
      <c r="I131" s="13">
        <v>0.13618707656860299</v>
      </c>
      <c r="J131" s="41">
        <v>2</v>
      </c>
      <c r="K131" s="3">
        <v>2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4</v>
      </c>
      <c r="R131" s="3" t="b">
        <v>1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Z131" s="3" t="str" cm="1">
        <f t="array" ref="Z131">IF(E131,"",OLD_cmp20_23!AI131:AP131)</f>
        <v/>
      </c>
    </row>
    <row r="132" spans="1:34" x14ac:dyDescent="0.2">
      <c r="A132" s="7">
        <v>2306.0032900000001</v>
      </c>
      <c r="B132" s="3" t="s">
        <v>10</v>
      </c>
      <c r="C132" s="3">
        <v>0</v>
      </c>
      <c r="D132" s="3">
        <v>0</v>
      </c>
      <c r="E132" s="3" t="b">
        <f>OR(OLD_cmp20_23!E132,OLD_cmp20_23!F132,OLD_RAW_compile!R132)</f>
        <v>0</v>
      </c>
      <c r="F132" s="13">
        <v>1.97648048400878</v>
      </c>
      <c r="G132" s="13">
        <v>0.11676526069641099</v>
      </c>
      <c r="H132" s="13">
        <v>2.1308674812316801</v>
      </c>
      <c r="I132" s="13">
        <v>0.168002128601074</v>
      </c>
      <c r="J132" s="41">
        <v>15</v>
      </c>
      <c r="K132" s="3">
        <v>0</v>
      </c>
      <c r="L132" s="3">
        <v>0</v>
      </c>
      <c r="M132" s="3">
        <v>0</v>
      </c>
      <c r="N132" s="3">
        <v>0</v>
      </c>
      <c r="O132" s="3">
        <v>-11</v>
      </c>
      <c r="P132" s="3">
        <v>0</v>
      </c>
      <c r="Q132" s="3">
        <v>0</v>
      </c>
      <c r="R132" s="3" t="b">
        <v>1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Z132" s="3" cm="1">
        <f t="array" ref="Z132:AG132">IF(E132,"",OLD_cmp20_23!AI132:AP132)</f>
        <v>1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</row>
    <row r="133" spans="1:34" x14ac:dyDescent="0.2">
      <c r="A133" s="7">
        <v>2306.00425</v>
      </c>
      <c r="B133" s="3" t="s">
        <v>10</v>
      </c>
      <c r="C133" s="3">
        <v>0</v>
      </c>
      <c r="D133" s="3">
        <v>0</v>
      </c>
      <c r="E133" s="3" t="b">
        <f>OR(OLD_cmp20_23!E133,OLD_cmp20_23!F133,OLD_RAW_compile!R133)</f>
        <v>0</v>
      </c>
      <c r="F133" s="13">
        <v>17.263842582702601</v>
      </c>
      <c r="G133" s="13">
        <v>0.17338228225707999</v>
      </c>
      <c r="H133" s="13">
        <v>7.7586851119995099</v>
      </c>
      <c r="I133" s="13">
        <v>0.16648697853088301</v>
      </c>
      <c r="J133" s="41">
        <v>8</v>
      </c>
      <c r="K133" s="3">
        <v>0</v>
      </c>
      <c r="L133" s="3">
        <v>0</v>
      </c>
      <c r="M133" s="3">
        <v>0</v>
      </c>
      <c r="N133" s="3">
        <v>2</v>
      </c>
      <c r="O133" s="3">
        <v>0</v>
      </c>
      <c r="P133" s="3">
        <v>0</v>
      </c>
      <c r="Q133" s="3">
        <v>0</v>
      </c>
      <c r="R133" s="3" t="b">
        <v>1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Z133" s="3">
        <v>1</v>
      </c>
    </row>
    <row r="134" spans="1:34" x14ac:dyDescent="0.2">
      <c r="A134" s="7">
        <v>2306.00063</v>
      </c>
      <c r="B134" s="3" t="s">
        <v>35</v>
      </c>
      <c r="C134" s="3">
        <v>0</v>
      </c>
      <c r="D134" s="3">
        <v>0</v>
      </c>
      <c r="E134" s="3" t="b">
        <f>OR(OLD_cmp20_23!E134,OLD_cmp20_23!F134,OLD_RAW_compile!R134)</f>
        <v>0</v>
      </c>
      <c r="F134" s="13">
        <v>19.852397441863999</v>
      </c>
      <c r="G134" s="13">
        <v>0.174150705337524</v>
      </c>
      <c r="H134" s="13">
        <v>16.9872870445251</v>
      </c>
      <c r="I134" s="13">
        <v>0.167458295822143</v>
      </c>
      <c r="J134" s="41">
        <v>941</v>
      </c>
      <c r="K134" s="3">
        <v>406</v>
      </c>
      <c r="L134" s="3">
        <v>0</v>
      </c>
      <c r="M134" s="3">
        <v>0</v>
      </c>
      <c r="N134" s="3">
        <v>172</v>
      </c>
      <c r="O134" s="3">
        <v>-4</v>
      </c>
      <c r="P134" s="3">
        <v>0</v>
      </c>
      <c r="Q134" s="3">
        <v>0</v>
      </c>
      <c r="R134" s="3" t="b">
        <v>1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Z134" s="3">
        <v>1</v>
      </c>
    </row>
    <row r="135" spans="1:34" x14ac:dyDescent="0.2">
      <c r="A135" s="7">
        <v>2306.00047</v>
      </c>
      <c r="B135" s="3" t="s">
        <v>26</v>
      </c>
      <c r="C135" s="3">
        <v>0</v>
      </c>
      <c r="D135" s="3">
        <v>0</v>
      </c>
      <c r="E135" s="3" t="b">
        <f>OR(OLD_cmp20_23!E135,OLD_cmp20_23!F135,OLD_RAW_compile!R135)</f>
        <v>1</v>
      </c>
      <c r="F135" s="13">
        <v>15.4618971347808</v>
      </c>
      <c r="G135" s="13">
        <v>0.118844747543334</v>
      </c>
      <c r="H135" s="13">
        <v>10.038373470306301</v>
      </c>
      <c r="I135" s="13">
        <v>0.16661715507507299</v>
      </c>
      <c r="J135" s="41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 t="b">
        <v>1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Z135" s="3" t="str" cm="1">
        <f t="array" ref="Z135">IF(E135,"",OLD_cmp20_23!AI135:AP135)</f>
        <v/>
      </c>
    </row>
    <row r="136" spans="1:34" x14ac:dyDescent="0.2">
      <c r="A136" s="7">
        <v>2306.00207</v>
      </c>
      <c r="B136" s="3" t="s">
        <v>13</v>
      </c>
      <c r="C136" s="3">
        <v>0</v>
      </c>
      <c r="D136" s="3">
        <v>0</v>
      </c>
      <c r="E136" s="3" t="b">
        <f>OR(OLD_cmp20_23!E136,OLD_cmp20_23!F136,OLD_RAW_compile!R136)</f>
        <v>0</v>
      </c>
      <c r="F136" s="13">
        <v>18.7687888145446</v>
      </c>
      <c r="G136" s="13">
        <v>0.17176342010498</v>
      </c>
      <c r="H136" s="13">
        <v>13.294140100479099</v>
      </c>
      <c r="I136" s="13">
        <v>0.16650724411010701</v>
      </c>
      <c r="J136" s="41">
        <v>2</v>
      </c>
      <c r="K136" s="3">
        <v>2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4</v>
      </c>
      <c r="R136" s="3" t="b">
        <v>1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Z136" s="3">
        <v>1</v>
      </c>
    </row>
    <row r="137" spans="1:34" x14ac:dyDescent="0.2">
      <c r="A137" s="7">
        <v>2306.0024800000001</v>
      </c>
      <c r="B137" s="3" t="s">
        <v>17</v>
      </c>
      <c r="C137" s="3">
        <v>0</v>
      </c>
      <c r="D137" s="3">
        <v>12</v>
      </c>
      <c r="E137" s="3" t="b">
        <f>OR(OLD_cmp20_23!E137,OLD_cmp20_23!F137,OLD_RAW_compile!R137)</f>
        <v>0</v>
      </c>
      <c r="F137" s="13">
        <v>31.745054721832201</v>
      </c>
      <c r="G137" s="13">
        <v>0.16921186447143499</v>
      </c>
      <c r="H137" s="13">
        <v>5.9519836902618399</v>
      </c>
      <c r="I137" s="13">
        <v>6.1183528900146396</v>
      </c>
      <c r="J137" s="41">
        <v>13445</v>
      </c>
      <c r="K137" s="3">
        <v>5396</v>
      </c>
      <c r="L137" s="3">
        <v>9</v>
      </c>
      <c r="M137" s="3">
        <v>8</v>
      </c>
      <c r="N137" s="3">
        <v>3347</v>
      </c>
      <c r="O137" s="3">
        <v>-96</v>
      </c>
      <c r="P137" s="3">
        <v>-141</v>
      </c>
      <c r="Q137" s="3">
        <v>12</v>
      </c>
      <c r="R137" s="3" t="b">
        <v>1</v>
      </c>
      <c r="S137" s="3">
        <v>0</v>
      </c>
      <c r="T137" s="3">
        <v>0</v>
      </c>
      <c r="U137" s="3">
        <v>0</v>
      </c>
      <c r="V137" s="3">
        <v>4</v>
      </c>
      <c r="W137" s="3">
        <v>0</v>
      </c>
      <c r="Z137" s="3">
        <v>1</v>
      </c>
      <c r="AA137" s="3">
        <v>1</v>
      </c>
      <c r="AB137" s="3">
        <v>1</v>
      </c>
    </row>
    <row r="138" spans="1:34" x14ac:dyDescent="0.2">
      <c r="A138" s="7">
        <v>2306.0003200000001</v>
      </c>
      <c r="B138" s="3" t="s">
        <v>10</v>
      </c>
      <c r="C138" s="3">
        <v>0</v>
      </c>
      <c r="D138" s="3">
        <v>0</v>
      </c>
      <c r="E138" s="3" t="b">
        <f>OR(OLD_cmp20_23!E138,OLD_cmp20_23!F138,OLD_RAW_compile!R138)</f>
        <v>0</v>
      </c>
      <c r="F138" s="13">
        <v>7.7252817153930602</v>
      </c>
      <c r="G138" s="13">
        <v>0.11646819114685</v>
      </c>
      <c r="H138" s="13">
        <v>5.1434810161590496</v>
      </c>
      <c r="I138" s="13">
        <v>0.166325569152832</v>
      </c>
      <c r="J138" s="41">
        <v>11</v>
      </c>
      <c r="K138" s="3">
        <v>10</v>
      </c>
      <c r="L138" s="3">
        <v>0</v>
      </c>
      <c r="M138" s="3">
        <v>0</v>
      </c>
      <c r="N138" s="3">
        <v>0</v>
      </c>
      <c r="O138" s="3">
        <v>-11</v>
      </c>
      <c r="P138" s="3">
        <v>-10</v>
      </c>
      <c r="Q138" s="3">
        <v>7</v>
      </c>
      <c r="R138" s="3" t="b">
        <v>1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 t="s">
        <v>277</v>
      </c>
      <c r="Z138" s="3">
        <v>1</v>
      </c>
      <c r="AB138" s="3">
        <v>1</v>
      </c>
      <c r="AH138" t="s">
        <v>172</v>
      </c>
    </row>
    <row r="139" spans="1:34" x14ac:dyDescent="0.2">
      <c r="A139" s="7">
        <v>2306.0005200000001</v>
      </c>
      <c r="B139" s="3" t="s">
        <v>10</v>
      </c>
      <c r="C139" s="3">
        <v>0</v>
      </c>
      <c r="D139" s="3">
        <v>0</v>
      </c>
      <c r="E139" s="3" t="b">
        <f>OR(OLD_cmp20_23!E139,OLD_cmp20_23!F139,OLD_RAW_compile!R139)</f>
        <v>0</v>
      </c>
      <c r="F139" s="13">
        <v>17.732753753662099</v>
      </c>
      <c r="G139" s="13">
        <v>0.17033290863037101</v>
      </c>
      <c r="H139" s="13">
        <v>12.486319780349699</v>
      </c>
      <c r="I139" s="13">
        <v>0.16993951797485299</v>
      </c>
      <c r="J139" s="41">
        <v>5</v>
      </c>
      <c r="K139" s="3">
        <v>0</v>
      </c>
      <c r="L139" s="3">
        <v>0</v>
      </c>
      <c r="M139" s="3">
        <v>0</v>
      </c>
      <c r="N139" s="3">
        <v>0</v>
      </c>
      <c r="O139" s="3">
        <v>5</v>
      </c>
      <c r="P139" s="3">
        <v>0</v>
      </c>
      <c r="Q139" s="3">
        <v>0</v>
      </c>
      <c r="R139" s="3" t="b">
        <v>1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Z139" s="3" cm="1">
        <f t="array" ref="Z139:AG139">IF(E139,"",OLD_cmp20_23!AI139:AP139)</f>
        <v>1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</row>
    <row r="140" spans="1:34" x14ac:dyDescent="0.2">
      <c r="A140" s="7">
        <v>2306.0001299999999</v>
      </c>
      <c r="B140" s="3" t="s">
        <v>10</v>
      </c>
      <c r="C140" s="3">
        <v>0</v>
      </c>
      <c r="D140" s="3">
        <v>0</v>
      </c>
      <c r="E140" s="3" t="b">
        <f>OR(OLD_cmp20_23!E140,OLD_cmp20_23!F140,OLD_RAW_compile!R140)</f>
        <v>1</v>
      </c>
      <c r="F140" s="13">
        <v>20.848761558532701</v>
      </c>
      <c r="G140" s="13">
        <v>0.11590576171875</v>
      </c>
      <c r="H140" s="13">
        <v>15.884712934494001</v>
      </c>
      <c r="I140" s="13">
        <v>0.16707181930541901</v>
      </c>
      <c r="J140" s="41">
        <v>22</v>
      </c>
      <c r="K140" s="3">
        <v>22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4</v>
      </c>
      <c r="R140" s="3" t="b">
        <v>1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 t="s">
        <v>277</v>
      </c>
      <c r="Z140" s="3" t="str" cm="1">
        <f t="array" ref="Z140">IF(E140,"",OLD_cmp20_23!AI140:AP140)</f>
        <v/>
      </c>
    </row>
    <row r="141" spans="1:34" x14ac:dyDescent="0.2">
      <c r="A141" s="7">
        <v>2306.0021299999999</v>
      </c>
      <c r="B141" s="3" t="s">
        <v>10</v>
      </c>
      <c r="C141" s="3">
        <v>0</v>
      </c>
      <c r="D141" s="3">
        <v>0</v>
      </c>
      <c r="E141" s="3" t="b">
        <f>OR(OLD_cmp20_23!E141,OLD_cmp20_23!F141,OLD_RAW_compile!R141)</f>
        <v>1</v>
      </c>
      <c r="F141" s="13">
        <v>14.105634689331</v>
      </c>
      <c r="G141" s="13">
        <v>0.117992162704467</v>
      </c>
      <c r="H141" s="13">
        <v>13.9528293609619</v>
      </c>
      <c r="I141" s="13">
        <v>0.116609334945678</v>
      </c>
      <c r="J141" s="41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 t="b">
        <v>1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Z141" s="3" t="str" cm="1">
        <f t="array" ref="Z141">IF(E141,"",OLD_cmp20_23!AI141:AP141)</f>
        <v/>
      </c>
    </row>
    <row r="142" spans="1:34" x14ac:dyDescent="0.2">
      <c r="A142" s="7">
        <v>2306.11627</v>
      </c>
      <c r="B142" s="3" t="s">
        <v>36</v>
      </c>
      <c r="C142" s="3">
        <v>0</v>
      </c>
      <c r="D142" s="3">
        <v>0</v>
      </c>
      <c r="E142" s="3" t="b">
        <f>OR(OLD_cmp20_23!E142,OLD_cmp20_23!F142,OLD_RAW_compile!R142)</f>
        <v>1</v>
      </c>
      <c r="F142" s="13">
        <v>7.2176749706268302</v>
      </c>
      <c r="G142" s="13">
        <v>0.116905689239501</v>
      </c>
      <c r="H142" s="13">
        <v>5.0521588325500399</v>
      </c>
      <c r="I142" s="13">
        <v>0.16995334625244099</v>
      </c>
      <c r="J142" s="41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 t="b">
        <v>1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Z142" s="3" t="str" cm="1">
        <f t="array" ref="Z142">IF(E142,"",OLD_cmp20_23!AI142:AP142)</f>
        <v/>
      </c>
    </row>
    <row r="143" spans="1:34" x14ac:dyDescent="0.2">
      <c r="A143" s="7">
        <v>2306.0908399999998</v>
      </c>
      <c r="B143" s="3" t="s">
        <v>10</v>
      </c>
      <c r="C143" s="3">
        <v>0</v>
      </c>
      <c r="D143" s="3">
        <v>0</v>
      </c>
      <c r="E143" s="3" t="b">
        <f>OR(OLD_cmp20_23!E143,OLD_cmp20_23!F143,OLD_RAW_compile!R143)</f>
        <v>1</v>
      </c>
      <c r="F143" s="13">
        <v>6.9100875854492099</v>
      </c>
      <c r="G143" s="13">
        <v>0.16705632209777799</v>
      </c>
      <c r="H143" s="13">
        <v>3.9065787792205802</v>
      </c>
      <c r="I143" s="13">
        <v>0.170094490051269</v>
      </c>
      <c r="J143" s="41">
        <v>2</v>
      </c>
      <c r="K143" s="3">
        <v>2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4</v>
      </c>
      <c r="R143" s="3" t="b">
        <v>1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Z143" s="3" t="str" cm="1">
        <f t="array" ref="Z143">IF(E143,"",OLD_cmp20_23!AI143:AP143)</f>
        <v/>
      </c>
    </row>
    <row r="144" spans="1:34" x14ac:dyDescent="0.2">
      <c r="A144" s="7">
        <v>2306.0163200000002</v>
      </c>
      <c r="B144" s="3" t="s">
        <v>10</v>
      </c>
      <c r="C144" s="3">
        <v>0</v>
      </c>
      <c r="D144" s="3">
        <v>0</v>
      </c>
      <c r="E144" s="3" t="b">
        <f>OR(OLD_cmp20_23!E144,OLD_cmp20_23!F144,OLD_RAW_compile!R144)</f>
        <v>1</v>
      </c>
      <c r="F144" s="13">
        <v>2.6794295310974099</v>
      </c>
      <c r="G144" s="13">
        <v>0.11527204513549801</v>
      </c>
      <c r="H144" s="13">
        <v>2.5846762657165501</v>
      </c>
      <c r="I144" s="13">
        <v>0.17044782638549799</v>
      </c>
      <c r="J144" s="41">
        <v>2</v>
      </c>
      <c r="K144" s="3">
        <v>2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4</v>
      </c>
      <c r="R144" s="3" t="b">
        <v>1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Z144" s="3" t="str" cm="1">
        <f t="array" ref="Z144">IF(E144,"",OLD_cmp20_23!AI144:AP144)</f>
        <v/>
      </c>
    </row>
    <row r="145" spans="1:33" x14ac:dyDescent="0.2">
      <c r="A145" s="7">
        <v>2306.0032700000002</v>
      </c>
      <c r="B145" s="3" t="s">
        <v>13</v>
      </c>
      <c r="C145" s="3">
        <v>0</v>
      </c>
      <c r="D145" s="3">
        <v>0</v>
      </c>
      <c r="E145" s="3" t="b">
        <f>OR(OLD_cmp20_23!E145,OLD_cmp20_23!F145,OLD_RAW_compile!R145)</f>
        <v>1</v>
      </c>
      <c r="F145" s="13">
        <v>4.8397321701049796</v>
      </c>
      <c r="G145" s="13">
        <v>0.11728167533874501</v>
      </c>
      <c r="H145" s="13">
        <v>4.3416123390197701</v>
      </c>
      <c r="I145" s="13">
        <v>0.11573600769042899</v>
      </c>
      <c r="J145" s="41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 t="b">
        <v>1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Z145" s="3" t="str" cm="1">
        <f t="array" ref="Z145">IF(E145,"",OLD_cmp20_23!AI145:AP145)</f>
        <v/>
      </c>
    </row>
    <row r="146" spans="1:33" x14ac:dyDescent="0.2">
      <c r="A146" s="7">
        <v>2306.0013899999999</v>
      </c>
      <c r="B146" s="3" t="s">
        <v>16</v>
      </c>
      <c r="C146" s="3">
        <v>0</v>
      </c>
      <c r="D146" s="3">
        <v>0</v>
      </c>
      <c r="E146" s="3" t="b">
        <f>OR(OLD_cmp20_23!E146,OLD_cmp20_23!F146,OLD_RAW_compile!R146)</f>
        <v>1</v>
      </c>
      <c r="F146" s="13">
        <v>23.157326221466001</v>
      </c>
      <c r="G146" s="13">
        <v>0.1174898147583</v>
      </c>
      <c r="H146" s="13">
        <v>20.438205480575501</v>
      </c>
      <c r="I146" s="13">
        <v>0.168282270431518</v>
      </c>
      <c r="J146" s="41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 t="b">
        <v>1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Z146" s="3" t="str" cm="1">
        <f t="array" ref="Z146">IF(E146,"",OLD_cmp20_23!AI146:AP146)</f>
        <v/>
      </c>
    </row>
    <row r="147" spans="1:33" x14ac:dyDescent="0.2">
      <c r="A147" s="7">
        <v>2306.0033699999999</v>
      </c>
      <c r="B147" s="3" t="s">
        <v>18</v>
      </c>
      <c r="C147" s="3">
        <v>0</v>
      </c>
      <c r="D147" s="3">
        <v>0</v>
      </c>
      <c r="E147" s="3" t="b">
        <f>OR(OLD_cmp20_23!E147,OLD_cmp20_23!F147,OLD_RAW_compile!R147)</f>
        <v>0</v>
      </c>
      <c r="F147" s="13">
        <v>17.955109834670999</v>
      </c>
      <c r="G147" s="13">
        <v>0.16831588745117099</v>
      </c>
      <c r="H147" s="13">
        <v>15.726447105407701</v>
      </c>
      <c r="I147" s="13">
        <v>0.22853589057922299</v>
      </c>
      <c r="J147" s="41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 t="b">
        <v>1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Z147" s="3">
        <v>1</v>
      </c>
    </row>
    <row r="148" spans="1:33" x14ac:dyDescent="0.2">
      <c r="A148" s="7">
        <v>2306.0025999999998</v>
      </c>
      <c r="B148" s="3" t="s">
        <v>13</v>
      </c>
      <c r="C148" s="3">
        <v>0</v>
      </c>
      <c r="D148" s="3">
        <v>0</v>
      </c>
      <c r="E148" s="3" t="b">
        <f>OR(OLD_cmp20_23!E148,OLD_cmp20_23!F148,OLD_RAW_compile!R148)</f>
        <v>1</v>
      </c>
      <c r="F148" s="13">
        <v>8.1684653759002597</v>
      </c>
      <c r="G148" s="13">
        <v>0.116584062576293</v>
      </c>
      <c r="H148" s="13">
        <v>6.0032322406768799</v>
      </c>
      <c r="I148" s="13">
        <v>0.167751789093017</v>
      </c>
      <c r="J148" s="41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 t="b">
        <v>1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Z148" s="3" t="str" cm="1">
        <f t="array" ref="Z148">IF(E148,"",OLD_cmp20_23!AI148:AP148)</f>
        <v/>
      </c>
    </row>
    <row r="149" spans="1:33" x14ac:dyDescent="0.2">
      <c r="A149" s="7">
        <v>2306.0041500000002</v>
      </c>
      <c r="B149" s="3" t="s">
        <v>37</v>
      </c>
      <c r="C149" s="3">
        <v>0</v>
      </c>
      <c r="D149" s="3">
        <v>0</v>
      </c>
      <c r="E149" s="3" t="b">
        <f>OR(OLD_cmp20_23!E149,OLD_cmp20_23!F149,OLD_RAW_compile!R149)</f>
        <v>0</v>
      </c>
      <c r="F149" s="13">
        <v>8.4100372791290194</v>
      </c>
      <c r="G149" s="13">
        <v>0.115641593933105</v>
      </c>
      <c r="H149" s="13">
        <v>7.8728315830230704</v>
      </c>
      <c r="I149" s="13">
        <v>0.16996717453002899</v>
      </c>
      <c r="J149" s="41">
        <v>7</v>
      </c>
      <c r="K149" s="3">
        <v>2</v>
      </c>
      <c r="L149" s="3">
        <v>0</v>
      </c>
      <c r="M149" s="3">
        <v>0</v>
      </c>
      <c r="N149" s="3">
        <v>0</v>
      </c>
      <c r="O149" s="3">
        <v>1</v>
      </c>
      <c r="P149" s="3">
        <v>0</v>
      </c>
      <c r="Q149" s="3">
        <v>4</v>
      </c>
      <c r="R149" s="3" t="b">
        <v>1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Z149" s="3">
        <v>1</v>
      </c>
    </row>
    <row r="150" spans="1:33" x14ac:dyDescent="0.2">
      <c r="A150" s="7">
        <v>2306.1365599999999</v>
      </c>
      <c r="B150" s="3" t="s">
        <v>38</v>
      </c>
      <c r="C150" s="3">
        <v>0</v>
      </c>
      <c r="D150" s="3">
        <v>0</v>
      </c>
      <c r="E150" s="3" t="b">
        <f>OR(OLD_cmp20_23!E150,OLD_cmp20_23!F150,OLD_RAW_compile!R150)</f>
        <v>1</v>
      </c>
      <c r="F150" s="13">
        <v>10.425935029983499</v>
      </c>
      <c r="G150" s="13">
        <v>0.117057561874389</v>
      </c>
      <c r="H150" s="13">
        <v>7.88555884361267</v>
      </c>
      <c r="I150" s="13">
        <v>0.16951227188110299</v>
      </c>
      <c r="J150" s="41">
        <v>2</v>
      </c>
      <c r="K150" s="3">
        <v>2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4</v>
      </c>
      <c r="R150" s="3" t="b">
        <v>1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Z150" s="3" t="str" cm="1">
        <f t="array" ref="Z150">IF(E150,"",OLD_cmp20_23!AI150:AP150)</f>
        <v/>
      </c>
    </row>
    <row r="151" spans="1:33" x14ac:dyDescent="0.2">
      <c r="A151" s="7">
        <v>2306.0341600000002</v>
      </c>
      <c r="B151" s="3" t="s">
        <v>39</v>
      </c>
      <c r="C151" s="3">
        <v>0</v>
      </c>
      <c r="D151" s="3">
        <v>0</v>
      </c>
      <c r="E151" s="3" t="b">
        <f>OR(OLD_cmp20_23!E151,OLD_cmp20_23!F151,OLD_RAW_compile!R151)</f>
        <v>0</v>
      </c>
      <c r="F151" s="13">
        <v>17.679065465927099</v>
      </c>
      <c r="G151" s="13">
        <v>0.17097353935241699</v>
      </c>
      <c r="H151" s="13">
        <v>13.5554599761962</v>
      </c>
      <c r="I151" s="13">
        <v>0.16789579391479401</v>
      </c>
      <c r="J151" s="41">
        <v>2255</v>
      </c>
      <c r="K151" s="3">
        <v>1155</v>
      </c>
      <c r="L151" s="3">
        <v>3</v>
      </c>
      <c r="M151" s="3">
        <v>4</v>
      </c>
      <c r="N151" s="3">
        <v>457</v>
      </c>
      <c r="O151" s="3">
        <v>0</v>
      </c>
      <c r="P151" s="3">
        <v>0</v>
      </c>
      <c r="Q151" s="3">
        <v>88</v>
      </c>
      <c r="R151" s="3" t="b">
        <v>1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Z151" s="3">
        <v>1</v>
      </c>
    </row>
    <row r="152" spans="1:33" x14ac:dyDescent="0.2">
      <c r="A152" s="7">
        <v>2306.0026400000002</v>
      </c>
      <c r="B152" s="3" t="s">
        <v>40</v>
      </c>
      <c r="C152" s="3">
        <v>0</v>
      </c>
      <c r="D152" s="3">
        <v>0</v>
      </c>
      <c r="E152" s="3" t="b">
        <f>OR(OLD_cmp20_23!E152,OLD_cmp20_23!F152,OLD_RAW_compile!R152)</f>
        <v>1</v>
      </c>
      <c r="F152" s="13">
        <v>25.0622315406799</v>
      </c>
      <c r="G152" s="13">
        <v>0.17417311668395899</v>
      </c>
      <c r="H152" s="13">
        <v>21.315677404403601</v>
      </c>
      <c r="I152" s="13">
        <v>0.222815036773681</v>
      </c>
      <c r="J152" s="41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 t="b">
        <v>1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Z152" s="3" t="str" cm="1">
        <f t="array" ref="Z152">IF(E152,"",OLD_cmp20_23!AI152:AP152)</f>
        <v/>
      </c>
    </row>
    <row r="153" spans="1:33" x14ac:dyDescent="0.2">
      <c r="A153" s="7">
        <v>2306.0056300000001</v>
      </c>
      <c r="B153" s="3" t="s">
        <v>23</v>
      </c>
      <c r="C153" s="3">
        <v>0</v>
      </c>
      <c r="D153" s="3">
        <v>0</v>
      </c>
      <c r="E153" s="3" t="b">
        <f>OR(OLD_cmp20_23!E153,OLD_cmp20_23!F153,OLD_RAW_compile!R153)</f>
        <v>1</v>
      </c>
      <c r="F153" s="13">
        <v>12.7361743450164</v>
      </c>
      <c r="G153" s="13">
        <v>0.17116594314575101</v>
      </c>
      <c r="H153" s="13">
        <v>8.4682166576385498</v>
      </c>
      <c r="I153" s="13">
        <v>0.16711688041687001</v>
      </c>
      <c r="J153" s="41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 t="b">
        <v>1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Z153" s="3" t="str" cm="1">
        <f t="array" ref="Z153">IF(E153,"",OLD_cmp20_23!AI153:AP153)</f>
        <v/>
      </c>
    </row>
    <row r="154" spans="1:33" x14ac:dyDescent="0.2">
      <c r="A154" s="7">
        <v>2306.0672800000002</v>
      </c>
      <c r="B154" s="3" t="s">
        <v>10</v>
      </c>
      <c r="C154" s="3">
        <v>12</v>
      </c>
      <c r="D154" s="3">
        <v>12</v>
      </c>
      <c r="E154" s="3" t="b">
        <f>OR(OLD_cmp20_23!E154,OLD_cmp20_23!F154,OLD_RAW_compile!R154)</f>
        <v>0</v>
      </c>
      <c r="F154" s="13">
        <v>10.585250377655001</v>
      </c>
      <c r="G154" s="13">
        <v>12.095788478851301</v>
      </c>
      <c r="H154" s="13">
        <v>12.2508511543273</v>
      </c>
      <c r="I154" s="13">
        <v>0.16822075843810999</v>
      </c>
      <c r="J154" s="41">
        <v>582</v>
      </c>
      <c r="K154" s="3">
        <v>369</v>
      </c>
      <c r="L154" s="3">
        <v>0</v>
      </c>
      <c r="M154" s="3">
        <v>0</v>
      </c>
      <c r="N154" s="3">
        <v>10</v>
      </c>
      <c r="O154" s="3">
        <v>248</v>
      </c>
      <c r="P154" s="3">
        <v>-13</v>
      </c>
      <c r="Q154" s="3">
        <v>12</v>
      </c>
      <c r="R154" s="3" t="b">
        <v>1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Z154" s="3" cm="1">
        <f t="array" ref="Z154:AG154">IF(E154,"",OLD_cmp20_23!AI154:AP154)</f>
        <v>1</v>
      </c>
      <c r="AA154" s="3">
        <v>1</v>
      </c>
      <c r="AB154" s="3">
        <v>1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</row>
    <row r="155" spans="1:33" x14ac:dyDescent="0.2">
      <c r="A155" s="7">
        <v>2306.0218799999998</v>
      </c>
      <c r="B155" s="3" t="s">
        <v>13</v>
      </c>
      <c r="C155" s="3">
        <v>0</v>
      </c>
      <c r="D155" s="3">
        <v>0</v>
      </c>
      <c r="E155" s="3" t="b">
        <f>OR(OLD_cmp20_23!E155,OLD_cmp20_23!F155,OLD_RAW_compile!R155)</f>
        <v>0</v>
      </c>
      <c r="F155" s="13">
        <v>11.680018424987701</v>
      </c>
      <c r="G155" s="13">
        <v>0.16717290878295801</v>
      </c>
      <c r="H155" s="13">
        <v>8.4724144935607892</v>
      </c>
      <c r="I155" s="13">
        <v>0.168598651885986</v>
      </c>
      <c r="J155" s="41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 t="b">
        <v>1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Z155" s="3">
        <v>1</v>
      </c>
    </row>
    <row r="156" spans="1:33" x14ac:dyDescent="0.2">
      <c r="A156" s="7">
        <v>2306.0005700000002</v>
      </c>
      <c r="B156" s="3" t="s">
        <v>16</v>
      </c>
      <c r="C156" s="3">
        <v>0</v>
      </c>
      <c r="D156" s="3">
        <v>0</v>
      </c>
      <c r="E156" s="3" t="b">
        <f>OR(OLD_cmp20_23!E156,OLD_cmp20_23!F156,OLD_RAW_compile!R156)</f>
        <v>1</v>
      </c>
      <c r="F156" s="13">
        <v>13.7010691165924</v>
      </c>
      <c r="G156" s="13">
        <v>0.16752958297729401</v>
      </c>
      <c r="H156" s="13">
        <v>10.691983222961399</v>
      </c>
      <c r="I156" s="13">
        <v>0.16861343383788999</v>
      </c>
      <c r="J156" s="41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 t="b">
        <v>1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Z156" s="3" t="str" cm="1">
        <f t="array" ref="Z156">IF(E156,"",OLD_cmp20_23!AI156:AP156)</f>
        <v/>
      </c>
    </row>
    <row r="157" spans="1:33" x14ac:dyDescent="0.2">
      <c r="A157" s="7">
        <v>2306.01017</v>
      </c>
      <c r="B157" s="3" t="s">
        <v>18</v>
      </c>
      <c r="C157" s="3">
        <v>0</v>
      </c>
      <c r="D157" s="3">
        <v>0</v>
      </c>
      <c r="E157" s="3" t="b">
        <f>OR(OLD_cmp20_23!E157,OLD_cmp20_23!F157,OLD_RAW_compile!R157)</f>
        <v>0</v>
      </c>
      <c r="F157" s="13">
        <v>3.03314113616943</v>
      </c>
      <c r="G157" s="13">
        <v>0.115939855575561</v>
      </c>
      <c r="H157" s="13">
        <v>2.88779425621032</v>
      </c>
      <c r="I157" s="13">
        <v>0.17263531684875399</v>
      </c>
      <c r="J157" s="41">
        <v>1</v>
      </c>
      <c r="K157" s="3">
        <v>0</v>
      </c>
      <c r="L157" s="3">
        <v>0</v>
      </c>
      <c r="M157" s="3">
        <v>0</v>
      </c>
      <c r="N157" s="3">
        <v>0</v>
      </c>
      <c r="O157" s="3">
        <v>-1</v>
      </c>
      <c r="P157" s="3">
        <v>0</v>
      </c>
      <c r="Q157" s="3">
        <v>0</v>
      </c>
      <c r="R157" s="3" t="b">
        <v>1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Z157" s="3" cm="1">
        <f t="array" ref="Z157:AG157">IF(E157,"",OLD_cmp20_23!AI157:AP157)</f>
        <v>1</v>
      </c>
      <c r="AA157" s="3">
        <v>1</v>
      </c>
      <c r="AB157" s="3">
        <v>1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</row>
    <row r="158" spans="1:33" x14ac:dyDescent="0.2">
      <c r="A158" s="7">
        <v>2306.0075000000002</v>
      </c>
      <c r="B158" s="3" t="s">
        <v>10</v>
      </c>
      <c r="C158" s="3">
        <v>0</v>
      </c>
      <c r="D158" s="3">
        <v>0</v>
      </c>
      <c r="E158" s="3" t="b">
        <f>OR(OLD_cmp20_23!E158,OLD_cmp20_23!F158,OLD_RAW_compile!R158)</f>
        <v>0</v>
      </c>
      <c r="F158" s="13">
        <v>28.095352172851499</v>
      </c>
      <c r="G158" s="13">
        <v>0.117323160171508</v>
      </c>
      <c r="H158" s="13">
        <v>24.338257789611799</v>
      </c>
      <c r="I158" s="13">
        <v>0.17187738418579099</v>
      </c>
      <c r="J158" s="41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 t="b">
        <v>1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Z158" s="3">
        <v>1</v>
      </c>
    </row>
    <row r="159" spans="1:33" x14ac:dyDescent="0.2">
      <c r="A159" s="7">
        <v>2306.01793</v>
      </c>
      <c r="B159" s="3" t="s">
        <v>10</v>
      </c>
      <c r="C159" s="3">
        <v>0</v>
      </c>
      <c r="D159" s="3">
        <v>0</v>
      </c>
      <c r="E159" s="3" t="b">
        <f>OR(OLD_cmp20_23!E159,OLD_cmp20_23!F159,OLD_RAW_compile!R159)</f>
        <v>1</v>
      </c>
      <c r="F159" s="13">
        <v>14.8127350807189</v>
      </c>
      <c r="G159" s="13">
        <v>0.11749076843261699</v>
      </c>
      <c r="H159" s="13">
        <v>14.797546625137301</v>
      </c>
      <c r="I159" s="13">
        <v>0.168559789657592</v>
      </c>
      <c r="J159" s="41">
        <v>2</v>
      </c>
      <c r="K159" s="3">
        <v>2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4</v>
      </c>
      <c r="R159" s="3" t="b">
        <v>1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Z159" s="3" t="str" cm="1">
        <f t="array" ref="Z159">IF(E159,"",OLD_cmp20_23!AI159:AP159)</f>
        <v/>
      </c>
    </row>
    <row r="160" spans="1:33" x14ac:dyDescent="0.2">
      <c r="A160" s="7">
        <v>2306.0027399999999</v>
      </c>
      <c r="B160" s="3" t="s">
        <v>10</v>
      </c>
      <c r="C160" s="3">
        <v>0</v>
      </c>
      <c r="D160" s="3">
        <v>0</v>
      </c>
      <c r="E160" s="3" t="b">
        <f>OR(OLD_cmp20_23!E160,OLD_cmp20_23!F160,OLD_RAW_compile!R160)</f>
        <v>0</v>
      </c>
      <c r="F160" s="13">
        <v>33.323423862457197</v>
      </c>
      <c r="G160" s="13">
        <v>0.17035841941833399</v>
      </c>
      <c r="H160" s="13">
        <v>31.726445198059</v>
      </c>
      <c r="I160" s="13">
        <v>0.16870784759521401</v>
      </c>
      <c r="J160" s="41">
        <v>2</v>
      </c>
      <c r="K160" s="3">
        <v>2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4</v>
      </c>
      <c r="R160" s="3" t="b">
        <v>1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Z160" s="3">
        <v>1</v>
      </c>
    </row>
    <row r="161" spans="1:34" x14ac:dyDescent="0.2">
      <c r="A161" s="7">
        <v>2306.0017899999998</v>
      </c>
      <c r="B161" s="3" t="s">
        <v>41</v>
      </c>
      <c r="C161" s="3">
        <v>12</v>
      </c>
      <c r="D161" s="3">
        <v>0</v>
      </c>
      <c r="E161" s="3" t="b">
        <f>OR(OLD_cmp20_23!E161,OLD_cmp20_23!F161,OLD_RAW_compile!R161)</f>
        <v>0</v>
      </c>
      <c r="F161" s="13">
        <v>22.449705600738501</v>
      </c>
      <c r="G161" s="13">
        <v>0.269349575042724</v>
      </c>
      <c r="H161" s="13">
        <v>99.705632925033498</v>
      </c>
      <c r="I161" s="13">
        <v>0.17017769813537501</v>
      </c>
      <c r="J161" s="41">
        <v>31367</v>
      </c>
      <c r="K161" s="3">
        <v>19006</v>
      </c>
      <c r="L161" s="3">
        <v>5</v>
      </c>
      <c r="M161" s="3">
        <v>3</v>
      </c>
      <c r="N161" s="3">
        <v>3613</v>
      </c>
      <c r="O161" s="3">
        <v>22582</v>
      </c>
      <c r="P161" s="3">
        <v>18206</v>
      </c>
      <c r="Q161" s="3">
        <v>85</v>
      </c>
      <c r="R161" s="3" t="b">
        <v>1</v>
      </c>
      <c r="S161" s="3">
        <v>0</v>
      </c>
      <c r="T161" s="3">
        <v>0</v>
      </c>
      <c r="U161" s="3">
        <v>0</v>
      </c>
      <c r="V161" s="3">
        <v>2</v>
      </c>
      <c r="W161" s="3">
        <v>-10</v>
      </c>
      <c r="Z161" s="3" cm="1">
        <f t="array" ref="Z161:AG161">IF(E161,"",OLD_cmp20_23!AI161:AP161)</f>
        <v>1</v>
      </c>
      <c r="AA161" s="3">
        <v>1</v>
      </c>
      <c r="AB161" s="3">
        <v>1</v>
      </c>
      <c r="AC161" s="3">
        <v>1</v>
      </c>
      <c r="AD161" s="3">
        <v>0</v>
      </c>
      <c r="AE161" s="3">
        <v>0</v>
      </c>
      <c r="AF161" s="3">
        <v>0</v>
      </c>
      <c r="AG161" s="3">
        <v>0</v>
      </c>
    </row>
    <row r="162" spans="1:34" x14ac:dyDescent="0.2">
      <c r="A162" s="7">
        <v>2306.0059900000001</v>
      </c>
      <c r="B162" s="3" t="s">
        <v>13</v>
      </c>
      <c r="C162" s="3">
        <v>0</v>
      </c>
      <c r="D162" s="3">
        <v>0</v>
      </c>
      <c r="E162" s="3" t="b">
        <f>OR(OLD_cmp20_23!E162,OLD_cmp20_23!F162,OLD_RAW_compile!R162)</f>
        <v>0</v>
      </c>
      <c r="F162" s="13">
        <v>16.6741461753845</v>
      </c>
      <c r="G162" s="13">
        <v>0.17499160766601499</v>
      </c>
      <c r="H162" s="13">
        <v>7.8675801753997803</v>
      </c>
      <c r="I162" s="13">
        <v>0.16686439514160101</v>
      </c>
      <c r="J162" s="41">
        <v>13</v>
      </c>
      <c r="K162" s="3">
        <v>12</v>
      </c>
      <c r="L162" s="3">
        <v>0</v>
      </c>
      <c r="M162" s="3">
        <v>0</v>
      </c>
      <c r="N162" s="3">
        <v>0</v>
      </c>
      <c r="O162" s="3">
        <v>-11</v>
      </c>
      <c r="P162" s="3">
        <v>-10</v>
      </c>
      <c r="Q162" s="3">
        <v>11</v>
      </c>
      <c r="R162" s="3" t="b">
        <v>1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AB162" s="3">
        <v>1</v>
      </c>
      <c r="AH162" t="s">
        <v>172</v>
      </c>
    </row>
    <row r="163" spans="1:34" x14ac:dyDescent="0.2">
      <c r="A163" s="7">
        <v>2306.00506</v>
      </c>
      <c r="B163" s="3" t="s">
        <v>18</v>
      </c>
      <c r="C163" s="3">
        <v>0</v>
      </c>
      <c r="D163" s="3">
        <v>0</v>
      </c>
      <c r="E163" s="3" t="b">
        <f>OR(OLD_cmp20_23!E163,OLD_cmp20_23!F163,OLD_RAW_compile!R163)</f>
        <v>0</v>
      </c>
      <c r="F163" s="13">
        <v>16.3610694408416</v>
      </c>
      <c r="G163" s="13">
        <v>0.17288255691528301</v>
      </c>
      <c r="H163" s="13">
        <v>8.5462210178375209</v>
      </c>
      <c r="I163" s="13">
        <v>0.17052507400512601</v>
      </c>
      <c r="J163" s="41">
        <v>505</v>
      </c>
      <c r="K163" s="3">
        <v>3</v>
      </c>
      <c r="L163" s="3">
        <v>0</v>
      </c>
      <c r="M163" s="3">
        <v>0</v>
      </c>
      <c r="N163" s="3">
        <v>195</v>
      </c>
      <c r="O163" s="3">
        <v>-8</v>
      </c>
      <c r="P163" s="3">
        <v>0</v>
      </c>
      <c r="Q163" s="3">
        <v>6</v>
      </c>
      <c r="R163" s="3" t="b">
        <v>1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Z163" s="3">
        <v>1</v>
      </c>
      <c r="AA163" s="3">
        <v>1</v>
      </c>
      <c r="AD163" s="3">
        <v>1</v>
      </c>
      <c r="AH163" t="s">
        <v>261</v>
      </c>
    </row>
    <row r="164" spans="1:34" x14ac:dyDescent="0.2">
      <c r="A164" s="7">
        <v>2306.0034500000002</v>
      </c>
      <c r="B164" s="3" t="s">
        <v>18</v>
      </c>
      <c r="C164" s="3">
        <v>0</v>
      </c>
      <c r="D164" s="3">
        <v>0</v>
      </c>
      <c r="E164" s="3" t="b">
        <f>OR(OLD_cmp20_23!E164,OLD_cmp20_23!F164,OLD_RAW_compile!R164)</f>
        <v>0</v>
      </c>
      <c r="F164" s="13">
        <v>7.7729356288909903</v>
      </c>
      <c r="G164" s="13">
        <v>0.17200636863708399</v>
      </c>
      <c r="H164" s="13">
        <v>5.41375279426574</v>
      </c>
      <c r="I164" s="13">
        <v>0.16990041732788</v>
      </c>
      <c r="J164" s="41">
        <v>2</v>
      </c>
      <c r="K164" s="3">
        <v>2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4</v>
      </c>
      <c r="R164" s="3" t="b">
        <v>1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Z164" s="3">
        <v>1</v>
      </c>
    </row>
    <row r="165" spans="1:34" x14ac:dyDescent="0.2">
      <c r="A165" s="7">
        <v>2306.0179699999999</v>
      </c>
      <c r="B165" s="3" t="s">
        <v>26</v>
      </c>
      <c r="C165" s="3">
        <v>0</v>
      </c>
      <c r="D165" s="3">
        <v>0</v>
      </c>
      <c r="E165" s="3" t="b">
        <f>OR(OLD_cmp20_23!E165,OLD_cmp20_23!F165,OLD_RAW_compile!R165)</f>
        <v>0</v>
      </c>
      <c r="F165" s="13">
        <v>6.1066267490386901</v>
      </c>
      <c r="G165" s="13">
        <v>5.8563506603240896</v>
      </c>
      <c r="H165" s="13">
        <v>11.298933029174799</v>
      </c>
      <c r="I165" s="13">
        <v>0.16959285736083901</v>
      </c>
      <c r="J165" s="41">
        <v>1807</v>
      </c>
      <c r="K165" s="3">
        <v>1547</v>
      </c>
      <c r="L165" s="3">
        <v>0</v>
      </c>
      <c r="M165" s="3">
        <v>0</v>
      </c>
      <c r="N165" s="3">
        <v>0</v>
      </c>
      <c r="O165" s="3">
        <v>1797</v>
      </c>
      <c r="P165" s="3">
        <v>1537</v>
      </c>
      <c r="Q165" s="3">
        <v>68</v>
      </c>
      <c r="R165" s="3" t="b">
        <v>1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AB165" s="3">
        <v>1</v>
      </c>
      <c r="AC165" s="3">
        <v>1</v>
      </c>
    </row>
    <row r="166" spans="1:34" x14ac:dyDescent="0.2">
      <c r="A166" s="7">
        <v>2306.0004100000001</v>
      </c>
      <c r="B166" s="3" t="s">
        <v>23</v>
      </c>
      <c r="C166" s="3">
        <v>0</v>
      </c>
      <c r="D166" s="3">
        <v>0</v>
      </c>
      <c r="E166" s="3" t="b">
        <f>OR(OLD_cmp20_23!E166,OLD_cmp20_23!F166,OLD_RAW_compile!R166)</f>
        <v>1</v>
      </c>
      <c r="F166" s="13">
        <v>4.4399280548095703</v>
      </c>
      <c r="G166" s="13">
        <v>0.116152048110961</v>
      </c>
      <c r="H166" s="13">
        <v>3.7384774684906001</v>
      </c>
      <c r="I166" s="13">
        <v>0.115980386734008</v>
      </c>
      <c r="J166" s="41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 t="b">
        <v>1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Z166" s="3" t="str" cm="1">
        <f t="array" ref="Z166">IF(E166,"",OLD_cmp20_23!AI166:AP166)</f>
        <v/>
      </c>
    </row>
    <row r="167" spans="1:34" x14ac:dyDescent="0.2">
      <c r="A167" s="7">
        <v>2306.1450599999998</v>
      </c>
      <c r="B167" s="3" t="s">
        <v>10</v>
      </c>
      <c r="C167" s="3">
        <v>0</v>
      </c>
      <c r="D167" s="3">
        <v>0</v>
      </c>
      <c r="E167" s="3" t="b">
        <f>OR(OLD_cmp20_23!E167,OLD_cmp20_23!F167,OLD_RAW_compile!R167)</f>
        <v>1</v>
      </c>
      <c r="F167" s="13">
        <v>6.2992773056030202</v>
      </c>
      <c r="G167" s="13">
        <v>0.11592745780944801</v>
      </c>
      <c r="H167" s="13">
        <v>4.5558180809020996</v>
      </c>
      <c r="I167" s="13">
        <v>0.167183637619018</v>
      </c>
      <c r="J167" s="41">
        <v>2</v>
      </c>
      <c r="K167" s="3">
        <v>2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4</v>
      </c>
      <c r="R167" s="3" t="b">
        <v>1</v>
      </c>
      <c r="S167" s="3">
        <v>0</v>
      </c>
      <c r="T167" s="3">
        <v>0</v>
      </c>
      <c r="U167" s="3">
        <v>0</v>
      </c>
      <c r="V167" s="3">
        <v>2</v>
      </c>
      <c r="W167" s="3">
        <v>0</v>
      </c>
      <c r="Z167" s="3" t="str" cm="1">
        <f t="array" ref="Z167">IF(E167,"",OLD_cmp20_23!AI167:AP167)</f>
        <v/>
      </c>
    </row>
    <row r="168" spans="1:34" x14ac:dyDescent="0.2">
      <c r="A168" s="7">
        <v>2306.0108500000001</v>
      </c>
      <c r="B168" s="3" t="s">
        <v>12</v>
      </c>
      <c r="C168" s="3">
        <v>0</v>
      </c>
      <c r="D168" s="3">
        <v>0</v>
      </c>
      <c r="E168" s="3" t="b">
        <f>OR(OLD_cmp20_23!E168,OLD_cmp20_23!F168,OLD_RAW_compile!R168)</f>
        <v>1</v>
      </c>
      <c r="F168" s="13">
        <v>121.631133079528</v>
      </c>
      <c r="G168" s="13">
        <v>0.167796850204467</v>
      </c>
      <c r="H168" s="13">
        <v>107.735992908477</v>
      </c>
      <c r="I168" s="13">
        <v>0.16820621490478499</v>
      </c>
      <c r="J168" s="41">
        <v>2</v>
      </c>
      <c r="K168" s="3">
        <v>2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4</v>
      </c>
      <c r="R168" s="3" t="b">
        <v>1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Z168" s="3" t="str" cm="1">
        <f t="array" ref="Z168">IF(E168,"",OLD_cmp20_23!AI168:AP168)</f>
        <v/>
      </c>
    </row>
    <row r="169" spans="1:34" x14ac:dyDescent="0.2">
      <c r="A169" s="7">
        <v>2306.00101</v>
      </c>
      <c r="B169" s="3" t="s">
        <v>10</v>
      </c>
      <c r="C169" s="3">
        <v>0</v>
      </c>
      <c r="D169" s="3">
        <v>0</v>
      </c>
      <c r="E169" s="3" t="b">
        <f>OR(OLD_cmp20_23!E169,OLD_cmp20_23!F169,OLD_RAW_compile!R169)</f>
        <v>1</v>
      </c>
      <c r="F169" s="13">
        <v>2.6327352523803702</v>
      </c>
      <c r="G169" s="13">
        <v>0.11615324020385701</v>
      </c>
      <c r="H169" s="13">
        <v>2.9381847381591801</v>
      </c>
      <c r="I169" s="13">
        <v>0.17425799369812001</v>
      </c>
      <c r="J169" s="41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 t="b">
        <v>1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Z169" s="3" t="str" cm="1">
        <f t="array" ref="Z169">IF(E169,"",OLD_cmp20_23!AI169:AP169)</f>
        <v/>
      </c>
    </row>
    <row r="170" spans="1:34" x14ac:dyDescent="0.2">
      <c r="A170" s="7">
        <v>2306.0024400000002</v>
      </c>
      <c r="B170" s="3" t="s">
        <v>23</v>
      </c>
      <c r="C170" s="3">
        <v>0</v>
      </c>
      <c r="D170" s="3">
        <v>0</v>
      </c>
      <c r="E170" s="3" t="b">
        <f>OR(OLD_cmp20_23!E170,OLD_cmp20_23!F170,OLD_RAW_compile!R170)</f>
        <v>0</v>
      </c>
      <c r="F170" s="13">
        <v>10.7230415344238</v>
      </c>
      <c r="G170" s="13">
        <v>0.16990923881530701</v>
      </c>
      <c r="H170" s="13">
        <v>7.1117458343505797</v>
      </c>
      <c r="I170" s="13">
        <v>0.16961216926574699</v>
      </c>
      <c r="J170" s="41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 t="b">
        <v>1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Z170" s="3">
        <v>1</v>
      </c>
    </row>
    <row r="171" spans="1:34" x14ac:dyDescent="0.2">
      <c r="A171" s="7">
        <v>2306.0156900000002</v>
      </c>
      <c r="B171" s="3" t="s">
        <v>10</v>
      </c>
      <c r="C171" s="3">
        <v>0</v>
      </c>
      <c r="D171" s="3">
        <v>0</v>
      </c>
      <c r="E171" s="3" t="b">
        <f>OR(OLD_cmp20_23!E171,OLD_cmp20_23!F171,OLD_RAW_compile!R171)</f>
        <v>0</v>
      </c>
      <c r="F171" s="13">
        <v>16.3410258293151</v>
      </c>
      <c r="G171" s="13">
        <v>0.173614501953125</v>
      </c>
      <c r="H171" s="13">
        <v>12.560415506362901</v>
      </c>
      <c r="I171" s="13">
        <v>0.16966295242309501</v>
      </c>
      <c r="J171" s="41">
        <v>6243</v>
      </c>
      <c r="K171" s="3">
        <v>2170</v>
      </c>
      <c r="L171" s="3">
        <v>4</v>
      </c>
      <c r="M171" s="3">
        <v>2</v>
      </c>
      <c r="N171" s="3">
        <v>1631</v>
      </c>
      <c r="O171" s="3">
        <v>0</v>
      </c>
      <c r="P171" s="3">
        <v>-1</v>
      </c>
      <c r="Q171" s="3">
        <v>1</v>
      </c>
      <c r="R171" s="3" t="b">
        <v>1</v>
      </c>
      <c r="S171" s="3">
        <v>0</v>
      </c>
      <c r="T171" s="3">
        <v>0</v>
      </c>
      <c r="U171" s="3">
        <v>0</v>
      </c>
      <c r="V171" s="3">
        <v>2</v>
      </c>
      <c r="W171" s="3">
        <v>1</v>
      </c>
      <c r="Z171" s="3">
        <v>1</v>
      </c>
      <c r="AA171" s="3">
        <v>1</v>
      </c>
      <c r="AD171" s="3">
        <v>1</v>
      </c>
      <c r="AH171" t="s">
        <v>262</v>
      </c>
    </row>
    <row r="172" spans="1:34" x14ac:dyDescent="0.2">
      <c r="A172" s="7">
        <v>2306.0135300000002</v>
      </c>
      <c r="B172" s="3" t="s">
        <v>12</v>
      </c>
      <c r="C172" s="3">
        <v>0</v>
      </c>
      <c r="D172" s="3">
        <v>0</v>
      </c>
      <c r="E172" s="3" t="b">
        <f>OR(OLD_cmp20_23!E172,OLD_cmp20_23!F172,OLD_RAW_compile!R172)</f>
        <v>1</v>
      </c>
      <c r="F172" s="13">
        <v>13.2445647716522</v>
      </c>
      <c r="G172" s="13">
        <v>0.17127943038940399</v>
      </c>
      <c r="H172" s="13">
        <v>8.6769952774047798</v>
      </c>
      <c r="I172" s="13">
        <v>0.17188787460327101</v>
      </c>
      <c r="J172" s="41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 t="b">
        <v>1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Z172" s="3" t="str" cm="1">
        <f t="array" ref="Z172">IF(E172,"",OLD_cmp20_23!AI172:AP172)</f>
        <v/>
      </c>
    </row>
    <row r="173" spans="1:34" x14ac:dyDescent="0.2">
      <c r="A173" s="7">
        <v>2306.02169</v>
      </c>
      <c r="B173" s="3" t="s">
        <v>42</v>
      </c>
      <c r="C173" s="3">
        <v>0</v>
      </c>
      <c r="D173" s="3">
        <v>0</v>
      </c>
      <c r="E173" s="3" t="b">
        <f>OR(OLD_cmp20_23!E173,OLD_cmp20_23!F173,OLD_RAW_compile!R173)</f>
        <v>1</v>
      </c>
      <c r="F173" s="13">
        <v>19.331192255020099</v>
      </c>
      <c r="G173" s="13">
        <v>0.16664218902587799</v>
      </c>
      <c r="H173" s="13">
        <v>14.496080160140901</v>
      </c>
      <c r="I173" s="13">
        <v>0.17370700836181599</v>
      </c>
      <c r="J173" s="41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 t="b">
        <v>1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Z173" s="3" t="str" cm="1">
        <f t="array" ref="Z173">IF(E173,"",OLD_cmp20_23!AI173:AP173)</f>
        <v/>
      </c>
    </row>
    <row r="174" spans="1:34" x14ac:dyDescent="0.2">
      <c r="A174" s="7">
        <v>2306.00533</v>
      </c>
      <c r="B174" s="3" t="s">
        <v>13</v>
      </c>
      <c r="C174" s="3">
        <v>0</v>
      </c>
      <c r="D174" s="3">
        <v>0</v>
      </c>
      <c r="E174" s="3" t="b">
        <f>OR(OLD_cmp20_23!E174,OLD_cmp20_23!F174,OLD_RAW_compile!R174)</f>
        <v>1</v>
      </c>
      <c r="F174" s="13">
        <v>7.5132410526275599</v>
      </c>
      <c r="G174" s="13">
        <v>0.116827487945556</v>
      </c>
      <c r="H174" s="13">
        <v>4.1431553363800004</v>
      </c>
      <c r="I174" s="13">
        <v>0.16699862480163499</v>
      </c>
      <c r="J174" s="41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 t="b">
        <v>1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Z174" s="3" t="str" cm="1">
        <f t="array" ref="Z174">IF(E174,"",OLD_cmp20_23!AI174:AP174)</f>
        <v/>
      </c>
    </row>
    <row r="175" spans="1:34" x14ac:dyDescent="0.2">
      <c r="A175" s="7">
        <v>2306.01863</v>
      </c>
      <c r="B175" s="3" t="s">
        <v>20</v>
      </c>
      <c r="C175" s="3">
        <v>0</v>
      </c>
      <c r="D175" s="3">
        <v>0</v>
      </c>
      <c r="E175" s="3" t="b">
        <f>OR(OLD_cmp20_23!E175,OLD_cmp20_23!F175,OLD_RAW_compile!R175)</f>
        <v>1</v>
      </c>
      <c r="F175" s="13">
        <v>18.5689792633056</v>
      </c>
      <c r="G175" s="13">
        <v>0.168203115463256</v>
      </c>
      <c r="H175" s="13">
        <v>11.636809825897201</v>
      </c>
      <c r="I175" s="13">
        <v>0.16907238960266099</v>
      </c>
      <c r="J175" s="41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 t="b">
        <v>1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Z175" s="3" t="str" cm="1">
        <f t="array" ref="Z175">IF(E175,"",OLD_cmp20_23!AI175:AP175)</f>
        <v/>
      </c>
    </row>
    <row r="176" spans="1:34" x14ac:dyDescent="0.2">
      <c r="A176" s="7">
        <v>2306.0056199999999</v>
      </c>
      <c r="B176" s="3" t="s">
        <v>13</v>
      </c>
      <c r="C176" s="3">
        <v>0</v>
      </c>
      <c r="D176" s="3">
        <v>0</v>
      </c>
      <c r="E176" s="3" t="b">
        <f>OR(OLD_cmp20_23!E176,OLD_cmp20_23!F176,OLD_RAW_compile!R176)</f>
        <v>0</v>
      </c>
      <c r="F176" s="13">
        <v>7.5196387767791704</v>
      </c>
      <c r="G176" s="13">
        <v>0.17543697357177701</v>
      </c>
      <c r="H176" s="13">
        <v>4.5444378852844203</v>
      </c>
      <c r="I176" s="13">
        <v>0.16822457313537501</v>
      </c>
      <c r="J176" s="41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 t="b">
        <v>1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Z176" s="3">
        <v>1</v>
      </c>
    </row>
    <row r="177" spans="1:34" x14ac:dyDescent="0.2">
      <c r="A177" s="7">
        <v>2306.0109200000002</v>
      </c>
      <c r="B177" s="3" t="s">
        <v>23</v>
      </c>
      <c r="C177" s="3">
        <v>0</v>
      </c>
      <c r="D177" s="3">
        <v>0</v>
      </c>
      <c r="E177" s="3" t="b">
        <f>OR(OLD_cmp20_23!E177,OLD_cmp20_23!F177,OLD_RAW_compile!R177)</f>
        <v>0</v>
      </c>
      <c r="F177" s="13">
        <v>138.33572268486</v>
      </c>
      <c r="G177" s="13">
        <v>0.39197421073913502</v>
      </c>
      <c r="H177" s="13">
        <v>75.934487104415894</v>
      </c>
      <c r="I177" s="13">
        <v>0.16966700553894001</v>
      </c>
      <c r="J177" s="41">
        <v>242</v>
      </c>
      <c r="K177" s="3">
        <v>0</v>
      </c>
      <c r="L177" s="3">
        <v>0</v>
      </c>
      <c r="M177" s="3">
        <v>0</v>
      </c>
      <c r="N177" s="3">
        <v>101</v>
      </c>
      <c r="O177" s="3">
        <v>0</v>
      </c>
      <c r="P177" s="3">
        <v>0</v>
      </c>
      <c r="Q177" s="3">
        <v>0</v>
      </c>
      <c r="R177" s="3" t="b">
        <v>1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Z177" s="3">
        <v>1</v>
      </c>
    </row>
    <row r="178" spans="1:34" x14ac:dyDescent="0.2">
      <c r="A178" s="7">
        <v>2306.0001000000002</v>
      </c>
      <c r="B178" s="3" t="s">
        <v>10</v>
      </c>
      <c r="C178" s="3">
        <v>0</v>
      </c>
      <c r="D178" s="3">
        <v>0</v>
      </c>
      <c r="E178" s="3" t="b">
        <f>OR(OLD_cmp20_23!E178,OLD_cmp20_23!F178,OLD_RAW_compile!R178)</f>
        <v>1</v>
      </c>
      <c r="F178" s="13">
        <v>26.108619689941399</v>
      </c>
      <c r="G178" s="13">
        <v>0.224425554275512</v>
      </c>
      <c r="H178" s="13">
        <v>12.562570095062201</v>
      </c>
      <c r="I178" s="13">
        <v>0.170768737792968</v>
      </c>
      <c r="J178" s="41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 t="b">
        <v>1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Z178" s="3" t="str" cm="1">
        <f t="array" ref="Z178">IF(E178,"",OLD_cmp20_23!AI178:AP178)</f>
        <v/>
      </c>
    </row>
    <row r="179" spans="1:34" x14ac:dyDescent="0.2">
      <c r="A179" s="7">
        <v>2306.00072</v>
      </c>
      <c r="B179" s="3" t="s">
        <v>18</v>
      </c>
      <c r="C179" s="3">
        <v>0</v>
      </c>
      <c r="D179" s="3">
        <v>0</v>
      </c>
      <c r="E179" s="3" t="b">
        <f>OR(OLD_cmp20_23!E179,OLD_cmp20_23!F179,OLD_RAW_compile!R179)</f>
        <v>1</v>
      </c>
      <c r="F179" s="13">
        <v>18.209383487701398</v>
      </c>
      <c r="G179" s="13">
        <v>0.167764902114868</v>
      </c>
      <c r="H179" s="13">
        <v>8.2882201671600306</v>
      </c>
      <c r="I179" s="13">
        <v>0.16931247711181599</v>
      </c>
      <c r="J179" s="41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 t="b">
        <v>1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Z179" s="3" t="str" cm="1">
        <f t="array" ref="Z179">IF(E179,"",OLD_cmp20_23!AI179:AP179)</f>
        <v/>
      </c>
    </row>
    <row r="180" spans="1:34" x14ac:dyDescent="0.2">
      <c r="A180" s="7">
        <v>2306.0021499999998</v>
      </c>
      <c r="B180" s="3" t="s">
        <v>13</v>
      </c>
      <c r="C180" s="3">
        <v>12</v>
      </c>
      <c r="D180" s="3">
        <v>0</v>
      </c>
      <c r="E180" s="3" t="b">
        <f>OR(OLD_cmp20_23!E180,OLD_cmp20_23!F180,OLD_RAW_compile!R180)</f>
        <v>1</v>
      </c>
      <c r="F180" s="13">
        <v>7.7175543308258003</v>
      </c>
      <c r="G180" s="13">
        <v>7.1599829196929896</v>
      </c>
      <c r="H180" s="13">
        <v>6.9617848396301198</v>
      </c>
      <c r="I180" s="13">
        <v>0.167078256607055</v>
      </c>
      <c r="J180" s="41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 t="b">
        <v>1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Z180" s="3" t="str" cm="1">
        <f t="array" ref="Z180">IF(E180,"",OLD_cmp20_23!AI180:AP180)</f>
        <v/>
      </c>
    </row>
    <row r="181" spans="1:34" x14ac:dyDescent="0.2">
      <c r="A181" s="7">
        <v>2306.0012000000002</v>
      </c>
      <c r="B181" s="3" t="s">
        <v>43</v>
      </c>
      <c r="C181" s="3">
        <v>0</v>
      </c>
      <c r="D181" s="3">
        <v>0</v>
      </c>
      <c r="E181" s="3" t="b">
        <f>OR(OLD_cmp20_23!E181,OLD_cmp20_23!F181,OLD_RAW_compile!R181)</f>
        <v>0</v>
      </c>
      <c r="F181" s="13">
        <v>42.248806476593003</v>
      </c>
      <c r="G181" s="13">
        <v>0.166839599609375</v>
      </c>
      <c r="H181" s="13">
        <v>12.9462571144104</v>
      </c>
      <c r="I181" s="13">
        <v>0.17023658752441401</v>
      </c>
      <c r="J181" s="41">
        <v>17833</v>
      </c>
      <c r="K181" s="3">
        <v>8317</v>
      </c>
      <c r="L181" s="3">
        <v>12</v>
      </c>
      <c r="M181" s="3">
        <v>13</v>
      </c>
      <c r="N181" s="3">
        <v>3953</v>
      </c>
      <c r="O181" s="3">
        <v>0</v>
      </c>
      <c r="P181" s="3">
        <v>0</v>
      </c>
      <c r="Q181" s="3">
        <v>0</v>
      </c>
      <c r="R181" s="3" t="b">
        <v>1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Z181" s="3">
        <v>1</v>
      </c>
      <c r="AA181" s="3">
        <v>1</v>
      </c>
    </row>
    <row r="182" spans="1:34" x14ac:dyDescent="0.2">
      <c r="A182" s="7">
        <v>2306.0045300000002</v>
      </c>
      <c r="B182" s="3" t="s">
        <v>10</v>
      </c>
      <c r="C182" s="3">
        <v>0</v>
      </c>
      <c r="D182" s="3">
        <v>0</v>
      </c>
      <c r="E182" s="3" t="b">
        <f>OR(OLD_cmp20_23!E182,OLD_cmp20_23!F182,OLD_RAW_compile!R182)</f>
        <v>1</v>
      </c>
      <c r="F182" s="13">
        <v>46.404271602630601</v>
      </c>
      <c r="G182" s="13">
        <v>0.27212333679199202</v>
      </c>
      <c r="H182" s="13">
        <v>22.449707746505698</v>
      </c>
      <c r="I182" s="13">
        <v>0.16701841354370101</v>
      </c>
      <c r="J182" s="41">
        <v>2</v>
      </c>
      <c r="K182" s="3">
        <v>2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4</v>
      </c>
      <c r="R182" s="3" t="b">
        <v>1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 t="s">
        <v>277</v>
      </c>
      <c r="Z182" s="3" t="str" cm="1">
        <f t="array" ref="Z182">IF(E182,"",OLD_cmp20_23!AI182:AP182)</f>
        <v/>
      </c>
    </row>
    <row r="183" spans="1:34" x14ac:dyDescent="0.2">
      <c r="A183" s="7">
        <v>2306.0009100000002</v>
      </c>
      <c r="B183" s="3" t="s">
        <v>10</v>
      </c>
      <c r="C183" s="3">
        <v>0</v>
      </c>
      <c r="D183" s="3">
        <v>0</v>
      </c>
      <c r="E183" s="3" t="b">
        <f>OR(OLD_cmp20_23!E183,OLD_cmp20_23!F183,OLD_RAW_compile!R183)</f>
        <v>0</v>
      </c>
      <c r="F183" s="13">
        <v>24.7858996391296</v>
      </c>
      <c r="G183" s="13">
        <v>0.17575263977050701</v>
      </c>
      <c r="H183" s="13">
        <v>15.631158351898099</v>
      </c>
      <c r="I183" s="13">
        <v>0.17234063148498499</v>
      </c>
      <c r="J183" s="41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 t="b">
        <v>1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 t="s">
        <v>272</v>
      </c>
      <c r="Z183" s="3">
        <v>1</v>
      </c>
    </row>
    <row r="184" spans="1:34" x14ac:dyDescent="0.2">
      <c r="A184" s="7">
        <v>2306.0088599999999</v>
      </c>
      <c r="B184" s="3" t="s">
        <v>44</v>
      </c>
      <c r="C184" s="3">
        <v>0</v>
      </c>
      <c r="D184" s="3">
        <v>0</v>
      </c>
      <c r="E184" s="3" t="b">
        <f>OR(OLD_cmp20_23!E184,OLD_cmp20_23!F184,OLD_RAW_compile!R184)</f>
        <v>0</v>
      </c>
      <c r="F184" s="13">
        <v>21.657787322998001</v>
      </c>
      <c r="G184" s="13">
        <v>0.168671369552612</v>
      </c>
      <c r="H184" s="13">
        <v>13.448298692703201</v>
      </c>
      <c r="I184" s="13">
        <v>0.21767163276672299</v>
      </c>
      <c r="J184" s="41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 t="b">
        <v>1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Z184" s="3" cm="1">
        <f t="array" ref="Z184:AG184">IF(E184,"",OLD_cmp20_23!AI184:AP184)</f>
        <v>1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</row>
    <row r="185" spans="1:34" x14ac:dyDescent="0.2">
      <c r="A185" s="7">
        <v>2306.0071800000001</v>
      </c>
      <c r="B185" s="3" t="s">
        <v>12</v>
      </c>
      <c r="C185" s="3">
        <v>0</v>
      </c>
      <c r="D185" s="3">
        <v>0</v>
      </c>
      <c r="E185" s="3" t="b">
        <f>OR(OLD_cmp20_23!E185,OLD_cmp20_23!F185,OLD_RAW_compile!R185)</f>
        <v>1</v>
      </c>
      <c r="F185" s="13">
        <v>18.0348269939422</v>
      </c>
      <c r="G185" s="13">
        <v>0.116361141204833</v>
      </c>
      <c r="H185" s="13">
        <v>13.3563623428344</v>
      </c>
      <c r="I185" s="13">
        <v>0.170690298080444</v>
      </c>
      <c r="J185" s="41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 t="b">
        <v>1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Z185" s="3" t="str" cm="1">
        <f t="array" ref="Z185">IF(E185,"",OLD_cmp20_23!AI185:AP185)</f>
        <v/>
      </c>
    </row>
    <row r="186" spans="1:34" x14ac:dyDescent="0.2">
      <c r="A186" s="7">
        <v>2306.01127</v>
      </c>
      <c r="B186" s="3" t="s">
        <v>13</v>
      </c>
      <c r="C186" s="3">
        <v>0</v>
      </c>
      <c r="D186" s="3">
        <v>0</v>
      </c>
      <c r="E186" s="3" t="b">
        <f>OR(OLD_cmp20_23!E186,OLD_cmp20_23!F186,OLD_RAW_compile!R186)</f>
        <v>0</v>
      </c>
      <c r="F186" s="13">
        <v>21.898961544036801</v>
      </c>
      <c r="G186" s="13">
        <v>0.174119472503662</v>
      </c>
      <c r="H186" s="13">
        <v>15.583135843276899</v>
      </c>
      <c r="I186" s="13">
        <v>0.171650171279907</v>
      </c>
      <c r="J186" s="41">
        <v>425</v>
      </c>
      <c r="K186" s="3">
        <v>0</v>
      </c>
      <c r="L186" s="3">
        <v>0</v>
      </c>
      <c r="M186" s="3">
        <v>0</v>
      </c>
      <c r="N186" s="3">
        <v>176</v>
      </c>
      <c r="O186" s="3">
        <v>-1</v>
      </c>
      <c r="P186" s="3">
        <v>0</v>
      </c>
      <c r="Q186" s="3">
        <v>0</v>
      </c>
      <c r="R186" s="3" t="b">
        <v>1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Z186" s="3">
        <v>1</v>
      </c>
    </row>
    <row r="187" spans="1:34" x14ac:dyDescent="0.2">
      <c r="A187" s="7">
        <v>2306.0043099999998</v>
      </c>
      <c r="B187" s="3" t="s">
        <v>44</v>
      </c>
      <c r="C187" s="3">
        <v>0</v>
      </c>
      <c r="D187" s="3">
        <v>0</v>
      </c>
      <c r="E187" s="3" t="b">
        <f>OR(OLD_cmp20_23!E187,OLD_cmp20_23!F187,OLD_RAW_compile!R187)</f>
        <v>0</v>
      </c>
      <c r="F187" s="13">
        <v>25.225939512252801</v>
      </c>
      <c r="G187" s="13">
        <v>0.173292636871337</v>
      </c>
      <c r="H187" s="13">
        <v>16.732051849365199</v>
      </c>
      <c r="I187" s="13">
        <v>0.17235374450683499</v>
      </c>
      <c r="J187" s="41">
        <v>145</v>
      </c>
      <c r="K187" s="3">
        <v>145</v>
      </c>
      <c r="L187" s="3">
        <v>0</v>
      </c>
      <c r="M187" s="3">
        <v>0</v>
      </c>
      <c r="N187" s="3">
        <v>0</v>
      </c>
      <c r="O187" s="3">
        <v>145</v>
      </c>
      <c r="P187" s="3">
        <v>145</v>
      </c>
      <c r="Q187" s="3">
        <v>2</v>
      </c>
      <c r="R187" s="3" t="b">
        <v>1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Z187" s="3">
        <v>1</v>
      </c>
    </row>
    <row r="188" spans="1:34" x14ac:dyDescent="0.2">
      <c r="A188" s="7">
        <v>2306.0000300000002</v>
      </c>
      <c r="B188" s="3" t="s">
        <v>45</v>
      </c>
      <c r="C188" s="3">
        <v>12</v>
      </c>
      <c r="D188" s="3">
        <v>12</v>
      </c>
      <c r="E188" s="3" t="b">
        <f>OR(OLD_cmp20_23!E188,OLD_cmp20_23!F188,OLD_RAW_compile!R188)</f>
        <v>0</v>
      </c>
      <c r="F188" s="13">
        <v>8.2678716182708705</v>
      </c>
      <c r="G188" s="13">
        <v>8.0876748561859095</v>
      </c>
      <c r="H188" s="13">
        <v>2.7440938949584899</v>
      </c>
      <c r="I188" s="13">
        <v>0.173632621765136</v>
      </c>
      <c r="J188" s="41"/>
      <c r="Z188" s="3" t="str" cm="1">
        <f t="array" ref="Z188:AG188">IF(E188,"",OLD_cmp20_23!AI188:AP188)</f>
        <v>2023 has weird errors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</row>
    <row r="189" spans="1:34" x14ac:dyDescent="0.2">
      <c r="A189" s="7">
        <v>2306.0940799999998</v>
      </c>
      <c r="B189" s="3" t="s">
        <v>16</v>
      </c>
      <c r="C189" s="3">
        <v>0</v>
      </c>
      <c r="D189" s="3">
        <v>0</v>
      </c>
      <c r="E189" s="3" t="b">
        <f>OR(OLD_cmp20_23!E189,OLD_cmp20_23!F189,OLD_RAW_compile!R189)</f>
        <v>0</v>
      </c>
      <c r="F189" s="13">
        <v>8.5237627029418892</v>
      </c>
      <c r="G189" s="13">
        <v>0.118460655212402</v>
      </c>
      <c r="H189" s="13">
        <v>6.5720245838165203</v>
      </c>
      <c r="I189" s="13">
        <v>0.17100262641906699</v>
      </c>
      <c r="J189" s="41">
        <v>2</v>
      </c>
      <c r="K189" s="3">
        <v>2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4</v>
      </c>
      <c r="R189" s="3" t="b">
        <v>1</v>
      </c>
      <c r="S189" s="3">
        <v>0</v>
      </c>
      <c r="T189" s="3">
        <v>0</v>
      </c>
      <c r="U189" s="3">
        <v>0</v>
      </c>
      <c r="V189" s="3">
        <v>2</v>
      </c>
      <c r="W189" s="3">
        <v>0</v>
      </c>
      <c r="Z189" s="3">
        <v>1</v>
      </c>
    </row>
    <row r="190" spans="1:34" x14ac:dyDescent="0.2">
      <c r="A190" s="7">
        <v>2306.0009599999998</v>
      </c>
      <c r="B190" s="3" t="s">
        <v>10</v>
      </c>
      <c r="C190" s="3">
        <v>0</v>
      </c>
      <c r="D190" s="3">
        <v>0</v>
      </c>
      <c r="E190" s="3" t="b">
        <f>OR(OLD_cmp20_23!E190,OLD_cmp20_23!F190,OLD_RAW_compile!R190)</f>
        <v>0</v>
      </c>
      <c r="F190" s="13">
        <v>20.7496979236602</v>
      </c>
      <c r="G190" s="13">
        <v>0.117979526519775</v>
      </c>
      <c r="H190" s="13">
        <v>15.413711786270101</v>
      </c>
      <c r="I190" s="13">
        <v>0.17409133911132799</v>
      </c>
      <c r="J190" s="41">
        <v>58</v>
      </c>
      <c r="K190" s="3">
        <v>45</v>
      </c>
      <c r="L190" s="3">
        <v>0</v>
      </c>
      <c r="M190" s="3">
        <v>0</v>
      </c>
      <c r="N190" s="3">
        <v>5</v>
      </c>
      <c r="O190" s="3">
        <v>0</v>
      </c>
      <c r="P190" s="3">
        <v>0</v>
      </c>
      <c r="Q190" s="3">
        <v>0</v>
      </c>
      <c r="R190" s="3" t="b">
        <v>1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 t="s">
        <v>272</v>
      </c>
      <c r="Z190" s="3">
        <v>1</v>
      </c>
      <c r="AA190" s="3">
        <v>1</v>
      </c>
    </row>
    <row r="191" spans="1:34" x14ac:dyDescent="0.2">
      <c r="A191" s="7">
        <v>2306.08421</v>
      </c>
      <c r="B191" s="3" t="s">
        <v>10</v>
      </c>
      <c r="C191" s="3">
        <v>0</v>
      </c>
      <c r="D191" s="3">
        <v>0</v>
      </c>
      <c r="E191" s="3" t="b">
        <f>OR(OLD_cmp20_23!E191,OLD_cmp20_23!F191,OLD_RAW_compile!R191)</f>
        <v>0</v>
      </c>
      <c r="F191" s="13">
        <v>12.249883651733301</v>
      </c>
      <c r="G191" s="13">
        <v>0.118525028228759</v>
      </c>
      <c r="H191" s="13">
        <v>8.0321128368377597</v>
      </c>
      <c r="I191" s="13">
        <v>0.16821122169494601</v>
      </c>
      <c r="J191" s="41">
        <v>11</v>
      </c>
      <c r="K191" s="3">
        <v>10</v>
      </c>
      <c r="L191" s="3">
        <v>0</v>
      </c>
      <c r="M191" s="3">
        <v>0</v>
      </c>
      <c r="N191" s="3">
        <v>0</v>
      </c>
      <c r="O191" s="3">
        <v>-11</v>
      </c>
      <c r="P191" s="3">
        <v>-10</v>
      </c>
      <c r="Q191" s="3">
        <v>7</v>
      </c>
      <c r="R191" s="3" t="b">
        <v>1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AB191" s="3">
        <v>1</v>
      </c>
      <c r="AH191" t="s">
        <v>172</v>
      </c>
    </row>
    <row r="192" spans="1:34" x14ac:dyDescent="0.2">
      <c r="A192" s="7">
        <v>2306.0000100000002</v>
      </c>
      <c r="B192" s="3" t="s">
        <v>23</v>
      </c>
      <c r="C192" s="3">
        <v>0</v>
      </c>
      <c r="D192" s="3">
        <v>0</v>
      </c>
      <c r="E192" s="3" t="b">
        <f>OR(OLD_cmp20_23!E192,OLD_cmp20_23!F192,OLD_RAW_compile!R192)</f>
        <v>1</v>
      </c>
      <c r="F192" s="13">
        <v>14.0633096694946</v>
      </c>
      <c r="G192" s="13">
        <v>0.116335391998291</v>
      </c>
      <c r="H192" s="13">
        <v>10.6988532543182</v>
      </c>
      <c r="I192" s="13">
        <v>0.270633935928344</v>
      </c>
      <c r="J192" s="41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 t="b">
        <v>1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Z192" s="3" t="str" cm="1">
        <f t="array" ref="Z192">IF(E192,"",OLD_cmp20_23!AI192:AP192)</f>
        <v/>
      </c>
    </row>
    <row r="193" spans="1:34" x14ac:dyDescent="0.2">
      <c r="A193" s="7">
        <v>2306.0196700000001</v>
      </c>
      <c r="B193" s="3" t="s">
        <v>10</v>
      </c>
      <c r="C193" s="3">
        <v>0</v>
      </c>
      <c r="D193" s="3">
        <v>0</v>
      </c>
      <c r="E193" s="3" t="b">
        <f>OR(OLD_cmp20_23!E193,OLD_cmp20_23!F193,OLD_RAW_compile!R193)</f>
        <v>0</v>
      </c>
      <c r="F193" s="13">
        <v>20.7853662967681</v>
      </c>
      <c r="G193" s="13">
        <v>0.116289377212524</v>
      </c>
      <c r="H193" s="13">
        <v>15.8856546878814</v>
      </c>
      <c r="I193" s="13">
        <v>0.168459177017211</v>
      </c>
      <c r="J193" s="41">
        <v>8</v>
      </c>
      <c r="K193" s="3">
        <v>0</v>
      </c>
      <c r="L193" s="3">
        <v>0</v>
      </c>
      <c r="M193" s="3">
        <v>0</v>
      </c>
      <c r="N193" s="3">
        <v>2</v>
      </c>
      <c r="O193" s="3">
        <v>0</v>
      </c>
      <c r="P193" s="3">
        <v>0</v>
      </c>
      <c r="Q193" s="3">
        <v>0</v>
      </c>
      <c r="R193" s="3" t="b">
        <v>1</v>
      </c>
      <c r="S193" s="3">
        <v>0</v>
      </c>
      <c r="T193" s="3">
        <v>0</v>
      </c>
      <c r="U193" s="3">
        <v>0</v>
      </c>
      <c r="V193" s="3">
        <v>2</v>
      </c>
      <c r="W193" s="3">
        <v>0</v>
      </c>
      <c r="Z193" s="3">
        <v>1</v>
      </c>
      <c r="AH193" t="s">
        <v>247</v>
      </c>
    </row>
    <row r="194" spans="1:34" x14ac:dyDescent="0.2">
      <c r="A194" s="7">
        <v>2306.0018399999999</v>
      </c>
      <c r="B194" s="3" t="s">
        <v>46</v>
      </c>
      <c r="C194" s="3">
        <v>0</v>
      </c>
      <c r="D194" s="3">
        <v>0</v>
      </c>
      <c r="E194" s="3" t="b">
        <f>OR(OLD_cmp20_23!E194,OLD_cmp20_23!F194,OLD_RAW_compile!R194)</f>
        <v>1</v>
      </c>
      <c r="F194" s="13">
        <v>51.438821554183903</v>
      </c>
      <c r="G194" s="13">
        <v>0.11662244796752901</v>
      </c>
      <c r="H194" s="13">
        <v>77.016543149948106</v>
      </c>
      <c r="I194" s="13">
        <v>0.16896080970764099</v>
      </c>
      <c r="J194" s="41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 t="b">
        <v>1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Z194" s="3" t="str" cm="1">
        <f t="array" ref="Z194">IF(E194,"",OLD_cmp20_23!AI194:AP194)</f>
        <v/>
      </c>
    </row>
    <row r="195" spans="1:34" x14ac:dyDescent="0.2">
      <c r="A195" s="7">
        <v>2306.0369599999999</v>
      </c>
      <c r="B195" s="3" t="s">
        <v>18</v>
      </c>
      <c r="C195" s="3">
        <v>0</v>
      </c>
      <c r="D195" s="3">
        <v>12</v>
      </c>
      <c r="E195" s="3" t="b">
        <f>OR(OLD_cmp20_23!E195,OLD_cmp20_23!F195,OLD_RAW_compile!R195)</f>
        <v>0</v>
      </c>
      <c r="F195" s="13">
        <v>12.4169895648956</v>
      </c>
      <c r="G195" s="13">
        <v>11.8095009326934</v>
      </c>
      <c r="H195" s="13">
        <v>10.7561981678009</v>
      </c>
      <c r="I195" s="13">
        <v>0.16858768463134699</v>
      </c>
      <c r="J195" s="41">
        <v>17655</v>
      </c>
      <c r="K195" s="3">
        <v>7086</v>
      </c>
      <c r="L195" s="3">
        <v>14</v>
      </c>
      <c r="M195" s="3">
        <v>13</v>
      </c>
      <c r="N195" s="3">
        <v>4354</v>
      </c>
      <c r="O195" s="3">
        <v>242</v>
      </c>
      <c r="P195" s="3">
        <v>-99</v>
      </c>
      <c r="Q195" s="3">
        <v>25</v>
      </c>
      <c r="R195" s="3" t="b">
        <v>1</v>
      </c>
      <c r="S195" s="3">
        <v>0</v>
      </c>
      <c r="T195" s="3">
        <v>0</v>
      </c>
      <c r="U195" s="3">
        <v>0</v>
      </c>
      <c r="V195" s="3">
        <v>2</v>
      </c>
      <c r="W195" s="3">
        <v>0</v>
      </c>
      <c r="Z195" s="3" cm="1">
        <f t="array" ref="Z195:AG195">IF(E195,"",OLD_cmp20_23!AI195:AP195)</f>
        <v>1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</row>
    <row r="196" spans="1:34" x14ac:dyDescent="0.2">
      <c r="A196" s="7">
        <v>2306.1658900000002</v>
      </c>
      <c r="B196" s="3" t="s">
        <v>17</v>
      </c>
      <c r="C196" s="3">
        <v>0</v>
      </c>
      <c r="D196" s="3">
        <v>12</v>
      </c>
      <c r="E196" s="3" t="b">
        <f>OR(OLD_cmp20_23!E196,OLD_cmp20_23!F196,OLD_RAW_compile!R196)</f>
        <v>0</v>
      </c>
      <c r="F196" s="13">
        <v>23.914653778076101</v>
      </c>
      <c r="G196" s="13">
        <v>0.174855947494506</v>
      </c>
      <c r="H196" s="13">
        <v>5.2542400360107404</v>
      </c>
      <c r="I196" s="13">
        <v>5.3515918254852197</v>
      </c>
      <c r="J196" s="41">
        <v>94</v>
      </c>
      <c r="K196" s="3">
        <v>78</v>
      </c>
      <c r="L196" s="3">
        <v>0</v>
      </c>
      <c r="M196" s="3">
        <v>0</v>
      </c>
      <c r="N196" s="3">
        <v>0</v>
      </c>
      <c r="O196" s="3">
        <v>-32</v>
      </c>
      <c r="P196" s="3">
        <v>-50</v>
      </c>
      <c r="Q196" s="3">
        <v>12</v>
      </c>
      <c r="R196" s="3" t="b">
        <v>1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Z196" s="3">
        <v>1</v>
      </c>
      <c r="AA196" s="3">
        <v>0</v>
      </c>
      <c r="AB196" s="3">
        <v>1</v>
      </c>
    </row>
    <row r="197" spans="1:34" x14ac:dyDescent="0.2">
      <c r="A197" s="7">
        <v>2306.0339899999999</v>
      </c>
      <c r="B197" s="3" t="s">
        <v>19</v>
      </c>
      <c r="C197" s="3">
        <v>0</v>
      </c>
      <c r="D197" s="3">
        <v>0</v>
      </c>
      <c r="E197" s="3" t="b">
        <f>OR(OLD_cmp20_23!E197,OLD_cmp20_23!F197,OLD_RAW_compile!R197)</f>
        <v>0</v>
      </c>
      <c r="F197" s="13">
        <v>10.474042415618801</v>
      </c>
      <c r="G197" s="13">
        <v>0.169242143630981</v>
      </c>
      <c r="H197" s="13">
        <v>6.9548497200012198</v>
      </c>
      <c r="I197" s="13">
        <v>0.16860842704772899</v>
      </c>
      <c r="J197" s="41">
        <v>2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 t="b">
        <v>1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Z197" s="3" cm="1">
        <f t="array" ref="Z197:AG197">IF(E197,"",OLD_cmp20_23!AI197:AP197)</f>
        <v>1</v>
      </c>
      <c r="AA197" s="3">
        <v>1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</row>
    <row r="198" spans="1:34" x14ac:dyDescent="0.2">
      <c r="A198" s="7">
        <v>2306.0090300000002</v>
      </c>
      <c r="B198" s="3" t="s">
        <v>13</v>
      </c>
      <c r="C198" s="3">
        <v>0</v>
      </c>
      <c r="D198" s="3">
        <v>0</v>
      </c>
      <c r="E198" s="3" t="b">
        <f>OR(OLD_cmp20_23!E198,OLD_cmp20_23!F198,OLD_RAW_compile!R198)</f>
        <v>0</v>
      </c>
      <c r="F198" s="13">
        <v>15.956800937652501</v>
      </c>
      <c r="G198" s="13">
        <v>0.17363142967224099</v>
      </c>
      <c r="H198" s="13">
        <v>11.3357536792755</v>
      </c>
      <c r="I198" s="13">
        <v>0.172062397003173</v>
      </c>
      <c r="J198" s="41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 t="b">
        <v>1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Z198" s="3">
        <v>1</v>
      </c>
    </row>
    <row r="199" spans="1:34" x14ac:dyDescent="0.2">
      <c r="A199" s="7">
        <v>2306.0150800000001</v>
      </c>
      <c r="B199" s="3" t="s">
        <v>13</v>
      </c>
      <c r="C199" s="3">
        <v>0</v>
      </c>
      <c r="D199" s="3">
        <v>0</v>
      </c>
      <c r="E199" s="3" t="b">
        <f>OR(OLD_cmp20_23!E199,OLD_cmp20_23!F199,OLD_RAW_compile!R199)</f>
        <v>0</v>
      </c>
      <c r="F199" s="13">
        <v>11.902458906173701</v>
      </c>
      <c r="G199" s="13">
        <v>0.176559448242187</v>
      </c>
      <c r="H199" s="13">
        <v>10.478727102279599</v>
      </c>
      <c r="I199" s="13">
        <v>0.17383623123168901</v>
      </c>
      <c r="J199" s="41">
        <v>2642</v>
      </c>
      <c r="K199" s="3">
        <v>3</v>
      </c>
      <c r="L199" s="3">
        <v>0</v>
      </c>
      <c r="M199" s="3">
        <v>0</v>
      </c>
      <c r="N199" s="3">
        <v>1092</v>
      </c>
      <c r="O199" s="3">
        <v>-3</v>
      </c>
      <c r="P199" s="3">
        <v>0</v>
      </c>
      <c r="Q199" s="3">
        <v>4</v>
      </c>
      <c r="R199" s="3" t="b">
        <v>1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Z199" s="3">
        <v>1</v>
      </c>
      <c r="AA199" s="3">
        <v>1</v>
      </c>
    </row>
    <row r="200" spans="1:34" x14ac:dyDescent="0.2">
      <c r="A200" s="7">
        <v>2306.0215600000001</v>
      </c>
      <c r="B200" s="3" t="s">
        <v>23</v>
      </c>
      <c r="C200" s="3">
        <v>0</v>
      </c>
      <c r="D200" s="3">
        <v>0</v>
      </c>
      <c r="E200" s="3" t="b">
        <f>OR(OLD_cmp20_23!E200,OLD_cmp20_23!F200,OLD_RAW_compile!R200)</f>
        <v>0</v>
      </c>
      <c r="F200" s="13">
        <v>18.658438444137499</v>
      </c>
      <c r="G200" s="13">
        <v>0.16663551330566401</v>
      </c>
      <c r="H200" s="13">
        <v>12.9058017730712</v>
      </c>
      <c r="I200" s="13">
        <v>0.169891357421875</v>
      </c>
      <c r="J200" s="41">
        <v>35</v>
      </c>
      <c r="K200" s="3">
        <v>35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4</v>
      </c>
      <c r="R200" s="3" t="b">
        <v>1</v>
      </c>
      <c r="S200" s="3">
        <v>0</v>
      </c>
      <c r="T200" s="3">
        <v>0</v>
      </c>
      <c r="U200" s="3">
        <v>0</v>
      </c>
      <c r="V200" s="3">
        <v>4</v>
      </c>
      <c r="W200" s="3">
        <v>0</v>
      </c>
      <c r="Z200" s="3" cm="1">
        <f t="array" ref="Z200:AG200">IF(E200,"",OLD_cmp20_23!AI200:AP200)</f>
        <v>1</v>
      </c>
      <c r="AA200" s="3">
        <v>1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</row>
    <row r="201" spans="1:34" x14ac:dyDescent="0.2">
      <c r="A201" s="7">
        <v>2306.0006199999998</v>
      </c>
      <c r="B201" s="3" t="s">
        <v>16</v>
      </c>
      <c r="C201" s="3">
        <v>0</v>
      </c>
      <c r="D201" s="3">
        <v>0</v>
      </c>
      <c r="E201" s="3" t="b">
        <f>OR(OLD_cmp20_23!E201,OLD_cmp20_23!F201,OLD_RAW_compile!R201)</f>
        <v>0</v>
      </c>
      <c r="F201" s="13">
        <v>6.1988739967346103</v>
      </c>
      <c r="G201" s="13">
        <v>0.116220951080322</v>
      </c>
      <c r="H201" s="13">
        <v>6.4212803840637198</v>
      </c>
      <c r="I201" s="13">
        <v>0.166750192642211</v>
      </c>
      <c r="J201" s="41">
        <v>99</v>
      </c>
      <c r="K201" s="3">
        <v>43</v>
      </c>
      <c r="L201" s="3">
        <v>0</v>
      </c>
      <c r="M201" s="3">
        <v>0</v>
      </c>
      <c r="N201" s="3">
        <v>13</v>
      </c>
      <c r="O201" s="3">
        <v>0</v>
      </c>
      <c r="P201" s="3">
        <v>0</v>
      </c>
      <c r="Q201" s="3">
        <v>4</v>
      </c>
      <c r="R201" s="3" t="b">
        <v>1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Z201" s="3">
        <v>1</v>
      </c>
      <c r="AA201" s="3">
        <v>1</v>
      </c>
    </row>
    <row r="202" spans="1:34" x14ac:dyDescent="0.2">
      <c r="A202" s="7">
        <v>2306.0016500000002</v>
      </c>
      <c r="B202" s="3" t="s">
        <v>47</v>
      </c>
      <c r="C202" s="3">
        <v>0</v>
      </c>
      <c r="D202" s="3">
        <v>0</v>
      </c>
      <c r="E202" s="3" t="b">
        <f>OR(OLD_cmp20_23!E202,OLD_cmp20_23!F202,OLD_RAW_compile!R202)</f>
        <v>0</v>
      </c>
      <c r="F202" s="13">
        <v>13.1863756179809</v>
      </c>
      <c r="G202" s="13">
        <v>0.1171236038208</v>
      </c>
      <c r="H202" s="13">
        <v>9.1699793338775599</v>
      </c>
      <c r="I202" s="13">
        <v>0.173478603363037</v>
      </c>
      <c r="J202" s="41">
        <v>460</v>
      </c>
      <c r="K202" s="3">
        <v>199</v>
      </c>
      <c r="L202" s="3">
        <v>0</v>
      </c>
      <c r="M202" s="3">
        <v>0</v>
      </c>
      <c r="N202" s="3">
        <v>72</v>
      </c>
      <c r="O202" s="3">
        <v>-1</v>
      </c>
      <c r="P202" s="3">
        <v>0</v>
      </c>
      <c r="Q202" s="3">
        <v>0</v>
      </c>
      <c r="R202" s="3" t="b">
        <v>1</v>
      </c>
      <c r="S202" s="3">
        <v>0</v>
      </c>
      <c r="T202" s="3">
        <v>0</v>
      </c>
      <c r="U202" s="3">
        <v>1</v>
      </c>
      <c r="V202" s="3">
        <v>7</v>
      </c>
      <c r="W202" s="3">
        <v>0</v>
      </c>
      <c r="Z202" s="3" cm="1">
        <f t="array" ref="Z202:AG202">IF(E202,"",OLD_cmp20_23!AI202:AP202)</f>
        <v>1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</row>
    <row r="203" spans="1:34" x14ac:dyDescent="0.2">
      <c r="A203" s="7">
        <v>2306.01791</v>
      </c>
      <c r="B203" s="3" t="s">
        <v>34</v>
      </c>
      <c r="C203" s="3">
        <v>0</v>
      </c>
      <c r="D203" s="3">
        <v>0</v>
      </c>
      <c r="E203" s="3" t="b">
        <f>OR(OLD_cmp20_23!E203,OLD_cmp20_23!F203,OLD_RAW_compile!R203)</f>
        <v>0</v>
      </c>
      <c r="F203" s="13">
        <v>10.9956610202789</v>
      </c>
      <c r="G203" s="13">
        <v>0.115610599517822</v>
      </c>
      <c r="H203" s="13">
        <v>7.7222466468811</v>
      </c>
      <c r="I203" s="13">
        <v>0.17747950553894001</v>
      </c>
      <c r="J203" s="41">
        <v>1511</v>
      </c>
      <c r="K203" s="3">
        <v>610</v>
      </c>
      <c r="L203" s="3">
        <v>0</v>
      </c>
      <c r="M203" s="3">
        <v>3</v>
      </c>
      <c r="N203" s="3">
        <v>374</v>
      </c>
      <c r="O203" s="3">
        <v>0</v>
      </c>
      <c r="P203" s="3">
        <v>0</v>
      </c>
      <c r="Q203" s="3">
        <v>0</v>
      </c>
      <c r="R203" s="3" t="b">
        <v>1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Z203" s="3">
        <v>1</v>
      </c>
    </row>
    <row r="204" spans="1:34" x14ac:dyDescent="0.2">
      <c r="A204" s="7">
        <v>2306.0169099999998</v>
      </c>
      <c r="B204" s="3" t="s">
        <v>17</v>
      </c>
      <c r="C204" s="3">
        <v>12</v>
      </c>
      <c r="D204" s="3">
        <v>0</v>
      </c>
      <c r="E204" s="3" t="b">
        <f>OR(OLD_cmp20_23!E204,OLD_cmp20_23!F204,OLD_RAW_compile!R204)</f>
        <v>0</v>
      </c>
      <c r="F204" s="13">
        <v>8.76686692237854</v>
      </c>
      <c r="G204" s="13">
        <v>9.37918925285339</v>
      </c>
      <c r="H204" s="13">
        <v>26.437041521072299</v>
      </c>
      <c r="I204" s="13">
        <v>0.17045402526855399</v>
      </c>
      <c r="J204" s="41">
        <v>12409</v>
      </c>
      <c r="K204" s="3">
        <v>3281</v>
      </c>
      <c r="L204" s="3">
        <v>6</v>
      </c>
      <c r="M204" s="3">
        <v>10</v>
      </c>
      <c r="N204" s="3">
        <v>3814</v>
      </c>
      <c r="O204" s="3">
        <v>88</v>
      </c>
      <c r="P204" s="3">
        <v>88</v>
      </c>
      <c r="Q204" s="3">
        <v>15</v>
      </c>
      <c r="R204" s="3" t="b">
        <v>1</v>
      </c>
      <c r="S204" s="3">
        <v>0</v>
      </c>
      <c r="T204" s="3">
        <v>0</v>
      </c>
      <c r="U204" s="3">
        <v>1</v>
      </c>
      <c r="V204" s="3">
        <v>1</v>
      </c>
      <c r="W204" s="3">
        <v>0</v>
      </c>
      <c r="Z204" s="3" cm="1">
        <f t="array" ref="Z204:AG204">IF(E204,"",OLD_cmp20_23!AI204:AP204)</f>
        <v>1</v>
      </c>
      <c r="AA204" s="3">
        <v>1</v>
      </c>
      <c r="AB204" s="3">
        <v>1</v>
      </c>
      <c r="AC204" s="3">
        <v>1</v>
      </c>
      <c r="AD204" s="3">
        <v>1</v>
      </c>
      <c r="AE204" s="3">
        <v>0</v>
      </c>
      <c r="AF204" s="3">
        <v>0</v>
      </c>
      <c r="AG204" s="3">
        <v>0</v>
      </c>
    </row>
    <row r="205" spans="1:34" x14ac:dyDescent="0.2">
      <c r="A205" s="7">
        <v>2306.0055699999998</v>
      </c>
      <c r="B205" s="3" t="s">
        <v>10</v>
      </c>
      <c r="C205" s="3">
        <v>0</v>
      </c>
      <c r="D205" s="3">
        <v>0</v>
      </c>
      <c r="E205" s="3" t="b">
        <f>OR(OLD_cmp20_23!E205,OLD_cmp20_23!F205,OLD_RAW_compile!R205)</f>
        <v>1</v>
      </c>
      <c r="F205" s="13">
        <v>13.5684597492218</v>
      </c>
      <c r="G205" s="13">
        <v>0.116655826568603</v>
      </c>
      <c r="H205" s="13">
        <v>11.3811826705932</v>
      </c>
      <c r="I205" s="13">
        <v>0.166527509689331</v>
      </c>
      <c r="J205" s="41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 t="b">
        <v>1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 t="s">
        <v>279</v>
      </c>
      <c r="Z205" s="3" t="str" cm="1">
        <f t="array" ref="Z205">IF(E205,"",OLD_cmp20_23!AI205:AP205)</f>
        <v/>
      </c>
    </row>
    <row r="206" spans="1:34" x14ac:dyDescent="0.2">
      <c r="A206" s="7">
        <v>2306.0701300000001</v>
      </c>
      <c r="B206" s="3" t="s">
        <v>48</v>
      </c>
      <c r="C206" s="3">
        <v>0</v>
      </c>
      <c r="D206" s="3">
        <v>0</v>
      </c>
      <c r="E206" s="3" t="b">
        <f>OR(OLD_cmp20_23!E206,OLD_cmp20_23!F206,OLD_RAW_compile!R206)</f>
        <v>0</v>
      </c>
      <c r="F206" s="13">
        <v>23.335824012756301</v>
      </c>
      <c r="G206" s="13">
        <v>0.119438648223876</v>
      </c>
      <c r="H206" s="13">
        <v>20.793636083602902</v>
      </c>
      <c r="I206" s="13">
        <v>0.17498660087585399</v>
      </c>
      <c r="J206" s="41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 t="b">
        <v>1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Z206" s="3">
        <v>1</v>
      </c>
    </row>
    <row r="207" spans="1:34" x14ac:dyDescent="0.2">
      <c r="A207" s="7">
        <v>2306.0396000000001</v>
      </c>
      <c r="B207" s="3" t="s">
        <v>10</v>
      </c>
      <c r="C207" s="3">
        <v>0</v>
      </c>
      <c r="D207" s="3">
        <v>0</v>
      </c>
      <c r="E207" s="3" t="b">
        <f>OR(OLD_cmp20_23!E207,OLD_cmp20_23!F207,OLD_RAW_compile!R207)</f>
        <v>1</v>
      </c>
      <c r="F207" s="13">
        <v>16.932002305984401</v>
      </c>
      <c r="G207" s="13">
        <v>0.173221349716186</v>
      </c>
      <c r="H207" s="13">
        <v>12.1442413330078</v>
      </c>
      <c r="I207" s="13">
        <v>0.16951584815979001</v>
      </c>
      <c r="J207" s="41">
        <v>2</v>
      </c>
      <c r="K207" s="3">
        <v>2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4</v>
      </c>
      <c r="R207" s="3" t="b">
        <v>1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Z207" s="3" t="str" cm="1">
        <f t="array" ref="Z207">IF(E207,"",OLD_cmp20_23!AI207:AP207)</f>
        <v/>
      </c>
    </row>
    <row r="208" spans="1:34" x14ac:dyDescent="0.2">
      <c r="A208" s="7">
        <v>2306.0180300000002</v>
      </c>
      <c r="B208" s="3" t="s">
        <v>16</v>
      </c>
      <c r="C208" s="3">
        <v>0</v>
      </c>
      <c r="D208" s="3">
        <v>0</v>
      </c>
      <c r="E208" s="3" t="b">
        <f>OR(OLD_cmp20_23!E208,OLD_cmp20_23!F208,OLD_RAW_compile!R208)</f>
        <v>0</v>
      </c>
      <c r="F208" s="13">
        <v>27.918182611465401</v>
      </c>
      <c r="G208" s="13">
        <v>0.16723585128784099</v>
      </c>
      <c r="H208" s="13">
        <v>21.510674953460601</v>
      </c>
      <c r="I208" s="13">
        <v>0.17203092575073201</v>
      </c>
      <c r="J208" s="41">
        <v>2</v>
      </c>
      <c r="K208" s="3">
        <v>2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4</v>
      </c>
      <c r="R208" s="3" t="b">
        <v>1</v>
      </c>
      <c r="S208" s="3">
        <v>0</v>
      </c>
      <c r="T208" s="3">
        <v>0</v>
      </c>
      <c r="U208" s="3">
        <v>0</v>
      </c>
      <c r="V208" s="3">
        <v>2</v>
      </c>
      <c r="W208" s="3">
        <v>0</v>
      </c>
      <c r="Z208" s="3">
        <v>1</v>
      </c>
    </row>
    <row r="209" spans="1:34" x14ac:dyDescent="0.2">
      <c r="A209" s="7">
        <v>2306.10905</v>
      </c>
      <c r="B209" s="3" t="s">
        <v>49</v>
      </c>
      <c r="C209" s="3">
        <v>0</v>
      </c>
      <c r="D209" s="3">
        <v>0</v>
      </c>
      <c r="E209" s="3" t="b">
        <f>OR(OLD_cmp20_23!E209,OLD_cmp20_23!F209,OLD_RAW_compile!R209)</f>
        <v>1</v>
      </c>
      <c r="F209" s="13">
        <v>14.161953926086399</v>
      </c>
      <c r="G209" s="13">
        <v>0.26816725730895902</v>
      </c>
      <c r="H209" s="13">
        <v>5.8520233631133998</v>
      </c>
      <c r="I209" s="13">
        <v>0.17139196395874001</v>
      </c>
      <c r="J209" s="41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 t="b">
        <v>1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Z209" s="3" t="str" cm="1">
        <f t="array" ref="Z209">IF(E209,"",OLD_cmp20_23!AI209:AP209)</f>
        <v/>
      </c>
    </row>
    <row r="210" spans="1:34" x14ac:dyDescent="0.2">
      <c r="A210" s="7">
        <v>2306.0013100000001</v>
      </c>
      <c r="B210" s="3" t="s">
        <v>11</v>
      </c>
      <c r="C210" s="3">
        <v>0</v>
      </c>
      <c r="D210" s="3">
        <v>0</v>
      </c>
      <c r="E210" s="3" t="b">
        <f>OR(OLD_cmp20_23!E210,OLD_cmp20_23!F210,OLD_RAW_compile!R210)</f>
        <v>0</v>
      </c>
      <c r="F210" s="13">
        <v>27.475528240203801</v>
      </c>
      <c r="G210" s="13">
        <v>0.16693353652954099</v>
      </c>
      <c r="H210" s="13">
        <v>12.0037879943847</v>
      </c>
      <c r="I210" s="13">
        <v>0.169763088226318</v>
      </c>
      <c r="J210" s="41">
        <v>157</v>
      </c>
      <c r="K210" s="3">
        <v>3</v>
      </c>
      <c r="L210" s="3">
        <v>0</v>
      </c>
      <c r="M210" s="3">
        <v>0</v>
      </c>
      <c r="N210" s="3">
        <v>37</v>
      </c>
      <c r="O210" s="3">
        <v>0</v>
      </c>
      <c r="P210" s="3">
        <v>0</v>
      </c>
      <c r="Q210" s="3">
        <v>3</v>
      </c>
      <c r="R210" s="3" t="b">
        <v>1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Z210" s="3" cm="1">
        <f t="array" ref="Z210:AG210">IF(E210,"",OLD_cmp20_23!AI210:AP210)</f>
        <v>1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</row>
    <row r="211" spans="1:34" x14ac:dyDescent="0.2">
      <c r="A211" s="7">
        <v>2306.00155</v>
      </c>
      <c r="B211" s="3" t="s">
        <v>13</v>
      </c>
      <c r="C211" s="3">
        <v>0</v>
      </c>
      <c r="D211" s="3">
        <v>0</v>
      </c>
      <c r="E211" s="3" t="b">
        <f>OR(OLD_cmp20_23!E211,OLD_cmp20_23!F211,OLD_RAW_compile!R211)</f>
        <v>0</v>
      </c>
      <c r="F211" s="13">
        <v>18.773381948470998</v>
      </c>
      <c r="G211" s="13">
        <v>0.167728185653686</v>
      </c>
      <c r="H211" s="13">
        <v>8.2164435386657697</v>
      </c>
      <c r="I211" s="13">
        <v>0.16850876808166501</v>
      </c>
      <c r="J211" s="41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 t="b">
        <v>1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Z211" s="3">
        <v>1</v>
      </c>
    </row>
    <row r="212" spans="1:34" x14ac:dyDescent="0.2">
      <c r="A212" s="7">
        <v>2306.0016099999998</v>
      </c>
      <c r="B212" s="3" t="s">
        <v>50</v>
      </c>
      <c r="C212" s="3">
        <v>12</v>
      </c>
      <c r="D212" s="3">
        <v>0</v>
      </c>
      <c r="E212" s="3" t="b">
        <f>OR(OLD_cmp20_23!E212,OLD_cmp20_23!F212,OLD_RAW_compile!R212)</f>
        <v>0</v>
      </c>
      <c r="F212" s="13">
        <v>10.539614439010601</v>
      </c>
      <c r="G212" s="13">
        <v>13.621931552886901</v>
      </c>
      <c r="H212" s="13">
        <v>21.727022171020501</v>
      </c>
      <c r="I212" s="13">
        <v>0.17009758949279699</v>
      </c>
      <c r="J212" s="41">
        <v>33</v>
      </c>
      <c r="K212" s="3">
        <v>8</v>
      </c>
      <c r="L212" s="3">
        <v>0</v>
      </c>
      <c r="M212" s="3">
        <v>0</v>
      </c>
      <c r="N212" s="3">
        <v>6</v>
      </c>
      <c r="O212" s="3">
        <v>3</v>
      </c>
      <c r="P212" s="3">
        <v>8</v>
      </c>
      <c r="Q212" s="3">
        <v>1</v>
      </c>
      <c r="R212" s="3" t="b">
        <v>1</v>
      </c>
      <c r="S212" s="3">
        <v>0</v>
      </c>
      <c r="T212" s="3">
        <v>0</v>
      </c>
      <c r="U212" s="3">
        <v>2</v>
      </c>
      <c r="V212" s="3">
        <v>2</v>
      </c>
      <c r="W212" s="3">
        <v>0</v>
      </c>
      <c r="Z212" s="3" cm="1">
        <f t="array" ref="Z212:AG212">IF(E212,"",OLD_cmp20_23!AI212:AP212)</f>
        <v>1</v>
      </c>
      <c r="AA212" s="3">
        <v>0</v>
      </c>
      <c r="AB212" s="3">
        <v>0</v>
      </c>
      <c r="AC212" s="3">
        <v>0</v>
      </c>
      <c r="AD212" s="3">
        <v>1</v>
      </c>
      <c r="AE212" s="3">
        <v>0</v>
      </c>
      <c r="AF212" s="3">
        <v>0</v>
      </c>
      <c r="AG212" s="3">
        <v>0</v>
      </c>
    </row>
    <row r="213" spans="1:34" x14ac:dyDescent="0.2">
      <c r="A213" s="7">
        <v>2306.0020500000001</v>
      </c>
      <c r="B213" s="3" t="s">
        <v>12</v>
      </c>
      <c r="C213" s="3">
        <v>0</v>
      </c>
      <c r="D213" s="3">
        <v>0</v>
      </c>
      <c r="E213" s="3" t="b">
        <f>OR(OLD_cmp20_23!E213,OLD_cmp20_23!F213,OLD_RAW_compile!R213)</f>
        <v>1</v>
      </c>
      <c r="F213" s="13">
        <v>18.609631538391099</v>
      </c>
      <c r="G213" s="13">
        <v>0.22165083885192799</v>
      </c>
      <c r="H213" s="13">
        <v>9.9307281970977694</v>
      </c>
      <c r="I213" s="13">
        <v>0.168189287185668</v>
      </c>
      <c r="J213" s="41">
        <v>2</v>
      </c>
      <c r="K213" s="3">
        <v>2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4</v>
      </c>
      <c r="R213" s="3" t="b">
        <v>1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Z213" s="3" t="str" cm="1">
        <f t="array" ref="Z213">IF(E213,"",OLD_cmp20_23!AI213:AP213)</f>
        <v/>
      </c>
    </row>
    <row r="214" spans="1:34" x14ac:dyDescent="0.2">
      <c r="A214" s="7">
        <v>2306.0058100000001</v>
      </c>
      <c r="B214" s="3" t="s">
        <v>10</v>
      </c>
      <c r="C214" s="3">
        <v>0</v>
      </c>
      <c r="D214" s="3">
        <v>0</v>
      </c>
      <c r="E214" s="3" t="b">
        <f>OR(OLD_cmp20_23!E214,OLD_cmp20_23!F214,OLD_RAW_compile!R214)</f>
        <v>0</v>
      </c>
      <c r="F214" s="13">
        <v>17.859217882156301</v>
      </c>
      <c r="G214" s="13">
        <v>0.1675865650177</v>
      </c>
      <c r="H214" s="13">
        <v>8.7788660526275599</v>
      </c>
      <c r="I214" s="13">
        <v>0.17212438583374001</v>
      </c>
      <c r="J214" s="41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 t="b">
        <v>1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AE214" s="3">
        <v>1</v>
      </c>
      <c r="AH214" t="s">
        <v>247</v>
      </c>
    </row>
    <row r="215" spans="1:34" x14ac:dyDescent="0.2">
      <c r="A215" s="7">
        <v>2306.0069100000001</v>
      </c>
      <c r="B215" s="3" t="s">
        <v>18</v>
      </c>
      <c r="C215" s="3">
        <v>0</v>
      </c>
      <c r="D215" s="3">
        <v>0</v>
      </c>
      <c r="E215" s="3" t="b">
        <f>OR(OLD_cmp20_23!E215,OLD_cmp20_23!F215,OLD_RAW_compile!R215)</f>
        <v>1</v>
      </c>
      <c r="F215" s="13">
        <v>37.586308240890503</v>
      </c>
      <c r="G215" s="13">
        <v>0.21996283531188901</v>
      </c>
      <c r="H215" s="13">
        <v>21.5676636695861</v>
      </c>
      <c r="I215" s="13">
        <v>0.16804957389831501</v>
      </c>
      <c r="J215" s="41">
        <v>2</v>
      </c>
      <c r="K215" s="3">
        <v>2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4</v>
      </c>
      <c r="R215" s="3" t="b">
        <v>1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Z215" s="3" t="str" cm="1">
        <f t="array" ref="Z215">IF(E215,"",OLD_cmp20_23!AI215:AP215)</f>
        <v/>
      </c>
    </row>
    <row r="216" spans="1:34" x14ac:dyDescent="0.2">
      <c r="A216" s="7">
        <v>2306.0045599999999</v>
      </c>
      <c r="B216" s="3" t="s">
        <v>51</v>
      </c>
      <c r="C216" s="3">
        <v>0</v>
      </c>
      <c r="D216" s="3">
        <v>0</v>
      </c>
      <c r="E216" s="3" t="b">
        <f>OR(OLD_cmp20_23!E216,OLD_cmp20_23!F216,OLD_RAW_compile!R216)</f>
        <v>1</v>
      </c>
      <c r="F216" s="13">
        <v>12.2126750946044</v>
      </c>
      <c r="G216" s="13">
        <v>0.16690993309020899</v>
      </c>
      <c r="H216" s="13">
        <v>4.7459244728088299</v>
      </c>
      <c r="I216" s="13">
        <v>0.173988342285156</v>
      </c>
      <c r="J216" s="41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 t="b">
        <v>1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Z216" s="3" t="str" cm="1">
        <f t="array" ref="Z216">IF(E216,"",OLD_cmp20_23!AI216:AP216)</f>
        <v/>
      </c>
    </row>
    <row r="217" spans="1:34" x14ac:dyDescent="0.2">
      <c r="A217" s="7">
        <v>2306.0327499999999</v>
      </c>
      <c r="B217" s="3" t="s">
        <v>18</v>
      </c>
      <c r="C217" s="3">
        <v>0</v>
      </c>
      <c r="D217" s="3">
        <v>0</v>
      </c>
      <c r="E217" s="3" t="b">
        <f>OR(OLD_cmp20_23!E217,OLD_cmp20_23!F217,OLD_RAW_compile!R217)</f>
        <v>0</v>
      </c>
      <c r="F217" s="13">
        <v>9.5790956020355207</v>
      </c>
      <c r="G217" s="13">
        <v>0.21792030334472601</v>
      </c>
      <c r="H217" s="13">
        <v>5.60853743553161</v>
      </c>
      <c r="I217" s="13">
        <v>0.16724729537963801</v>
      </c>
      <c r="J217" s="41">
        <v>2</v>
      </c>
      <c r="K217" s="3">
        <v>2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4</v>
      </c>
      <c r="R217" s="3" t="b">
        <v>1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Z217" s="3">
        <v>1</v>
      </c>
    </row>
    <row r="218" spans="1:34" x14ac:dyDescent="0.2">
      <c r="A218" s="7">
        <v>2306.0013300000001</v>
      </c>
      <c r="B218" s="3" t="s">
        <v>10</v>
      </c>
      <c r="C218" s="3">
        <v>0</v>
      </c>
      <c r="D218" s="3">
        <v>0</v>
      </c>
      <c r="E218" s="3" t="b">
        <f>OR(OLD_cmp20_23!E218,OLD_cmp20_23!F218,OLD_RAW_compile!R218)</f>
        <v>1</v>
      </c>
      <c r="F218" s="13">
        <v>13.0727488994598</v>
      </c>
      <c r="G218" s="13">
        <v>0.16794562339782701</v>
      </c>
      <c r="H218" s="13">
        <v>5.91094875335693</v>
      </c>
      <c r="I218" s="13">
        <v>0.17498683929443301</v>
      </c>
      <c r="J218" s="41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 t="b">
        <v>1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Z218" s="3" t="str" cm="1">
        <f t="array" ref="Z218">IF(E218,"",OLD_cmp20_23!AI218:AP218)</f>
        <v/>
      </c>
    </row>
    <row r="219" spans="1:34" x14ac:dyDescent="0.2">
      <c r="A219" s="7">
        <v>2306.00126</v>
      </c>
      <c r="B219" s="3" t="s">
        <v>10</v>
      </c>
      <c r="C219" s="3">
        <v>0</v>
      </c>
      <c r="D219" s="3">
        <v>0</v>
      </c>
      <c r="E219" s="3" t="b">
        <f>OR(OLD_cmp20_23!E219,OLD_cmp20_23!F219,OLD_RAW_compile!R219)</f>
        <v>0</v>
      </c>
      <c r="F219" s="13">
        <v>36.5157856941223</v>
      </c>
      <c r="G219" s="13">
        <v>0.167009592056274</v>
      </c>
      <c r="H219" s="13">
        <v>25.574915170669499</v>
      </c>
      <c r="I219" s="13">
        <v>0.175770044326782</v>
      </c>
      <c r="J219" s="41">
        <v>524</v>
      </c>
      <c r="K219" s="3">
        <v>1</v>
      </c>
      <c r="L219" s="3">
        <v>0</v>
      </c>
      <c r="M219" s="3">
        <v>0</v>
      </c>
      <c r="N219" s="3">
        <v>142</v>
      </c>
      <c r="O219" s="3">
        <v>-1</v>
      </c>
      <c r="P219" s="3">
        <v>0</v>
      </c>
      <c r="Q219" s="3">
        <v>2</v>
      </c>
      <c r="R219" s="3" t="b">
        <v>1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Z219" s="3">
        <v>1</v>
      </c>
    </row>
    <row r="220" spans="1:34" x14ac:dyDescent="0.2">
      <c r="A220" s="7">
        <v>2306.00927</v>
      </c>
      <c r="B220" s="3" t="s">
        <v>10</v>
      </c>
      <c r="C220" s="3">
        <v>0</v>
      </c>
      <c r="D220" s="3">
        <v>0</v>
      </c>
      <c r="E220" s="3" t="b">
        <f>OR(OLD_cmp20_23!E220,OLD_cmp20_23!F220,OLD_RAW_compile!R220)</f>
        <v>0</v>
      </c>
      <c r="F220" s="13">
        <v>128.934473514556</v>
      </c>
      <c r="G220" s="13">
        <v>0.16801905632019001</v>
      </c>
      <c r="H220" s="13">
        <v>94.336721420288001</v>
      </c>
      <c r="I220" s="13">
        <v>0.170166730880737</v>
      </c>
      <c r="J220" s="41">
        <v>23</v>
      </c>
      <c r="K220" s="3">
        <v>0</v>
      </c>
      <c r="L220" s="3">
        <v>0</v>
      </c>
      <c r="M220" s="3">
        <v>0</v>
      </c>
      <c r="N220" s="3">
        <v>9</v>
      </c>
      <c r="O220" s="3">
        <v>-1</v>
      </c>
      <c r="P220" s="3">
        <v>0</v>
      </c>
      <c r="Q220" s="3">
        <v>0</v>
      </c>
      <c r="R220" s="3" t="b">
        <v>0</v>
      </c>
      <c r="S220" s="3">
        <v>2</v>
      </c>
      <c r="T220" s="3">
        <v>0</v>
      </c>
      <c r="U220" s="3">
        <v>0</v>
      </c>
      <c r="V220" s="3">
        <v>0</v>
      </c>
      <c r="W220" s="3">
        <v>0</v>
      </c>
      <c r="Z220" s="3">
        <v>1</v>
      </c>
    </row>
    <row r="221" spans="1:34" x14ac:dyDescent="0.2">
      <c r="A221" s="7">
        <v>2306.00621</v>
      </c>
      <c r="B221" s="3" t="s">
        <v>10</v>
      </c>
      <c r="C221" s="3">
        <v>0</v>
      </c>
      <c r="D221" s="3">
        <v>0</v>
      </c>
      <c r="E221" s="3" t="b">
        <f>OR(OLD_cmp20_23!E221,OLD_cmp20_23!F221,OLD_RAW_compile!R221)</f>
        <v>1</v>
      </c>
      <c r="F221" s="13">
        <v>32.3341414928436</v>
      </c>
      <c r="G221" s="13">
        <v>0.16736984252929599</v>
      </c>
      <c r="H221" s="13">
        <v>17.734787940979</v>
      </c>
      <c r="I221" s="13">
        <v>0.16852331161499001</v>
      </c>
      <c r="J221" s="41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 t="b">
        <v>1</v>
      </c>
      <c r="S221" s="3">
        <v>0</v>
      </c>
      <c r="T221" s="3">
        <v>0</v>
      </c>
      <c r="U221" s="3">
        <v>0</v>
      </c>
      <c r="V221" s="3">
        <v>4</v>
      </c>
      <c r="W221" s="3">
        <v>0</v>
      </c>
      <c r="Z221" s="3" t="str" cm="1">
        <f t="array" ref="Z221">IF(E221,"",OLD_cmp20_23!AI221:AP221)</f>
        <v/>
      </c>
    </row>
    <row r="222" spans="1:34" x14ac:dyDescent="0.2">
      <c r="A222" s="7">
        <v>2306.0018100000002</v>
      </c>
      <c r="B222" s="3" t="s">
        <v>10</v>
      </c>
      <c r="C222" s="3">
        <v>0</v>
      </c>
      <c r="D222" s="3">
        <v>0</v>
      </c>
      <c r="E222" s="3" t="b">
        <f>OR(OLD_cmp20_23!E222,OLD_cmp20_23!F222,OLD_RAW_compile!R222)</f>
        <v>0</v>
      </c>
      <c r="F222" s="13">
        <v>34.340501546859699</v>
      </c>
      <c r="G222" s="13">
        <v>0.167680263519287</v>
      </c>
      <c r="H222" s="13">
        <v>18.799413681030199</v>
      </c>
      <c r="I222" s="13">
        <v>0.168289899826049</v>
      </c>
      <c r="J222" s="41">
        <v>415</v>
      </c>
      <c r="K222" s="3">
        <v>31</v>
      </c>
      <c r="L222" s="3">
        <v>0</v>
      </c>
      <c r="M222" s="3">
        <v>0</v>
      </c>
      <c r="N222" s="3">
        <v>162</v>
      </c>
      <c r="O222" s="3">
        <v>0</v>
      </c>
      <c r="P222" s="3">
        <v>0</v>
      </c>
      <c r="Q222" s="3">
        <v>0</v>
      </c>
      <c r="R222" s="3" t="b">
        <v>1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 t="s">
        <v>274</v>
      </c>
      <c r="Z222" s="3">
        <v>1</v>
      </c>
    </row>
    <row r="223" spans="1:34" x14ac:dyDescent="0.2">
      <c r="A223" s="7">
        <v>2306.03395</v>
      </c>
      <c r="B223" s="3" t="s">
        <v>17</v>
      </c>
      <c r="C223" s="3">
        <v>12</v>
      </c>
      <c r="D223" s="3">
        <v>12</v>
      </c>
      <c r="E223" s="3" t="b">
        <f>OR(OLD_cmp20_23!E223,OLD_cmp20_23!F223,OLD_RAW_compile!R223)</f>
        <v>0</v>
      </c>
      <c r="F223" s="13">
        <v>10.707530975341699</v>
      </c>
      <c r="G223" s="13">
        <v>11.1482462882995</v>
      </c>
      <c r="H223" s="13">
        <v>6.26031470298767</v>
      </c>
      <c r="I223" s="13">
        <v>0.219470739364624</v>
      </c>
      <c r="J223" s="41">
        <v>38709</v>
      </c>
      <c r="K223" s="3">
        <v>32497</v>
      </c>
      <c r="L223" s="3">
        <v>0</v>
      </c>
      <c r="M223" s="3">
        <v>0</v>
      </c>
      <c r="N223" s="3">
        <v>15</v>
      </c>
      <c r="O223" s="3">
        <v>-38114</v>
      </c>
      <c r="P223" s="3">
        <v>-32226</v>
      </c>
      <c r="Q223" s="3">
        <v>89</v>
      </c>
      <c r="R223" s="3" t="b">
        <v>1</v>
      </c>
      <c r="S223" s="3">
        <v>0</v>
      </c>
      <c r="T223" s="3">
        <v>0</v>
      </c>
      <c r="U223" s="3">
        <v>0</v>
      </c>
      <c r="V223" s="3">
        <v>4</v>
      </c>
      <c r="W223" s="3">
        <v>8</v>
      </c>
      <c r="Z223" s="3" cm="1">
        <f t="array" ref="Z223:AG223">IF(E223,"",OLD_cmp20_23!AI223:AP223)</f>
        <v>1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</row>
    <row r="224" spans="1:34" x14ac:dyDescent="0.2">
      <c r="A224" s="7">
        <v>2306.0388800000001</v>
      </c>
      <c r="B224" s="3" t="s">
        <v>13</v>
      </c>
      <c r="C224" s="3">
        <v>0</v>
      </c>
      <c r="D224" s="3">
        <v>0</v>
      </c>
      <c r="E224" s="3" t="b">
        <f>OR(OLD_cmp20_23!E224,OLD_cmp20_23!F224,OLD_RAW_compile!R224)</f>
        <v>1</v>
      </c>
      <c r="F224" s="13">
        <v>19.446128845214801</v>
      </c>
      <c r="G224" s="13">
        <v>0.16830396652221599</v>
      </c>
      <c r="H224" s="13">
        <v>12.882101297378499</v>
      </c>
      <c r="I224" s="13">
        <v>0.17826485633850001</v>
      </c>
      <c r="J224" s="41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 t="b">
        <v>1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Z224" s="3" t="str" cm="1">
        <f t="array" ref="Z224">IF(E224,"",OLD_cmp20_23!AI224:AP224)</f>
        <v/>
      </c>
    </row>
    <row r="225" spans="1:34" x14ac:dyDescent="0.2">
      <c r="A225" s="7">
        <v>2306.0022399999998</v>
      </c>
      <c r="B225" s="3" t="s">
        <v>18</v>
      </c>
      <c r="C225" s="3">
        <v>0</v>
      </c>
      <c r="D225" s="3">
        <v>0</v>
      </c>
      <c r="E225" s="3" t="b">
        <f>OR(OLD_cmp20_23!E225,OLD_cmp20_23!F225,OLD_RAW_compile!R225)</f>
        <v>0</v>
      </c>
      <c r="F225" s="13">
        <v>10.7287883758544</v>
      </c>
      <c r="G225" s="13">
        <v>0.16836810111999501</v>
      </c>
      <c r="H225" s="13">
        <v>4.8502120971679599</v>
      </c>
      <c r="I225" s="13">
        <v>0.11693143844604401</v>
      </c>
      <c r="J225" s="41">
        <v>17</v>
      </c>
      <c r="K225" s="3">
        <v>12</v>
      </c>
      <c r="L225" s="3">
        <v>0</v>
      </c>
      <c r="M225" s="3">
        <v>0</v>
      </c>
      <c r="N225" s="3">
        <v>0</v>
      </c>
      <c r="O225" s="3">
        <v>3</v>
      </c>
      <c r="P225" s="3">
        <v>0</v>
      </c>
      <c r="Q225" s="3">
        <v>6</v>
      </c>
      <c r="R225" s="3" t="b">
        <v>1</v>
      </c>
      <c r="S225" s="3">
        <v>0</v>
      </c>
      <c r="T225" s="3">
        <v>0</v>
      </c>
      <c r="U225" s="3">
        <v>2</v>
      </c>
      <c r="V225" s="3">
        <v>2</v>
      </c>
      <c r="W225" s="3">
        <v>0</v>
      </c>
      <c r="Z225" s="3">
        <v>1</v>
      </c>
      <c r="AD225" s="3">
        <v>1</v>
      </c>
      <c r="AH225" t="s">
        <v>203</v>
      </c>
    </row>
    <row r="226" spans="1:34" x14ac:dyDescent="0.2">
      <c r="A226" s="7">
        <v>2306.0003400000001</v>
      </c>
      <c r="B226" s="3" t="s">
        <v>52</v>
      </c>
      <c r="C226" s="3">
        <v>0</v>
      </c>
      <c r="D226" s="3">
        <v>0</v>
      </c>
      <c r="E226" s="3" t="b">
        <f>OR(OLD_cmp20_23!E226,OLD_cmp20_23!F226,OLD_RAW_compile!R226)</f>
        <v>0</v>
      </c>
      <c r="F226" s="13">
        <v>59.454085826873701</v>
      </c>
      <c r="G226" s="13">
        <v>0.16791915893554599</v>
      </c>
      <c r="H226" s="13">
        <v>28.257798671722401</v>
      </c>
      <c r="I226" s="13">
        <v>0.17067193984985299</v>
      </c>
      <c r="J226" s="41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 t="b">
        <v>1</v>
      </c>
      <c r="S226" s="3">
        <v>0</v>
      </c>
      <c r="T226" s="3">
        <v>0</v>
      </c>
      <c r="U226" s="3">
        <v>0</v>
      </c>
      <c r="V226" s="3">
        <v>4</v>
      </c>
      <c r="W226" s="3">
        <v>0</v>
      </c>
      <c r="Z226" s="3">
        <v>1</v>
      </c>
      <c r="AE226" s="3">
        <v>1</v>
      </c>
    </row>
    <row r="227" spans="1:34" x14ac:dyDescent="0.2">
      <c r="A227" s="7">
        <v>2306.0019299999999</v>
      </c>
      <c r="B227" s="3" t="s">
        <v>16</v>
      </c>
      <c r="C227" s="3">
        <v>0</v>
      </c>
      <c r="D227" s="3">
        <v>0</v>
      </c>
      <c r="E227" s="3" t="b">
        <f>OR(OLD_cmp20_23!E227,OLD_cmp20_23!F227,OLD_RAW_compile!R227)</f>
        <v>1</v>
      </c>
      <c r="F227" s="13">
        <v>14.496283531188899</v>
      </c>
      <c r="G227" s="13">
        <v>0.116172552108764</v>
      </c>
      <c r="H227" s="13">
        <v>9.5793213844299299</v>
      </c>
      <c r="I227" s="13">
        <v>0.17180681228637601</v>
      </c>
      <c r="J227" s="41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 t="b">
        <v>1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Z227" s="3" t="str" cm="1">
        <f t="array" ref="Z227">IF(E227,"",OLD_cmp20_23!AI227:AP227)</f>
        <v/>
      </c>
    </row>
    <row r="228" spans="1:34" x14ac:dyDescent="0.2">
      <c r="A228" s="7">
        <v>2306.0084400000001</v>
      </c>
      <c r="B228" s="3" t="s">
        <v>23</v>
      </c>
      <c r="C228" s="3">
        <v>0</v>
      </c>
      <c r="D228" s="3">
        <v>0</v>
      </c>
      <c r="E228" s="3" t="b">
        <f>OR(OLD_cmp20_23!E228,OLD_cmp20_23!F228,OLD_RAW_compile!R228)</f>
        <v>1</v>
      </c>
      <c r="F228" s="13">
        <v>10.440612077713</v>
      </c>
      <c r="G228" s="13">
        <v>0.116374969482421</v>
      </c>
      <c r="H228" s="13">
        <v>8.2217171192169101</v>
      </c>
      <c r="I228" s="13">
        <v>0.168893337249755</v>
      </c>
      <c r="J228" s="41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 t="b">
        <v>1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Z228" s="3" t="str" cm="1">
        <f t="array" ref="Z228">IF(E228,"",OLD_cmp20_23!AI228:AP228)</f>
        <v/>
      </c>
    </row>
    <row r="229" spans="1:34" x14ac:dyDescent="0.2">
      <c r="A229" s="7">
        <v>2306.0040300000001</v>
      </c>
      <c r="B229" s="3" t="s">
        <v>21</v>
      </c>
      <c r="C229" s="3">
        <v>0</v>
      </c>
      <c r="D229" s="3">
        <v>0</v>
      </c>
      <c r="E229" s="3" t="b">
        <f>OR(OLD_cmp20_23!E229,OLD_cmp20_23!F229,OLD_RAW_compile!R229)</f>
        <v>1</v>
      </c>
      <c r="F229" s="13">
        <v>37.418313980102504</v>
      </c>
      <c r="G229" s="13">
        <v>0.17178225517272899</v>
      </c>
      <c r="H229" s="13">
        <v>28.233777999877901</v>
      </c>
      <c r="I229" s="13">
        <v>0.17078161239624001</v>
      </c>
      <c r="J229" s="41">
        <v>633</v>
      </c>
      <c r="K229" s="3">
        <v>633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94</v>
      </c>
      <c r="R229" s="3" t="b">
        <v>1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Z229" s="3" t="str" cm="1">
        <f t="array" ref="Z229">IF(E229,"",OLD_cmp20_23!AI229:AP229)</f>
        <v/>
      </c>
    </row>
    <row r="230" spans="1:34" x14ac:dyDescent="0.2">
      <c r="A230" s="7">
        <v>2306.0420899999999</v>
      </c>
      <c r="B230" s="3" t="s">
        <v>16</v>
      </c>
      <c r="C230" s="3">
        <v>12</v>
      </c>
      <c r="D230" s="3">
        <v>12</v>
      </c>
      <c r="E230" s="3" t="b">
        <f>OR(OLD_cmp20_23!E230,OLD_cmp20_23!F230,OLD_RAW_compile!R230)</f>
        <v>0</v>
      </c>
      <c r="F230" s="13">
        <v>5.6484742164611799</v>
      </c>
      <c r="G230" s="13">
        <v>7.1842930316925004</v>
      </c>
      <c r="H230" s="13">
        <v>3.6893758773803702</v>
      </c>
      <c r="I230" s="13">
        <v>0.17250394821166901</v>
      </c>
      <c r="J230" s="41">
        <v>30888</v>
      </c>
      <c r="K230" s="3">
        <v>19718</v>
      </c>
      <c r="L230" s="3">
        <v>6</v>
      </c>
      <c r="M230" s="3">
        <v>7</v>
      </c>
      <c r="N230" s="3">
        <v>3514</v>
      </c>
      <c r="O230" s="3">
        <v>-15611</v>
      </c>
      <c r="P230" s="3">
        <v>-13293</v>
      </c>
      <c r="Q230" s="3">
        <v>88</v>
      </c>
      <c r="R230" s="3" t="b">
        <v>1</v>
      </c>
      <c r="S230" s="3">
        <v>0</v>
      </c>
      <c r="T230" s="3">
        <v>0</v>
      </c>
      <c r="U230" s="3">
        <v>3</v>
      </c>
      <c r="V230" s="3">
        <v>3</v>
      </c>
      <c r="W230" s="3">
        <v>2</v>
      </c>
      <c r="Z230" s="3" cm="1">
        <f t="array" ref="Z230:AG230">IF(E230,"",OLD_cmp20_23!AI230:AP230)</f>
        <v>1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</row>
    <row r="231" spans="1:34" x14ac:dyDescent="0.2">
      <c r="A231" s="7">
        <v>2306.0128399999999</v>
      </c>
      <c r="B231" s="3" t="s">
        <v>10</v>
      </c>
      <c r="C231" s="3">
        <v>0</v>
      </c>
      <c r="D231" s="3">
        <v>0</v>
      </c>
      <c r="E231" s="3" t="b">
        <f>OR(OLD_cmp20_23!E231,OLD_cmp20_23!F231,OLD_RAW_compile!R231)</f>
        <v>0</v>
      </c>
      <c r="F231" s="13">
        <v>27.780175924301101</v>
      </c>
      <c r="G231" s="13">
        <v>0.115897178649902</v>
      </c>
      <c r="H231" s="13">
        <v>20.041591167449901</v>
      </c>
      <c r="I231" s="13">
        <v>0.168800354003906</v>
      </c>
      <c r="J231" s="41">
        <v>147</v>
      </c>
      <c r="K231" s="3">
        <v>1</v>
      </c>
      <c r="L231" s="3">
        <v>0</v>
      </c>
      <c r="M231" s="3">
        <v>0</v>
      </c>
      <c r="N231" s="3">
        <v>59</v>
      </c>
      <c r="O231" s="3">
        <v>0</v>
      </c>
      <c r="P231" s="3">
        <v>0</v>
      </c>
      <c r="Q231" s="3">
        <v>2</v>
      </c>
      <c r="R231" s="3" t="b">
        <v>1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Z231" s="3">
        <v>1</v>
      </c>
    </row>
    <row r="232" spans="1:34" x14ac:dyDescent="0.2">
      <c r="A232" s="7">
        <v>2306.0137199999999</v>
      </c>
      <c r="B232" s="3" t="s">
        <v>13</v>
      </c>
      <c r="C232" s="3">
        <v>0</v>
      </c>
      <c r="D232" s="3">
        <v>0</v>
      </c>
      <c r="E232" s="3" t="b">
        <f>OR(OLD_cmp20_23!E232,OLD_cmp20_23!F232,OLD_RAW_compile!R232)</f>
        <v>0</v>
      </c>
      <c r="F232" s="13">
        <v>14.9721846580505</v>
      </c>
      <c r="G232" s="13">
        <v>0.172167778015136</v>
      </c>
      <c r="H232" s="13">
        <v>12.316921949386501</v>
      </c>
      <c r="I232" s="13">
        <v>0.17434716224670399</v>
      </c>
      <c r="J232" s="41">
        <v>1</v>
      </c>
      <c r="K232" s="3">
        <v>0</v>
      </c>
      <c r="L232" s="3">
        <v>0</v>
      </c>
      <c r="M232" s="3">
        <v>0</v>
      </c>
      <c r="N232" s="3">
        <v>0</v>
      </c>
      <c r="O232" s="3">
        <v>1</v>
      </c>
      <c r="P232" s="3">
        <v>0</v>
      </c>
      <c r="Q232" s="3">
        <v>0</v>
      </c>
      <c r="R232" s="3" t="b">
        <v>1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Z232" s="3">
        <v>1</v>
      </c>
    </row>
    <row r="233" spans="1:34" x14ac:dyDescent="0.2">
      <c r="A233" s="7">
        <v>2306.0028600000001</v>
      </c>
      <c r="B233" s="3" t="s">
        <v>23</v>
      </c>
      <c r="C233" s="3">
        <v>0</v>
      </c>
      <c r="D233" s="3">
        <v>0</v>
      </c>
      <c r="E233" s="3" t="b">
        <f>OR(OLD_cmp20_23!E233,OLD_cmp20_23!F233,OLD_RAW_compile!R233)</f>
        <v>0</v>
      </c>
      <c r="F233" s="13">
        <v>60.726659536361602</v>
      </c>
      <c r="G233" s="13">
        <v>0.16625690460205</v>
      </c>
      <c r="H233" s="13">
        <v>30.373202085494899</v>
      </c>
      <c r="I233" s="13">
        <v>0.17019248008728</v>
      </c>
      <c r="J233" s="41">
        <v>6269</v>
      </c>
      <c r="K233" s="3">
        <v>1544</v>
      </c>
      <c r="L233" s="3">
        <v>3</v>
      </c>
      <c r="M233" s="3">
        <v>5</v>
      </c>
      <c r="N233" s="3">
        <v>1963</v>
      </c>
      <c r="O233" s="3">
        <v>1</v>
      </c>
      <c r="P233" s="3">
        <v>0</v>
      </c>
      <c r="Q233" s="3">
        <v>0</v>
      </c>
      <c r="R233" s="3" t="b">
        <v>1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Z233" s="3">
        <v>1</v>
      </c>
    </row>
    <row r="234" spans="1:34" x14ac:dyDescent="0.2">
      <c r="A234" s="7">
        <v>2306.01179</v>
      </c>
      <c r="B234" s="3" t="s">
        <v>53</v>
      </c>
      <c r="C234" s="3">
        <v>0</v>
      </c>
      <c r="D234" s="3">
        <v>0</v>
      </c>
      <c r="E234" s="3" t="b">
        <f>OR(OLD_cmp20_23!E234,OLD_cmp20_23!F234,OLD_RAW_compile!R234)</f>
        <v>1</v>
      </c>
      <c r="F234" s="13">
        <v>15.102125883102399</v>
      </c>
      <c r="G234" s="13">
        <v>0.116233825683593</v>
      </c>
      <c r="H234" s="13">
        <v>11.241486787795999</v>
      </c>
      <c r="I234" s="13">
        <v>0.21866106986999501</v>
      </c>
      <c r="J234" s="41">
        <v>24</v>
      </c>
      <c r="K234" s="3">
        <v>22</v>
      </c>
      <c r="L234" s="3">
        <v>0</v>
      </c>
      <c r="M234" s="3">
        <v>0</v>
      </c>
      <c r="N234" s="3">
        <v>1</v>
      </c>
      <c r="O234" s="3">
        <v>0</v>
      </c>
      <c r="P234" s="3">
        <v>0</v>
      </c>
      <c r="Q234" s="3">
        <v>0</v>
      </c>
      <c r="R234" s="3" t="b">
        <v>1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Z234" s="3" t="str" cm="1">
        <f t="array" ref="Z234">IF(E234,"",OLD_cmp20_23!AI234:AP234)</f>
        <v/>
      </c>
    </row>
    <row r="235" spans="1:34" x14ac:dyDescent="0.2">
      <c r="A235" s="7">
        <v>2306.0037299999999</v>
      </c>
      <c r="B235" s="3" t="s">
        <v>13</v>
      </c>
      <c r="C235" s="3">
        <v>0</v>
      </c>
      <c r="D235" s="3">
        <v>0</v>
      </c>
      <c r="E235" s="3" t="b">
        <f>OR(OLD_cmp20_23!E235,OLD_cmp20_23!F235,OLD_RAW_compile!R235)</f>
        <v>0</v>
      </c>
      <c r="F235" s="13">
        <v>12.2980971336364</v>
      </c>
      <c r="G235" s="13">
        <v>0.16679883003234799</v>
      </c>
      <c r="H235" s="13">
        <v>8.2929656505584699</v>
      </c>
      <c r="I235" s="13">
        <v>0.16904282569885201</v>
      </c>
      <c r="J235" s="41">
        <v>7</v>
      </c>
      <c r="K235" s="3">
        <v>7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2</v>
      </c>
      <c r="R235" s="3" t="b">
        <v>1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Z235" s="3">
        <v>1</v>
      </c>
    </row>
    <row r="236" spans="1:34" x14ac:dyDescent="0.2">
      <c r="A236" s="7">
        <v>2306.0140200000001</v>
      </c>
      <c r="B236" s="3" t="s">
        <v>18</v>
      </c>
      <c r="C236" s="3">
        <v>0</v>
      </c>
      <c r="D236" s="3">
        <v>0</v>
      </c>
      <c r="E236" s="3" t="b">
        <f>OR(OLD_cmp20_23!E236,OLD_cmp20_23!F236,OLD_RAW_compile!R236)</f>
        <v>1</v>
      </c>
      <c r="F236" s="13">
        <v>15.763262510299599</v>
      </c>
      <c r="G236" s="13">
        <v>0.17065477371215801</v>
      </c>
      <c r="H236" s="13">
        <v>12.0656642913818</v>
      </c>
      <c r="I236" s="13">
        <v>0.17493247985839799</v>
      </c>
      <c r="J236" s="41">
        <v>2</v>
      </c>
      <c r="K236" s="3">
        <v>2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4</v>
      </c>
      <c r="R236" s="3" t="b">
        <v>1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Z236" s="3" t="str" cm="1">
        <f t="array" ref="Z236">IF(E236,"",OLD_cmp20_23!AI236:AP236)</f>
        <v/>
      </c>
    </row>
    <row r="237" spans="1:34" x14ac:dyDescent="0.2">
      <c r="A237" s="7">
        <v>2306.0017800000001</v>
      </c>
      <c r="B237" s="3" t="s">
        <v>10</v>
      </c>
      <c r="C237" s="3">
        <v>0</v>
      </c>
      <c r="D237" s="3">
        <v>0</v>
      </c>
      <c r="E237" s="3" t="b">
        <f>OR(OLD_cmp20_23!E237,OLD_cmp20_23!F237,OLD_RAW_compile!R237)</f>
        <v>0</v>
      </c>
      <c r="F237" s="13">
        <v>26.837539672851499</v>
      </c>
      <c r="G237" s="13">
        <v>0.17092370986938399</v>
      </c>
      <c r="H237" s="13">
        <v>19.988907098770099</v>
      </c>
      <c r="I237" s="13">
        <v>0.17708086967468201</v>
      </c>
      <c r="J237" s="41">
        <v>18</v>
      </c>
      <c r="K237" s="3">
        <v>16</v>
      </c>
      <c r="L237" s="3">
        <v>0</v>
      </c>
      <c r="M237" s="3">
        <v>0</v>
      </c>
      <c r="N237" s="3">
        <v>1</v>
      </c>
      <c r="O237" s="3">
        <v>0</v>
      </c>
      <c r="P237" s="3">
        <v>0</v>
      </c>
      <c r="Q237" s="3">
        <v>4</v>
      </c>
      <c r="R237" s="3" t="b">
        <v>1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AG237" s="3">
        <v>1</v>
      </c>
    </row>
    <row r="238" spans="1:34" x14ac:dyDescent="0.2">
      <c r="A238" s="7">
        <v>2306.0213600000002</v>
      </c>
      <c r="B238" s="3" t="s">
        <v>10</v>
      </c>
      <c r="C238" s="3">
        <v>0</v>
      </c>
      <c r="D238" s="3">
        <v>0</v>
      </c>
      <c r="E238" s="3" t="b">
        <f>OR(OLD_cmp20_23!E238,OLD_cmp20_23!F238,OLD_RAW_compile!R238)</f>
        <v>1</v>
      </c>
      <c r="F238" s="13">
        <v>11.394781112670801</v>
      </c>
      <c r="G238" s="13">
        <v>0.117279767990112</v>
      </c>
      <c r="H238" s="13">
        <v>9.5025317668914795</v>
      </c>
      <c r="I238" s="13">
        <v>0.16933250427245999</v>
      </c>
      <c r="J238" s="41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 t="b">
        <v>1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Z238" s="3" t="str" cm="1">
        <f t="array" ref="Z238">IF(E238,"",OLD_cmp20_23!AI238:AP238)</f>
        <v/>
      </c>
    </row>
    <row r="239" spans="1:34" x14ac:dyDescent="0.2">
      <c r="A239" s="7">
        <v>2306.0005299999998</v>
      </c>
      <c r="B239" s="3" t="s">
        <v>54</v>
      </c>
      <c r="C239" s="3">
        <v>0</v>
      </c>
      <c r="D239" s="3">
        <v>0</v>
      </c>
      <c r="E239" s="3" t="b">
        <f>OR(OLD_cmp20_23!E239,OLD_cmp20_23!F239,OLD_RAW_compile!R239)</f>
        <v>0</v>
      </c>
      <c r="F239" s="13">
        <v>20.580053329467699</v>
      </c>
      <c r="G239" s="13">
        <v>0.32159233093261702</v>
      </c>
      <c r="H239" s="13">
        <v>13.4555945396423</v>
      </c>
      <c r="I239" s="13">
        <v>0.166310310363769</v>
      </c>
      <c r="J239" s="41">
        <v>3</v>
      </c>
      <c r="K239" s="3">
        <v>2</v>
      </c>
      <c r="L239" s="3">
        <v>0</v>
      </c>
      <c r="M239" s="3">
        <v>0</v>
      </c>
      <c r="N239" s="3">
        <v>0</v>
      </c>
      <c r="O239" s="3">
        <v>1</v>
      </c>
      <c r="P239" s="3">
        <v>0</v>
      </c>
      <c r="Q239" s="3">
        <v>4</v>
      </c>
      <c r="R239" s="3" t="b">
        <v>1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Z239" s="3">
        <v>1</v>
      </c>
      <c r="AE239" s="3">
        <v>1</v>
      </c>
      <c r="AH239" t="s">
        <v>263</v>
      </c>
    </row>
    <row r="240" spans="1:34" x14ac:dyDescent="0.2">
      <c r="A240" s="7">
        <v>2306.09186</v>
      </c>
      <c r="B240" s="3" t="s">
        <v>10</v>
      </c>
      <c r="C240" s="3">
        <v>0</v>
      </c>
      <c r="D240" s="3">
        <v>0</v>
      </c>
      <c r="E240" s="3" t="b">
        <f>OR(OLD_cmp20_23!E240,OLD_cmp20_23!F240,OLD_RAW_compile!R240)</f>
        <v>0</v>
      </c>
      <c r="F240" s="13">
        <v>26.573694705963099</v>
      </c>
      <c r="G240" s="13">
        <v>0.166908979415893</v>
      </c>
      <c r="H240" s="13">
        <v>13.867646455764699</v>
      </c>
      <c r="I240" s="13">
        <v>0.17081212997436501</v>
      </c>
      <c r="J240" s="41">
        <v>1</v>
      </c>
      <c r="K240" s="3">
        <v>0</v>
      </c>
      <c r="L240" s="3">
        <v>0</v>
      </c>
      <c r="M240" s="3">
        <v>0</v>
      </c>
      <c r="N240" s="3">
        <v>0</v>
      </c>
      <c r="O240" s="3">
        <v>-1</v>
      </c>
      <c r="P240" s="3">
        <v>0</v>
      </c>
      <c r="Q240" s="3">
        <v>0</v>
      </c>
      <c r="R240" s="3" t="b">
        <v>1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Z240" s="3">
        <v>1</v>
      </c>
    </row>
    <row r="241" spans="1:33" x14ac:dyDescent="0.2">
      <c r="A241" s="7">
        <v>2306.0004800000002</v>
      </c>
      <c r="B241" s="3" t="s">
        <v>18</v>
      </c>
      <c r="C241" s="3">
        <v>0</v>
      </c>
      <c r="D241" s="3">
        <v>0</v>
      </c>
      <c r="E241" s="3" t="b">
        <f>OR(OLD_cmp20_23!E241,OLD_cmp20_23!F241,OLD_RAW_compile!R241)</f>
        <v>0</v>
      </c>
      <c r="F241" s="13">
        <v>15.3800408840179</v>
      </c>
      <c r="G241" s="13">
        <v>0.16819643974304199</v>
      </c>
      <c r="H241" s="13">
        <v>10.441155195236201</v>
      </c>
      <c r="I241" s="13">
        <v>0.16814804077148399</v>
      </c>
      <c r="J241" s="41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 t="b">
        <v>1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Z241" s="3">
        <v>1</v>
      </c>
    </row>
    <row r="242" spans="1:33" x14ac:dyDescent="0.2">
      <c r="A242" s="7">
        <v>2306.1529099999998</v>
      </c>
      <c r="B242" s="3" t="s">
        <v>10</v>
      </c>
      <c r="C242" s="3">
        <v>0</v>
      </c>
      <c r="D242" s="3">
        <v>0</v>
      </c>
      <c r="E242" s="3" t="b">
        <f>OR(OLD_cmp20_23!E242,OLD_cmp20_23!F242,OLD_RAW_compile!R242)</f>
        <v>1</v>
      </c>
      <c r="F242" s="13">
        <v>7.6721670627593896</v>
      </c>
      <c r="G242" s="13">
        <v>0.118999481201171</v>
      </c>
      <c r="H242" s="13">
        <v>6.0564098358154297</v>
      </c>
      <c r="I242" s="13">
        <v>0.16887760162353499</v>
      </c>
      <c r="J242" s="41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 t="b">
        <v>1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Z242" s="3" t="str" cm="1">
        <f t="array" ref="Z242">IF(E242,"",OLD_cmp20_23!AI242:AP242)</f>
        <v/>
      </c>
    </row>
    <row r="243" spans="1:33" x14ac:dyDescent="0.2">
      <c r="A243" s="7">
        <v>2306.00054</v>
      </c>
      <c r="B243" s="3" t="s">
        <v>18</v>
      </c>
      <c r="C243" s="3">
        <v>0</v>
      </c>
      <c r="D243" s="3">
        <v>0</v>
      </c>
      <c r="E243" s="3" t="b">
        <f>OR(OLD_cmp20_23!E243,OLD_cmp20_23!F243,OLD_RAW_compile!R243)</f>
        <v>1</v>
      </c>
      <c r="F243" s="13">
        <v>10.020723581314</v>
      </c>
      <c r="G243" s="13">
        <v>0.16764235496520899</v>
      </c>
      <c r="H243" s="13">
        <v>8.0309743881225497</v>
      </c>
      <c r="I243" s="13">
        <v>0.17074847221374501</v>
      </c>
      <c r="J243" s="41">
        <v>2</v>
      </c>
      <c r="K243" s="3">
        <v>2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4</v>
      </c>
      <c r="R243" s="3" t="b">
        <v>1</v>
      </c>
      <c r="S243" s="3">
        <v>0</v>
      </c>
      <c r="T243" s="3">
        <v>0</v>
      </c>
      <c r="U243" s="3">
        <v>0</v>
      </c>
      <c r="V243" s="3">
        <v>4</v>
      </c>
      <c r="W243" s="3">
        <v>0</v>
      </c>
      <c r="Z243" s="3" t="str" cm="1">
        <f t="array" ref="Z243">IF(E243,"",OLD_cmp20_23!AI243:AP243)</f>
        <v/>
      </c>
    </row>
    <row r="244" spans="1:33" x14ac:dyDescent="0.2">
      <c r="A244" s="7">
        <v>2306.0088000000001</v>
      </c>
      <c r="C244" s="3">
        <v>12</v>
      </c>
      <c r="D244" s="3">
        <v>12</v>
      </c>
      <c r="E244" s="3" t="b">
        <f>OR(OLD_cmp20_23!E244,OLD_cmp20_23!F244,OLD_RAW_compile!R244)</f>
        <v>0</v>
      </c>
      <c r="F244" s="13">
        <v>0.52029371261596602</v>
      </c>
      <c r="G244" s="13">
        <v>0.52176547050475997</v>
      </c>
      <c r="H244" s="13">
        <v>0.62188696861267001</v>
      </c>
      <c r="I244" s="13">
        <v>0.170815229415893</v>
      </c>
      <c r="J244" s="41"/>
      <c r="Z244" s="3" cm="1">
        <f t="array" ref="Z244:AG244">IF(E244,"",OLD_cmp20_23!AI244:AP244)</f>
        <v>1</v>
      </c>
      <c r="AA244" s="3">
        <v>0</v>
      </c>
      <c r="AB244" s="3">
        <v>0</v>
      </c>
      <c r="AC244" s="3">
        <v>1</v>
      </c>
      <c r="AD244" s="3">
        <v>0</v>
      </c>
      <c r="AE244" s="3">
        <v>1</v>
      </c>
      <c r="AF244" s="3">
        <v>0</v>
      </c>
      <c r="AG244" s="3">
        <v>0</v>
      </c>
    </row>
    <row r="245" spans="1:33" x14ac:dyDescent="0.2">
      <c r="A245" s="7">
        <v>2306.1050300000002</v>
      </c>
      <c r="B245" s="3" t="s">
        <v>23</v>
      </c>
      <c r="C245" s="3">
        <v>12</v>
      </c>
      <c r="D245" s="3">
        <v>12</v>
      </c>
      <c r="E245" s="3" t="b">
        <v>0</v>
      </c>
      <c r="F245" s="13">
        <v>3.8508243560790998</v>
      </c>
      <c r="G245" s="13">
        <v>3.8345320224761901</v>
      </c>
      <c r="H245" s="13">
        <v>3.0011796951293901</v>
      </c>
      <c r="I245" s="13">
        <v>0.168584585189819</v>
      </c>
      <c r="J245" s="41">
        <v>20948</v>
      </c>
      <c r="K245" s="3">
        <v>14995</v>
      </c>
      <c r="L245" s="3">
        <v>5</v>
      </c>
      <c r="M245" s="3">
        <v>5</v>
      </c>
      <c r="N245" s="3">
        <v>1458</v>
      </c>
      <c r="O245" s="3">
        <v>-15811</v>
      </c>
      <c r="P245" s="3">
        <v>-13343</v>
      </c>
      <c r="Q245" s="3">
        <v>83</v>
      </c>
      <c r="R245" s="3" t="b">
        <v>1</v>
      </c>
      <c r="S245" s="3">
        <v>0</v>
      </c>
      <c r="T245" s="3">
        <v>0</v>
      </c>
      <c r="U245" s="3">
        <v>2</v>
      </c>
      <c r="V245" s="3">
        <v>2</v>
      </c>
      <c r="W245" s="3">
        <v>1</v>
      </c>
      <c r="Z245" s="3">
        <v>1</v>
      </c>
      <c r="AA245" s="3">
        <v>1</v>
      </c>
      <c r="AB245" s="3">
        <v>1</v>
      </c>
      <c r="AC245" s="3">
        <v>1</v>
      </c>
    </row>
    <row r="246" spans="1:33" x14ac:dyDescent="0.2">
      <c r="A246" s="7">
        <v>2306.0007599999999</v>
      </c>
      <c r="B246" s="3" t="s">
        <v>11</v>
      </c>
      <c r="C246" s="3">
        <v>0</v>
      </c>
      <c r="D246" s="3">
        <v>0</v>
      </c>
      <c r="E246" s="3" t="b">
        <f>OR(OLD_cmp20_23!E246,OLD_cmp20_23!F246,OLD_RAW_compile!R246)</f>
        <v>0</v>
      </c>
      <c r="F246" s="13">
        <v>19.068077564239498</v>
      </c>
      <c r="G246" s="13">
        <v>0.115912437438964</v>
      </c>
      <c r="H246" s="13">
        <v>13.0968329906463</v>
      </c>
      <c r="I246" s="13">
        <v>0.16781711578369099</v>
      </c>
      <c r="J246" s="41">
        <v>32</v>
      </c>
      <c r="K246" s="3">
        <v>2</v>
      </c>
      <c r="L246" s="3">
        <v>0</v>
      </c>
      <c r="M246" s="3">
        <v>0</v>
      </c>
      <c r="N246" s="3">
        <v>6</v>
      </c>
      <c r="O246" s="3">
        <v>14</v>
      </c>
      <c r="P246" s="3">
        <v>0</v>
      </c>
      <c r="Q246" s="3">
        <v>4</v>
      </c>
      <c r="R246" s="3" t="b">
        <v>1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Z246" s="3">
        <v>1</v>
      </c>
      <c r="AA246" s="3">
        <v>1</v>
      </c>
    </row>
    <row r="247" spans="1:33" x14ac:dyDescent="0.2">
      <c r="A247" s="7">
        <v>2306.0004300000001</v>
      </c>
      <c r="B247" s="3" t="s">
        <v>34</v>
      </c>
      <c r="C247" s="3">
        <v>0</v>
      </c>
      <c r="D247" s="3">
        <v>0</v>
      </c>
      <c r="E247" s="3" t="b">
        <f>OR(OLD_cmp20_23!E247,OLD_cmp20_23!F247,OLD_RAW_compile!R247)</f>
        <v>1</v>
      </c>
      <c r="F247" s="13">
        <v>15.4709584712982</v>
      </c>
      <c r="G247" s="13">
        <v>0.173835754394531</v>
      </c>
      <c r="H247" s="13">
        <v>11.2317810058593</v>
      </c>
      <c r="I247" s="13">
        <v>0.16830754280090299</v>
      </c>
      <c r="J247" s="41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 t="b">
        <v>1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Z247" s="3" t="str" cm="1">
        <f t="array" ref="Z247">IF(E247,"",OLD_cmp20_23!AI247:AP247)</f>
        <v/>
      </c>
    </row>
    <row r="248" spans="1:33" x14ac:dyDescent="0.2">
      <c r="A248" s="7">
        <v>2306.0016300000002</v>
      </c>
      <c r="B248" s="3" t="s">
        <v>55</v>
      </c>
      <c r="C248" s="3">
        <v>0</v>
      </c>
      <c r="D248" s="3">
        <v>12</v>
      </c>
      <c r="E248" s="3" t="b">
        <v>0</v>
      </c>
      <c r="F248" s="13">
        <v>11.884917497634801</v>
      </c>
      <c r="G248" s="13">
        <v>23.314434051513601</v>
      </c>
      <c r="H248" s="13">
        <v>9.9995033740997297</v>
      </c>
      <c r="I248" s="13">
        <v>0.1767578125</v>
      </c>
      <c r="J248" s="41">
        <v>129</v>
      </c>
      <c r="K248" s="3">
        <v>117</v>
      </c>
      <c r="L248" s="3">
        <v>0</v>
      </c>
      <c r="M248" s="3">
        <v>0</v>
      </c>
      <c r="N248" s="3">
        <v>0</v>
      </c>
      <c r="O248" s="3">
        <v>35</v>
      </c>
      <c r="P248" s="3">
        <v>26</v>
      </c>
      <c r="Q248" s="3">
        <v>12</v>
      </c>
      <c r="R248" s="3" t="b">
        <v>1</v>
      </c>
      <c r="S248" s="3">
        <v>0</v>
      </c>
      <c r="T248" s="3">
        <v>0</v>
      </c>
      <c r="U248" s="3">
        <v>2</v>
      </c>
      <c r="V248" s="3">
        <v>2</v>
      </c>
      <c r="W248" s="3">
        <v>0</v>
      </c>
      <c r="Z248" s="3">
        <v>1</v>
      </c>
      <c r="AA248" s="3">
        <v>1</v>
      </c>
      <c r="AB248" s="3">
        <v>1</v>
      </c>
    </row>
    <row r="249" spans="1:33" x14ac:dyDescent="0.2">
      <c r="A249" s="7">
        <v>2306.0230299999998</v>
      </c>
      <c r="B249" s="3" t="s">
        <v>10</v>
      </c>
      <c r="C249" s="3">
        <v>0</v>
      </c>
      <c r="D249" s="3">
        <v>0</v>
      </c>
      <c r="E249" s="3" t="b">
        <f>OR(OLD_cmp20_23!E249,OLD_cmp20_23!F249,OLD_RAW_compile!R249)</f>
        <v>0</v>
      </c>
      <c r="F249" s="13">
        <v>29.3486440181732</v>
      </c>
      <c r="G249" s="13">
        <v>0.16694450378417899</v>
      </c>
      <c r="H249" s="13">
        <v>20.351256608962998</v>
      </c>
      <c r="I249" s="13">
        <v>0.16833543777465801</v>
      </c>
      <c r="J249" s="41">
        <v>7126</v>
      </c>
      <c r="K249" s="3">
        <v>3238</v>
      </c>
      <c r="L249" s="3">
        <v>7</v>
      </c>
      <c r="M249" s="3">
        <v>6</v>
      </c>
      <c r="N249" s="3">
        <v>1493</v>
      </c>
      <c r="O249" s="3">
        <v>1</v>
      </c>
      <c r="P249" s="3">
        <v>0</v>
      </c>
      <c r="Q249" s="3">
        <v>0</v>
      </c>
      <c r="R249" s="3" t="b">
        <v>1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 t="s">
        <v>275</v>
      </c>
      <c r="Z249" s="3">
        <v>1</v>
      </c>
    </row>
    <row r="250" spans="1:33" x14ac:dyDescent="0.2">
      <c r="A250" s="7">
        <v>2306.0066099999999</v>
      </c>
      <c r="B250" s="3" t="s">
        <v>13</v>
      </c>
      <c r="C250" s="3">
        <v>0</v>
      </c>
      <c r="D250" s="3">
        <v>0</v>
      </c>
      <c r="E250" s="3" t="b">
        <f>OR(OLD_cmp20_23!E250,OLD_cmp20_23!F250,OLD_RAW_compile!R250)</f>
        <v>1</v>
      </c>
      <c r="F250" s="13">
        <v>7.1625187397003103</v>
      </c>
      <c r="G250" s="13">
        <v>0.16937136650085399</v>
      </c>
      <c r="H250" s="13">
        <v>3.7585606575012198</v>
      </c>
      <c r="I250" s="13">
        <v>0.169300317764282</v>
      </c>
      <c r="J250" s="41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 t="b">
        <v>1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Z250" s="3" t="str" cm="1">
        <f t="array" ref="Z250">IF(E250,"",OLD_cmp20_23!AI250:AP250)</f>
        <v/>
      </c>
    </row>
    <row r="251" spans="1:33" x14ac:dyDescent="0.2">
      <c r="A251" s="7">
        <v>2306.1634600000002</v>
      </c>
      <c r="B251" s="3" t="s">
        <v>10</v>
      </c>
      <c r="C251" s="3">
        <v>0</v>
      </c>
      <c r="D251" s="3">
        <v>0</v>
      </c>
      <c r="E251" s="3" t="b">
        <f>OR(OLD_cmp20_23!E251,OLD_cmp20_23!F251,OLD_RAW_compile!R251)</f>
        <v>0</v>
      </c>
      <c r="F251" s="13">
        <v>20.757508516311599</v>
      </c>
      <c r="G251" s="13">
        <v>0.115746259689331</v>
      </c>
      <c r="H251" s="13">
        <v>13.456602811813299</v>
      </c>
      <c r="I251" s="13">
        <v>0.17689609527587799</v>
      </c>
      <c r="J251" s="41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 t="b">
        <v>1</v>
      </c>
      <c r="S251" s="3">
        <v>0</v>
      </c>
      <c r="T251" s="3">
        <v>0</v>
      </c>
      <c r="U251" s="3">
        <v>0</v>
      </c>
      <c r="V251" s="3">
        <v>2</v>
      </c>
      <c r="W251" s="3">
        <v>0</v>
      </c>
      <c r="Z251" s="3">
        <v>1</v>
      </c>
    </row>
    <row r="252" spans="1:33" x14ac:dyDescent="0.2">
      <c r="A252" s="7">
        <v>2306.0179899999998</v>
      </c>
      <c r="B252" s="3" t="s">
        <v>10</v>
      </c>
      <c r="C252" s="3">
        <v>12</v>
      </c>
      <c r="D252" s="3">
        <v>12</v>
      </c>
      <c r="E252" s="3" t="b">
        <f>OR(OLD_cmp20_23!E252,OLD_cmp20_23!F252,OLD_RAW_compile!R252)</f>
        <v>0</v>
      </c>
      <c r="F252" s="13">
        <v>5.8954939842224103</v>
      </c>
      <c r="G252" s="13">
        <v>5.4968404769897399</v>
      </c>
      <c r="H252" s="13">
        <v>3.7406415939331001</v>
      </c>
      <c r="I252" s="13">
        <v>0.168097019195556</v>
      </c>
      <c r="J252" s="41">
        <v>102</v>
      </c>
      <c r="K252" s="3">
        <v>99</v>
      </c>
      <c r="L252" s="3">
        <v>0</v>
      </c>
      <c r="M252" s="3">
        <v>0</v>
      </c>
      <c r="N252" s="3">
        <v>0</v>
      </c>
      <c r="O252" s="3">
        <v>-70</v>
      </c>
      <c r="P252" s="3">
        <v>-79</v>
      </c>
      <c r="Q252" s="3">
        <v>30</v>
      </c>
      <c r="R252" s="3" t="b">
        <v>1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 t="s">
        <v>274</v>
      </c>
      <c r="Z252" s="3" cm="1">
        <f t="array" ref="Z252:AG252">IF(E252,"",OLD_cmp20_23!AI252:AP252)</f>
        <v>1</v>
      </c>
      <c r="AA252" s="3">
        <v>1</v>
      </c>
      <c r="AB252" s="3">
        <v>1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</row>
    <row r="253" spans="1:33" x14ac:dyDescent="0.2">
      <c r="A253" s="7">
        <v>2306.0000799999998</v>
      </c>
      <c r="B253" s="3" t="s">
        <v>10</v>
      </c>
      <c r="C253" s="3">
        <v>0</v>
      </c>
      <c r="D253" s="3">
        <v>0</v>
      </c>
      <c r="E253" s="3" t="b">
        <f>OR(OLD_cmp20_23!E253,OLD_cmp20_23!F253,OLD_RAW_compile!R253)</f>
        <v>0</v>
      </c>
      <c r="F253" s="13">
        <v>27.647947072982699</v>
      </c>
      <c r="G253" s="13">
        <v>0.16841864585876401</v>
      </c>
      <c r="H253" s="13">
        <v>17.289794206619199</v>
      </c>
      <c r="I253" s="13">
        <v>0.173320531845092</v>
      </c>
      <c r="J253" s="41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 t="b">
        <v>1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 t="s">
        <v>274</v>
      </c>
      <c r="Z253" s="3">
        <v>1</v>
      </c>
    </row>
    <row r="254" spans="1:33" x14ac:dyDescent="0.2">
      <c r="A254" s="7">
        <v>2306.0203299999998</v>
      </c>
      <c r="B254" s="3" t="s">
        <v>18</v>
      </c>
      <c r="C254" s="3">
        <v>0</v>
      </c>
      <c r="D254" s="3">
        <v>0</v>
      </c>
      <c r="E254" s="3" t="b">
        <f>OR(OLD_cmp20_23!E254,OLD_cmp20_23!F254,OLD_RAW_compile!R254)</f>
        <v>1</v>
      </c>
      <c r="F254" s="13">
        <v>17.860693216323799</v>
      </c>
      <c r="G254" s="13">
        <v>0.17107009887695299</v>
      </c>
      <c r="H254" s="13">
        <v>13.223992824554401</v>
      </c>
      <c r="I254" s="13">
        <v>0.167352199554443</v>
      </c>
      <c r="J254" s="41">
        <v>11539</v>
      </c>
      <c r="K254" s="3">
        <v>6810</v>
      </c>
      <c r="L254" s="3">
        <v>11</v>
      </c>
      <c r="M254" s="3">
        <v>9</v>
      </c>
      <c r="N254" s="3">
        <v>2032</v>
      </c>
      <c r="O254" s="3">
        <v>0</v>
      </c>
      <c r="P254" s="3">
        <v>0</v>
      </c>
      <c r="Q254" s="3">
        <v>4</v>
      </c>
      <c r="R254" s="3" t="b">
        <v>1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Z254" s="3" t="str" cm="1">
        <f t="array" ref="Z254">IF(E254,"",OLD_cmp20_23!AI254:AP254)</f>
        <v/>
      </c>
    </row>
    <row r="255" spans="1:33" x14ac:dyDescent="0.2">
      <c r="A255" s="7">
        <v>2306.0154400000001</v>
      </c>
      <c r="B255" s="3" t="s">
        <v>10</v>
      </c>
      <c r="C255" s="3">
        <v>0</v>
      </c>
      <c r="D255" s="3">
        <v>0</v>
      </c>
      <c r="E255" s="3" t="b">
        <f>OR(OLD_cmp20_23!E255,OLD_cmp20_23!F255,OLD_RAW_compile!R255)</f>
        <v>0</v>
      </c>
      <c r="F255" s="13">
        <v>20.6628143787384</v>
      </c>
      <c r="G255" s="13">
        <v>0.21877384185790999</v>
      </c>
      <c r="H255" s="13">
        <v>14.2281708717346</v>
      </c>
      <c r="I255" s="13">
        <v>0.17521548271179199</v>
      </c>
      <c r="J255" s="41">
        <v>2</v>
      </c>
      <c r="K255" s="3">
        <v>2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4</v>
      </c>
      <c r="R255" s="3" t="b">
        <v>1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Z255" s="3">
        <v>1</v>
      </c>
    </row>
    <row r="256" spans="1:33" x14ac:dyDescent="0.2">
      <c r="A256" s="7">
        <v>2306.0091600000001</v>
      </c>
      <c r="B256" s="3" t="s">
        <v>13</v>
      </c>
      <c r="C256" s="3">
        <v>0</v>
      </c>
      <c r="D256" s="3">
        <v>0</v>
      </c>
      <c r="E256" s="3" t="b">
        <f>OR(OLD_cmp20_23!E256,OLD_cmp20_23!F256,OLD_RAW_compile!R256)</f>
        <v>1</v>
      </c>
      <c r="F256" s="13">
        <v>12.7886021137237</v>
      </c>
      <c r="G256" s="13">
        <v>0.16840124130249001</v>
      </c>
      <c r="H256" s="13">
        <v>9.8345651626586896</v>
      </c>
      <c r="I256" s="13">
        <v>0.23302721977233801</v>
      </c>
      <c r="J256" s="41">
        <v>2</v>
      </c>
      <c r="K256" s="3">
        <v>2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4</v>
      </c>
      <c r="R256" s="3" t="b">
        <v>1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Z256" s="3" t="str" cm="1">
        <f t="array" ref="Z256">IF(E256,"",OLD_cmp20_23!AI256:AP256)</f>
        <v/>
      </c>
    </row>
    <row r="257" spans="1:34" x14ac:dyDescent="0.2">
      <c r="A257" s="7">
        <v>2306.06151</v>
      </c>
      <c r="B257" s="3" t="s">
        <v>56</v>
      </c>
      <c r="C257" s="3">
        <v>0</v>
      </c>
      <c r="D257" s="3">
        <v>0</v>
      </c>
      <c r="E257" s="3" t="b">
        <f>OR(OLD_cmp20_23!E257,OLD_cmp20_23!F257,OLD_RAW_compile!R257)</f>
        <v>0</v>
      </c>
      <c r="F257" s="13">
        <v>17.521889448165801</v>
      </c>
      <c r="G257" s="13">
        <v>0.16680860519409099</v>
      </c>
      <c r="H257" s="13">
        <v>11.088747739791801</v>
      </c>
      <c r="I257" s="13">
        <v>0.168012380599975</v>
      </c>
      <c r="J257" s="41">
        <v>2</v>
      </c>
      <c r="K257" s="3">
        <v>2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4</v>
      </c>
      <c r="R257" s="3" t="b">
        <v>1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Z257" s="3">
        <v>1</v>
      </c>
    </row>
    <row r="258" spans="1:34" x14ac:dyDescent="0.2">
      <c r="A258" s="7">
        <v>2306.0037200000002</v>
      </c>
      <c r="B258" s="3" t="s">
        <v>23</v>
      </c>
      <c r="C258" s="3">
        <v>0</v>
      </c>
      <c r="D258" s="3">
        <v>0</v>
      </c>
      <c r="E258" s="3" t="b">
        <f>OR(OLD_cmp20_23!E258,OLD_cmp20_23!F258,OLD_RAW_compile!R258)</f>
        <v>0</v>
      </c>
      <c r="F258" s="13">
        <v>22.513030767440799</v>
      </c>
      <c r="G258" s="13">
        <v>0.167384147644042</v>
      </c>
      <c r="H258" s="13">
        <v>14.731053829193099</v>
      </c>
      <c r="I258" s="13">
        <v>0.170036315917968</v>
      </c>
      <c r="J258" s="41">
        <v>2</v>
      </c>
      <c r="K258" s="3">
        <v>0</v>
      </c>
      <c r="L258" s="3">
        <v>0</v>
      </c>
      <c r="M258" s="3">
        <v>0</v>
      </c>
      <c r="N258" s="3">
        <v>0</v>
      </c>
      <c r="O258" s="3">
        <v>2</v>
      </c>
      <c r="P258" s="3">
        <v>0</v>
      </c>
      <c r="Q258" s="3">
        <v>0</v>
      </c>
      <c r="R258" s="3" t="b">
        <v>1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Z258" s="3">
        <v>1</v>
      </c>
    </row>
    <row r="259" spans="1:34" x14ac:dyDescent="0.2">
      <c r="A259" s="7">
        <v>2306.0574999999999</v>
      </c>
      <c r="B259" s="3" t="s">
        <v>10</v>
      </c>
      <c r="C259" s="3">
        <v>12</v>
      </c>
      <c r="D259" s="3">
        <v>0</v>
      </c>
      <c r="E259" s="3" t="b">
        <f>OR(OLD_cmp20_23!E259,OLD_cmp20_23!F259,OLD_RAW_compile!R259)</f>
        <v>0</v>
      </c>
      <c r="F259" s="13">
        <v>2.5813126564025799</v>
      </c>
      <c r="G259" s="13">
        <v>2.3436996936797998</v>
      </c>
      <c r="H259" s="13">
        <v>4.4926557540893501</v>
      </c>
      <c r="I259" s="13">
        <v>0.167054653167724</v>
      </c>
      <c r="J259" s="41"/>
      <c r="Z259" s="3" t="s">
        <v>193</v>
      </c>
    </row>
    <row r="260" spans="1:34" x14ac:dyDescent="0.2">
      <c r="A260" s="7">
        <v>2306.0048999999999</v>
      </c>
      <c r="B260" s="3" t="s">
        <v>57</v>
      </c>
      <c r="C260" s="3">
        <v>12</v>
      </c>
      <c r="D260" s="3">
        <v>12</v>
      </c>
      <c r="E260" s="3" t="b">
        <f>OR(OLD_cmp20_23!E260,OLD_cmp20_23!F260,OLD_RAW_compile!R260)</f>
        <v>0</v>
      </c>
      <c r="F260" s="13">
        <v>0.36692357063293402</v>
      </c>
      <c r="G260" s="13">
        <v>0.37119722366333002</v>
      </c>
      <c r="H260" s="13">
        <v>0.469096899032592</v>
      </c>
      <c r="I260" s="13">
        <v>0.17053604125976499</v>
      </c>
      <c r="J260" s="41"/>
      <c r="Z260" s="3" t="str" cm="1">
        <f t="array" ref="Z260:AG260">IF(E260,"",OLD_cmp20_23!AI260:AP260)</f>
        <v>error sty not found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</row>
    <row r="261" spans="1:34" x14ac:dyDescent="0.2">
      <c r="A261" s="7">
        <v>2306.0005999999998</v>
      </c>
      <c r="B261" s="3" t="s">
        <v>11</v>
      </c>
      <c r="C261" s="3">
        <v>0</v>
      </c>
      <c r="D261" s="3">
        <v>0</v>
      </c>
      <c r="E261" s="3" t="b">
        <f>OR(OLD_cmp20_23!E261,OLD_cmp20_23!F261,OLD_RAW_compile!R261)</f>
        <v>0</v>
      </c>
      <c r="F261" s="13">
        <v>14.401518583297699</v>
      </c>
      <c r="G261" s="13">
        <v>0.170920610427856</v>
      </c>
      <c r="H261" s="13">
        <v>11.3462281227111</v>
      </c>
      <c r="I261" s="13">
        <v>0.16968011856079099</v>
      </c>
      <c r="J261" s="41">
        <v>5</v>
      </c>
      <c r="K261" s="3">
        <v>5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4</v>
      </c>
      <c r="R261" s="3" t="b">
        <v>1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Z261" s="3" cm="1">
        <f t="array" ref="Z261:AG261">IF(E261,"",OLD_cmp20_23!AI261:AP261)</f>
        <v>1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</row>
    <row r="262" spans="1:34" x14ac:dyDescent="0.2">
      <c r="A262" s="7">
        <v>2306.00279</v>
      </c>
      <c r="B262" s="3" t="s">
        <v>23</v>
      </c>
      <c r="C262" s="3">
        <v>12</v>
      </c>
      <c r="D262" s="3">
        <v>12</v>
      </c>
      <c r="E262" s="3" t="b">
        <v>0</v>
      </c>
      <c r="F262" s="13">
        <v>3.89068150520324</v>
      </c>
      <c r="G262" s="13">
        <v>3.5883662700653001</v>
      </c>
      <c r="H262" s="13">
        <v>2.9861147403717001</v>
      </c>
      <c r="I262" s="13">
        <v>0.14313769340515101</v>
      </c>
      <c r="J262" s="41">
        <v>7157</v>
      </c>
      <c r="K262" s="3">
        <v>5432</v>
      </c>
      <c r="L262" s="3">
        <v>0</v>
      </c>
      <c r="M262" s="3">
        <v>0</v>
      </c>
      <c r="N262" s="3">
        <v>209</v>
      </c>
      <c r="O262" s="3">
        <v>-5374</v>
      </c>
      <c r="P262" s="3">
        <v>-4793</v>
      </c>
      <c r="Q262" s="3">
        <v>70</v>
      </c>
      <c r="R262" s="3" t="b">
        <v>1</v>
      </c>
      <c r="S262" s="3">
        <v>0</v>
      </c>
      <c r="T262" s="3">
        <v>0</v>
      </c>
      <c r="U262" s="3">
        <v>0</v>
      </c>
      <c r="V262" s="3">
        <v>2</v>
      </c>
      <c r="W262" s="3">
        <v>1</v>
      </c>
      <c r="Z262" s="3">
        <v>1</v>
      </c>
      <c r="AA262" s="3">
        <v>1</v>
      </c>
      <c r="AB262" s="3">
        <v>1</v>
      </c>
    </row>
    <row r="263" spans="1:34" x14ac:dyDescent="0.2">
      <c r="A263" s="7">
        <v>2306.0059000000001</v>
      </c>
      <c r="B263" s="3" t="s">
        <v>13</v>
      </c>
      <c r="C263" s="3">
        <v>0</v>
      </c>
      <c r="D263" s="3">
        <v>0</v>
      </c>
      <c r="E263" s="3" t="b">
        <f>OR(OLD_cmp20_23!E263,OLD_cmp20_23!F263,OLD_RAW_compile!R263)</f>
        <v>1</v>
      </c>
      <c r="F263" s="13">
        <v>7.5709505081176696</v>
      </c>
      <c r="G263" s="13">
        <v>0.1157066822052</v>
      </c>
      <c r="H263" s="13">
        <v>4.5044293403625399</v>
      </c>
      <c r="I263" s="13">
        <v>0.177493810653686</v>
      </c>
      <c r="J263" s="41">
        <v>16</v>
      </c>
      <c r="K263" s="3">
        <v>16</v>
      </c>
      <c r="L263" s="3">
        <v>0</v>
      </c>
      <c r="M263" s="3">
        <v>0</v>
      </c>
      <c r="N263" s="3">
        <v>0</v>
      </c>
      <c r="O263" s="3">
        <v>8</v>
      </c>
      <c r="P263" s="3">
        <v>8</v>
      </c>
      <c r="Q263" s="3">
        <v>2</v>
      </c>
      <c r="R263" s="3" t="b">
        <v>1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Z263" s="3" t="str" cm="1">
        <f t="array" ref="Z263">IF(E263,"",OLD_cmp20_23!AI263:AP263)</f>
        <v/>
      </c>
    </row>
    <row r="264" spans="1:34" x14ac:dyDescent="0.2">
      <c r="A264" s="7">
        <v>2306.0034300000002</v>
      </c>
      <c r="B264" s="3" t="s">
        <v>23</v>
      </c>
      <c r="C264" s="3">
        <v>0</v>
      </c>
      <c r="D264" s="3">
        <v>0</v>
      </c>
      <c r="E264" s="3" t="b">
        <f>OR(OLD_cmp20_23!E264,OLD_cmp20_23!F264,OLD_RAW_compile!R264)</f>
        <v>1</v>
      </c>
      <c r="F264" s="13">
        <v>4.5898420810699401</v>
      </c>
      <c r="G264" s="13">
        <v>0.116787672042846</v>
      </c>
      <c r="H264" s="13">
        <v>3.5481288433074898</v>
      </c>
      <c r="I264" s="13">
        <v>0.173328638076782</v>
      </c>
      <c r="J264" s="41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 t="b">
        <v>1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Z264" s="3" t="str" cm="1">
        <f t="array" ref="Z264">IF(E264,"",OLD_cmp20_23!AI264:AP264)</f>
        <v/>
      </c>
    </row>
    <row r="265" spans="1:34" x14ac:dyDescent="0.2">
      <c r="A265" s="7">
        <v>2306.1219999999998</v>
      </c>
      <c r="B265" s="3" t="s">
        <v>12</v>
      </c>
      <c r="C265" s="3">
        <v>0</v>
      </c>
      <c r="D265" s="3">
        <v>0</v>
      </c>
      <c r="E265" s="3" t="b">
        <f>OR(OLD_cmp20_23!E265,OLD_cmp20_23!F265,OLD_RAW_compile!R265)</f>
        <v>1</v>
      </c>
      <c r="F265" s="13">
        <v>23.9119246006012</v>
      </c>
      <c r="G265" s="13">
        <v>0.11687350273132301</v>
      </c>
      <c r="H265" s="13">
        <v>18.858238935470499</v>
      </c>
      <c r="I265" s="13">
        <v>0.171055793762207</v>
      </c>
      <c r="J265" s="41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 t="b">
        <v>1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Z265" s="3" t="str" cm="1">
        <f t="array" ref="Z265">IF(E265,"",OLD_cmp20_23!AI265:AP265)</f>
        <v/>
      </c>
    </row>
    <row r="266" spans="1:34" x14ac:dyDescent="0.2">
      <c r="A266" s="7">
        <v>2306.0206199999998</v>
      </c>
      <c r="B266" s="3" t="s">
        <v>23</v>
      </c>
      <c r="C266" s="3">
        <v>0</v>
      </c>
      <c r="D266" s="3">
        <v>0</v>
      </c>
      <c r="E266" s="3" t="b">
        <f>OR(OLD_cmp20_23!E266,OLD_cmp20_23!F266,OLD_RAW_compile!R266)</f>
        <v>1</v>
      </c>
      <c r="F266" s="13">
        <v>11.388807058334301</v>
      </c>
      <c r="G266" s="13">
        <v>0.115826368331909</v>
      </c>
      <c r="H266" s="13">
        <v>7.5269868373870796</v>
      </c>
      <c r="I266" s="13">
        <v>0.172609567642211</v>
      </c>
      <c r="J266" s="41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 t="b">
        <v>1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Z266" s="3" t="str" cm="1">
        <f t="array" ref="Z266">IF(E266,"",OLD_cmp20_23!AI266:AP266)</f>
        <v/>
      </c>
    </row>
    <row r="267" spans="1:34" x14ac:dyDescent="0.2">
      <c r="A267" s="7">
        <v>2306.0130800000002</v>
      </c>
      <c r="B267" s="3" t="s">
        <v>49</v>
      </c>
      <c r="C267" s="3">
        <v>0</v>
      </c>
      <c r="D267" s="3">
        <v>0</v>
      </c>
      <c r="E267" s="3" t="b">
        <f>OR(OLD_cmp20_23!E267,OLD_cmp20_23!F267,OLD_RAW_compile!R267)</f>
        <v>1</v>
      </c>
      <c r="F267" s="13">
        <v>6.81137990951538</v>
      </c>
      <c r="G267" s="13">
        <v>0.116214752197265</v>
      </c>
      <c r="H267" s="13">
        <v>5.9061481952667201</v>
      </c>
      <c r="I267" s="13">
        <v>0.174128532409667</v>
      </c>
      <c r="J267" s="41">
        <v>2</v>
      </c>
      <c r="K267" s="3">
        <v>2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4</v>
      </c>
      <c r="R267" s="3" t="b">
        <v>1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Z267" s="3" t="str" cm="1">
        <f t="array" ref="Z267">IF(E267,"",OLD_cmp20_23!AI267:AP267)</f>
        <v/>
      </c>
    </row>
    <row r="268" spans="1:34" x14ac:dyDescent="0.2">
      <c r="A268" s="7">
        <v>2306.00371</v>
      </c>
      <c r="B268" s="3" t="s">
        <v>10</v>
      </c>
      <c r="C268" s="3">
        <v>12</v>
      </c>
      <c r="D268" s="3">
        <v>0</v>
      </c>
      <c r="E268" s="3" t="b">
        <f>OR(OLD_cmp20_23!E268,OLD_cmp20_23!F268,OLD_RAW_compile!R268)</f>
        <v>0</v>
      </c>
      <c r="F268" s="13">
        <v>3.5350887775421098</v>
      </c>
      <c r="G268" s="13">
        <v>0.219510793685913</v>
      </c>
      <c r="H268" s="13">
        <v>4.25148272514343</v>
      </c>
      <c r="I268" s="13">
        <v>0.17055964469909601</v>
      </c>
      <c r="J268" s="41">
        <v>392</v>
      </c>
      <c r="K268" s="3">
        <v>264</v>
      </c>
      <c r="L268" s="3">
        <v>0</v>
      </c>
      <c r="M268" s="3">
        <v>0</v>
      </c>
      <c r="N268" s="3">
        <v>3</v>
      </c>
      <c r="O268" s="3">
        <v>-141</v>
      </c>
      <c r="P268" s="3">
        <v>90</v>
      </c>
      <c r="Q268" s="3">
        <v>12</v>
      </c>
      <c r="R268" s="3" t="b">
        <v>1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Z268" s="3">
        <v>1</v>
      </c>
      <c r="AA268" s="3">
        <v>1</v>
      </c>
      <c r="AB268" s="3">
        <v>1</v>
      </c>
    </row>
    <row r="269" spans="1:34" x14ac:dyDescent="0.2">
      <c r="A269" s="7">
        <v>2306.0174000000002</v>
      </c>
      <c r="B269" s="3" t="s">
        <v>12</v>
      </c>
      <c r="C269" s="3">
        <v>0</v>
      </c>
      <c r="D269" s="3">
        <v>0</v>
      </c>
      <c r="E269" s="3" t="b">
        <f>OR(OLD_cmp20_23!E269,OLD_cmp20_23!F269,OLD_RAW_compile!R269)</f>
        <v>0</v>
      </c>
      <c r="F269" s="13">
        <v>21.603114843368498</v>
      </c>
      <c r="G269" s="13">
        <v>0.1160728931427</v>
      </c>
      <c r="H269" s="13">
        <v>14.226687192916801</v>
      </c>
      <c r="I269" s="13">
        <v>0.16743206977844199</v>
      </c>
      <c r="J269" s="41">
        <v>2</v>
      </c>
      <c r="K269" s="3">
        <v>2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4</v>
      </c>
      <c r="R269" s="3" t="b">
        <v>1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AE269" s="3">
        <v>1</v>
      </c>
      <c r="AH269" t="s">
        <v>264</v>
      </c>
    </row>
    <row r="270" spans="1:34" x14ac:dyDescent="0.2">
      <c r="A270" s="7">
        <v>2306.0159199999998</v>
      </c>
      <c r="B270" s="3" t="s">
        <v>10</v>
      </c>
      <c r="C270" s="3">
        <v>0</v>
      </c>
      <c r="D270" s="3">
        <v>0</v>
      </c>
      <c r="E270" s="3" t="b">
        <f>OR(OLD_cmp20_23!E270,OLD_cmp20_23!F270,OLD_RAW_compile!R270)</f>
        <v>1</v>
      </c>
      <c r="F270" s="13">
        <v>5.5497252941131503</v>
      </c>
      <c r="G270" s="13">
        <v>0.17009162902832001</v>
      </c>
      <c r="H270" s="13">
        <v>4.1415383815765301</v>
      </c>
      <c r="I270" s="13">
        <v>0.22095370292663499</v>
      </c>
      <c r="J270" s="41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 t="b">
        <v>1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Z270" s="3" t="str" cm="1">
        <f t="array" ref="Z270">IF(E270,"",OLD_cmp20_23!AI270:AP270)</f>
        <v/>
      </c>
    </row>
    <row r="271" spans="1:34" x14ac:dyDescent="0.2">
      <c r="A271" s="7">
        <v>2306.0088300000002</v>
      </c>
      <c r="B271" s="3" t="s">
        <v>16</v>
      </c>
      <c r="C271" s="3">
        <v>0</v>
      </c>
      <c r="D271" s="3">
        <v>0</v>
      </c>
      <c r="E271" s="3" t="b">
        <f>OR(OLD_cmp20_23!E271,OLD_cmp20_23!F271,OLD_RAW_compile!R271)</f>
        <v>1</v>
      </c>
      <c r="F271" s="13">
        <v>20.7818970680236</v>
      </c>
      <c r="G271" s="13">
        <v>0.16902399063110299</v>
      </c>
      <c r="H271" s="13">
        <v>12.4531338214874</v>
      </c>
      <c r="I271" s="13">
        <v>0.17014980316162101</v>
      </c>
      <c r="J271" s="41">
        <v>2</v>
      </c>
      <c r="K271" s="3">
        <v>2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4</v>
      </c>
      <c r="R271" s="3" t="b">
        <v>1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Z271" s="3" t="str" cm="1">
        <f t="array" ref="Z271">IF(E271,"",OLD_cmp20_23!AI271:AP271)</f>
        <v/>
      </c>
    </row>
    <row r="272" spans="1:34" x14ac:dyDescent="0.2">
      <c r="A272" s="7">
        <v>2306.0019000000002</v>
      </c>
      <c r="B272" s="3" t="s">
        <v>58</v>
      </c>
      <c r="C272" s="3">
        <v>0</v>
      </c>
      <c r="D272" s="3">
        <v>0</v>
      </c>
      <c r="E272" s="3" t="b">
        <f>OR(OLD_cmp20_23!E272,OLD_cmp20_23!F272,OLD_RAW_compile!R272)</f>
        <v>0</v>
      </c>
      <c r="F272" s="13">
        <v>23.065312147140499</v>
      </c>
      <c r="G272" s="13">
        <v>0.11623740196228</v>
      </c>
      <c r="H272" s="13">
        <v>16.551445245742698</v>
      </c>
      <c r="I272" s="13">
        <v>0.16972589492797799</v>
      </c>
      <c r="J272" s="41">
        <v>3</v>
      </c>
      <c r="K272" s="3">
        <v>2</v>
      </c>
      <c r="L272" s="3">
        <v>0</v>
      </c>
      <c r="M272" s="3">
        <v>0</v>
      </c>
      <c r="N272" s="3">
        <v>0</v>
      </c>
      <c r="O272" s="3">
        <v>-1</v>
      </c>
      <c r="P272" s="3">
        <v>0</v>
      </c>
      <c r="Q272" s="3">
        <v>4</v>
      </c>
      <c r="R272" s="3" t="b">
        <v>1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Z272" s="3">
        <v>1</v>
      </c>
      <c r="AA272" s="3">
        <v>1</v>
      </c>
      <c r="AD272" s="3">
        <v>1</v>
      </c>
    </row>
    <row r="273" spans="1:33" x14ac:dyDescent="0.2">
      <c r="A273" s="7">
        <v>2306.0020300000001</v>
      </c>
      <c r="B273" s="3" t="s">
        <v>14</v>
      </c>
      <c r="C273" s="3">
        <v>12</v>
      </c>
      <c r="D273" s="3">
        <v>0</v>
      </c>
      <c r="E273" s="3" t="b">
        <f>OR(OLD_cmp20_23!E273,OLD_cmp20_23!F273,OLD_RAW_compile!R273)</f>
        <v>0</v>
      </c>
      <c r="F273" s="13">
        <v>4.4410836696624703</v>
      </c>
      <c r="G273" s="13">
        <v>0.27113008499145502</v>
      </c>
      <c r="H273" s="13">
        <v>8.6733767986297607</v>
      </c>
      <c r="I273" s="13">
        <v>0.170197248458862</v>
      </c>
      <c r="J273" s="41">
        <v>7011</v>
      </c>
      <c r="K273" s="3">
        <v>5717</v>
      </c>
      <c r="L273" s="3">
        <v>4</v>
      </c>
      <c r="M273" s="3">
        <v>0</v>
      </c>
      <c r="N273" s="3">
        <v>206</v>
      </c>
      <c r="O273" s="3">
        <v>5430</v>
      </c>
      <c r="P273" s="3">
        <v>4759</v>
      </c>
      <c r="Q273" s="3">
        <v>77</v>
      </c>
      <c r="R273" s="3" t="b">
        <v>1</v>
      </c>
      <c r="S273" s="3">
        <v>0</v>
      </c>
      <c r="T273" s="3">
        <v>0</v>
      </c>
      <c r="U273" s="3">
        <v>1</v>
      </c>
      <c r="V273" s="3">
        <v>1</v>
      </c>
      <c r="W273" s="3">
        <v>-1</v>
      </c>
      <c r="Z273" s="3" cm="1">
        <f t="array" ref="Z273:AG273">IF(E273,"",OLD_cmp20_23!AI273:AP273)</f>
        <v>1</v>
      </c>
      <c r="AA273" s="3">
        <v>1</v>
      </c>
      <c r="AB273" s="3">
        <v>1</v>
      </c>
      <c r="AC273" s="3">
        <v>1</v>
      </c>
      <c r="AD273" s="3">
        <v>0</v>
      </c>
      <c r="AE273" s="3">
        <v>0</v>
      </c>
      <c r="AF273" s="3">
        <v>0</v>
      </c>
      <c r="AG273" s="3">
        <v>0</v>
      </c>
    </row>
    <row r="274" spans="1:33" x14ac:dyDescent="0.2">
      <c r="A274" s="7">
        <v>2306.0192000000002</v>
      </c>
      <c r="B274" s="3" t="s">
        <v>10</v>
      </c>
      <c r="C274" s="3">
        <v>0</v>
      </c>
      <c r="D274" s="3">
        <v>0</v>
      </c>
      <c r="E274" s="3" t="b">
        <f>OR(OLD_cmp20_23!E274,OLD_cmp20_23!F274,OLD_RAW_compile!R274)</f>
        <v>0</v>
      </c>
      <c r="F274" s="13">
        <v>23.405582189559901</v>
      </c>
      <c r="G274" s="13">
        <v>0.11545896530151301</v>
      </c>
      <c r="H274" s="13">
        <v>16.983007431030199</v>
      </c>
      <c r="I274" s="13">
        <v>0.169514179229736</v>
      </c>
      <c r="J274" s="41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 t="b">
        <v>1</v>
      </c>
      <c r="S274" s="3">
        <v>0</v>
      </c>
      <c r="T274" s="3">
        <v>0</v>
      </c>
      <c r="U274" s="3">
        <v>0</v>
      </c>
      <c r="V274" s="3">
        <v>2</v>
      </c>
      <c r="W274" s="3">
        <v>0</v>
      </c>
      <c r="X274" s="3" t="s">
        <v>274</v>
      </c>
      <c r="Z274" s="3">
        <v>1</v>
      </c>
    </row>
    <row r="275" spans="1:33" x14ac:dyDescent="0.2">
      <c r="A275" s="7">
        <v>2306.05701</v>
      </c>
      <c r="B275" s="3" t="s">
        <v>17</v>
      </c>
      <c r="C275" s="3">
        <v>12</v>
      </c>
      <c r="D275" s="3">
        <v>0</v>
      </c>
      <c r="E275" s="3" t="b">
        <f>OR(OLD_cmp20_23!E275,OLD_cmp20_23!F275,OLD_RAW_compile!R275)</f>
        <v>0</v>
      </c>
      <c r="F275" s="13">
        <v>11.0293416976928</v>
      </c>
      <c r="G275" s="13">
        <v>12.754332780838</v>
      </c>
      <c r="H275" s="13">
        <v>20.243094205856298</v>
      </c>
      <c r="I275" s="13">
        <v>0.16979956626892001</v>
      </c>
      <c r="J275" s="41">
        <v>11242</v>
      </c>
      <c r="K275" s="3">
        <v>3414</v>
      </c>
      <c r="L275" s="3">
        <v>7</v>
      </c>
      <c r="M275" s="3">
        <v>8</v>
      </c>
      <c r="N275" s="3">
        <v>3127</v>
      </c>
      <c r="O275" s="3">
        <v>-19</v>
      </c>
      <c r="P275" s="3">
        <v>48</v>
      </c>
      <c r="Q275" s="3">
        <v>14</v>
      </c>
      <c r="R275" s="3" t="b">
        <v>1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Z275" s="3">
        <v>1</v>
      </c>
    </row>
    <row r="276" spans="1:33" x14ac:dyDescent="0.2">
      <c r="A276" s="7">
        <v>2306.0398700000001</v>
      </c>
      <c r="B276" s="3" t="s">
        <v>10</v>
      </c>
      <c r="C276" s="3">
        <v>0</v>
      </c>
      <c r="D276" s="3">
        <v>0</v>
      </c>
      <c r="E276" s="3" t="b">
        <f>OR(OLD_cmp20_23!E276,OLD_cmp20_23!F276,OLD_RAW_compile!R276)</f>
        <v>1</v>
      </c>
      <c r="F276" s="13">
        <v>10.5915222167968</v>
      </c>
      <c r="G276" s="13">
        <v>0.11651110649108801</v>
      </c>
      <c r="H276" s="13">
        <v>7.7142133712768501</v>
      </c>
      <c r="I276" s="13">
        <v>0.16961288452148399</v>
      </c>
      <c r="J276" s="41">
        <v>2</v>
      </c>
      <c r="K276" s="3">
        <v>2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4</v>
      </c>
      <c r="R276" s="3" t="b">
        <v>1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Z276" s="3" t="str" cm="1">
        <f t="array" ref="Z276">IF(E276,"",OLD_cmp20_23!AI276:AP276)</f>
        <v/>
      </c>
    </row>
    <row r="277" spans="1:33" x14ac:dyDescent="0.2">
      <c r="A277" s="7">
        <v>2306.01838</v>
      </c>
      <c r="B277" s="3" t="s">
        <v>10</v>
      </c>
      <c r="C277" s="3">
        <v>0</v>
      </c>
      <c r="D277" s="3">
        <v>0</v>
      </c>
      <c r="E277" s="3" t="b">
        <f>OR(OLD_cmp20_23!E277,OLD_cmp20_23!F277,OLD_RAW_compile!R277)</f>
        <v>0</v>
      </c>
      <c r="F277" s="13">
        <v>18.909392356872502</v>
      </c>
      <c r="G277" s="13">
        <v>0.220436811447143</v>
      </c>
      <c r="H277" s="13">
        <v>10.148456096649101</v>
      </c>
      <c r="I277" s="13">
        <v>0.22293114662170399</v>
      </c>
      <c r="J277" s="41">
        <v>2</v>
      </c>
      <c r="K277" s="3">
        <v>2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4</v>
      </c>
      <c r="R277" s="3" t="b">
        <v>1</v>
      </c>
      <c r="S277" s="3">
        <v>0</v>
      </c>
      <c r="T277" s="3">
        <v>0</v>
      </c>
      <c r="U277" s="3">
        <v>0</v>
      </c>
      <c r="V277" s="3">
        <v>2</v>
      </c>
      <c r="W277" s="3">
        <v>0</v>
      </c>
      <c r="Z277" s="3" cm="1">
        <f t="array" ref="Z277:AG277">IF(E277,"",OLD_cmp20_23!AI277:AP277)</f>
        <v>1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</row>
    <row r="278" spans="1:33" x14ac:dyDescent="0.2">
      <c r="A278" s="7">
        <v>2306.0443</v>
      </c>
      <c r="B278" s="3" t="s">
        <v>10</v>
      </c>
      <c r="C278" s="3">
        <v>0</v>
      </c>
      <c r="D278" s="3">
        <v>0</v>
      </c>
      <c r="E278" s="3" t="b">
        <f>OR(OLD_cmp20_23!E278,OLD_cmp20_23!F278,OLD_RAW_compile!R278)</f>
        <v>0</v>
      </c>
      <c r="F278" s="13">
        <v>4.3393266201019198</v>
      </c>
      <c r="G278" s="13">
        <v>8.1201076507568304E-2</v>
      </c>
      <c r="H278" s="13">
        <v>3.59792733192443</v>
      </c>
      <c r="I278" s="13">
        <v>0.17208456993103</v>
      </c>
      <c r="J278" s="41">
        <v>137</v>
      </c>
      <c r="K278" s="3">
        <v>114</v>
      </c>
      <c r="L278" s="3">
        <v>0</v>
      </c>
      <c r="M278" s="3">
        <v>0</v>
      </c>
      <c r="N278" s="3">
        <v>9</v>
      </c>
      <c r="O278" s="3">
        <v>-1</v>
      </c>
      <c r="P278" s="3">
        <v>0</v>
      </c>
      <c r="Q278" s="3">
        <v>0</v>
      </c>
      <c r="R278" s="3" t="b">
        <v>1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Z278" s="3" cm="1">
        <f t="array" ref="Z278:AG278">IF(E278,"",OLD_cmp20_23!AI278:AP278)</f>
        <v>1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</row>
    <row r="279" spans="1:33" x14ac:dyDescent="0.2">
      <c r="A279" s="7">
        <v>2306.0033100000001</v>
      </c>
      <c r="B279" s="3" t="s">
        <v>14</v>
      </c>
      <c r="C279" s="3">
        <v>0</v>
      </c>
      <c r="D279" s="3">
        <v>0</v>
      </c>
      <c r="E279" s="3" t="b">
        <f>OR(OLD_cmp20_23!E279,OLD_cmp20_23!F279,OLD_RAW_compile!R279)</f>
        <v>1</v>
      </c>
      <c r="F279" s="13">
        <v>13.240966796875</v>
      </c>
      <c r="G279" s="13">
        <v>0.11581301689147901</v>
      </c>
      <c r="H279" s="13">
        <v>7.6634385585784903</v>
      </c>
      <c r="I279" s="13">
        <v>0.17430686950683499</v>
      </c>
      <c r="J279" s="41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 t="b">
        <v>1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Z279" s="3" t="str" cm="1">
        <f t="array" ref="Z279">IF(E279,"",OLD_cmp20_23!AI279:AP279)</f>
        <v/>
      </c>
    </row>
    <row r="280" spans="1:33" x14ac:dyDescent="0.2">
      <c r="A280" s="7">
        <v>2306.1004800000001</v>
      </c>
      <c r="B280" s="3" t="s">
        <v>17</v>
      </c>
      <c r="C280" s="3">
        <v>0</v>
      </c>
      <c r="D280" s="3">
        <v>12</v>
      </c>
      <c r="E280" s="3" t="b">
        <f>OR(OLD_cmp20_23!E280,OLD_cmp20_23!F280,OLD_RAW_compile!R280)</f>
        <v>0</v>
      </c>
      <c r="F280" s="13">
        <v>52.510592699050903</v>
      </c>
      <c r="G280" s="13">
        <v>0.16921138763427701</v>
      </c>
      <c r="H280" s="13">
        <v>10.968325138092</v>
      </c>
      <c r="I280" s="13">
        <v>11.763047933578401</v>
      </c>
      <c r="J280" s="41">
        <v>23537</v>
      </c>
      <c r="K280" s="3">
        <v>7012</v>
      </c>
      <c r="L280" s="3">
        <v>10</v>
      </c>
      <c r="M280" s="3">
        <v>12</v>
      </c>
      <c r="N280" s="3">
        <v>6724</v>
      </c>
      <c r="O280" s="3">
        <v>-2503</v>
      </c>
      <c r="P280" s="3">
        <v>-2080</v>
      </c>
      <c r="Q280" s="3">
        <v>46</v>
      </c>
      <c r="R280" s="3" t="b">
        <v>1</v>
      </c>
      <c r="S280" s="3">
        <v>0</v>
      </c>
      <c r="T280" s="3">
        <v>0</v>
      </c>
      <c r="U280" s="3">
        <v>1</v>
      </c>
      <c r="V280" s="3">
        <v>13</v>
      </c>
      <c r="W280" s="3">
        <v>1</v>
      </c>
      <c r="Z280" s="3" cm="1">
        <f t="array" ref="Z280:AG280">IF(E280,"",OLD_cmp20_23!AI280:AP280)</f>
        <v>1</v>
      </c>
      <c r="AA280" s="3">
        <v>1</v>
      </c>
      <c r="AB280" s="3">
        <v>1</v>
      </c>
      <c r="AC280" s="3">
        <v>1</v>
      </c>
      <c r="AD280" s="3">
        <v>0</v>
      </c>
      <c r="AE280" s="3">
        <v>0</v>
      </c>
      <c r="AF280" s="3">
        <v>0</v>
      </c>
      <c r="AG280" s="3">
        <v>0</v>
      </c>
    </row>
    <row r="281" spans="1:33" x14ac:dyDescent="0.2">
      <c r="A281" s="7">
        <v>2306.0269199999998</v>
      </c>
      <c r="B281" s="3" t="s">
        <v>10</v>
      </c>
      <c r="C281" s="3">
        <v>0</v>
      </c>
      <c r="D281" s="3">
        <v>0</v>
      </c>
      <c r="E281" s="3" t="b">
        <f>OR(OLD_cmp20_23!E281,OLD_cmp20_23!F281,OLD_RAW_compile!R281)</f>
        <v>0</v>
      </c>
      <c r="F281" s="13">
        <v>31.292047500610298</v>
      </c>
      <c r="G281" s="13">
        <v>0.116024494171142</v>
      </c>
      <c r="H281" s="13">
        <v>26.914542913436801</v>
      </c>
      <c r="I281" s="13">
        <v>0.17006230354308999</v>
      </c>
      <c r="J281" s="41">
        <v>3</v>
      </c>
      <c r="K281" s="3">
        <v>1</v>
      </c>
      <c r="L281" s="3">
        <v>0</v>
      </c>
      <c r="M281" s="3">
        <v>0</v>
      </c>
      <c r="N281" s="3">
        <v>0</v>
      </c>
      <c r="O281" s="3">
        <v>-2</v>
      </c>
      <c r="P281" s="3">
        <v>0</v>
      </c>
      <c r="Q281" s="3">
        <v>2</v>
      </c>
      <c r="R281" s="3" t="b">
        <v>1</v>
      </c>
      <c r="S281" s="3">
        <v>0</v>
      </c>
      <c r="T281" s="3">
        <v>0</v>
      </c>
      <c r="U281" s="3">
        <v>0</v>
      </c>
      <c r="V281" s="3">
        <v>12</v>
      </c>
      <c r="W281" s="3">
        <v>0</v>
      </c>
      <c r="X281" s="3" t="s">
        <v>278</v>
      </c>
      <c r="Z281" s="3" cm="1">
        <f t="array" ref="Z281:AG281">IF(E281,"",OLD_cmp20_23!AI281:AP281)</f>
        <v>1</v>
      </c>
      <c r="AA281" s="3">
        <v>0</v>
      </c>
      <c r="AB281" s="3">
        <v>0</v>
      </c>
      <c r="AC281" s="3">
        <v>0</v>
      </c>
      <c r="AD281" s="3">
        <v>1</v>
      </c>
      <c r="AE281" s="3">
        <v>0</v>
      </c>
      <c r="AF281" s="3">
        <v>0</v>
      </c>
      <c r="AG281" s="3">
        <v>0</v>
      </c>
    </row>
    <row r="282" spans="1:33" x14ac:dyDescent="0.2">
      <c r="A282" s="7">
        <v>2306.0014500000002</v>
      </c>
      <c r="B282" s="3" t="s">
        <v>10</v>
      </c>
      <c r="C282" s="3">
        <v>0</v>
      </c>
      <c r="D282" s="3">
        <v>0</v>
      </c>
      <c r="E282" s="3" t="b">
        <f>OR(OLD_cmp20_23!E282,OLD_cmp20_23!F282,OLD_RAW_compile!R282)</f>
        <v>1</v>
      </c>
      <c r="F282" s="13">
        <v>52.851382017135599</v>
      </c>
      <c r="G282" s="13">
        <v>0.17218208312988201</v>
      </c>
      <c r="H282" s="13">
        <v>49.360211133956902</v>
      </c>
      <c r="I282" s="13">
        <v>0.16974115371704099</v>
      </c>
      <c r="J282" s="41">
        <v>2</v>
      </c>
      <c r="K282" s="3">
        <v>2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4</v>
      </c>
      <c r="R282" s="3" t="b">
        <v>1</v>
      </c>
      <c r="S282" s="3">
        <v>0</v>
      </c>
      <c r="T282" s="3">
        <v>0</v>
      </c>
      <c r="U282" s="3">
        <v>0</v>
      </c>
      <c r="V282" s="3">
        <v>4</v>
      </c>
      <c r="W282" s="3">
        <v>0</v>
      </c>
      <c r="Z282" s="3" t="str" cm="1">
        <f t="array" ref="Z282">IF(E282,"",OLD_cmp20_23!AI282:AP282)</f>
        <v/>
      </c>
    </row>
    <row r="283" spans="1:33" x14ac:dyDescent="0.2">
      <c r="A283" s="7">
        <v>2306.0026800000001</v>
      </c>
      <c r="B283" s="3" t="s">
        <v>10</v>
      </c>
      <c r="C283" s="3">
        <v>0</v>
      </c>
      <c r="D283" s="3">
        <v>0</v>
      </c>
      <c r="E283" s="3" t="b">
        <f>OR(OLD_cmp20_23!E283,OLD_cmp20_23!F283,OLD_RAW_compile!R283)</f>
        <v>1</v>
      </c>
      <c r="F283" s="13">
        <v>36.314254760742102</v>
      </c>
      <c r="G283" s="13">
        <v>0.169745683670043</v>
      </c>
      <c r="H283" s="13">
        <v>24.835139989852902</v>
      </c>
      <c r="I283" s="13">
        <v>0.16934847831725999</v>
      </c>
      <c r="J283" s="41">
        <v>2</v>
      </c>
      <c r="K283" s="3">
        <v>2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4</v>
      </c>
      <c r="R283" s="3" t="b">
        <v>1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Z283" s="3" t="str" cm="1">
        <f t="array" ref="Z283">IF(E283,"",OLD_cmp20_23!AI283:AP283)</f>
        <v/>
      </c>
    </row>
    <row r="284" spans="1:33" x14ac:dyDescent="0.2">
      <c r="A284" s="7">
        <v>2306.0057499999998</v>
      </c>
      <c r="B284" s="3" t="s">
        <v>17</v>
      </c>
      <c r="C284" s="3">
        <v>0</v>
      </c>
      <c r="D284" s="3">
        <v>0</v>
      </c>
      <c r="E284" s="3" t="b">
        <f>OR(OLD_cmp20_23!E284,OLD_cmp20_23!F284,OLD_RAW_compile!R284)</f>
        <v>0</v>
      </c>
      <c r="F284" s="13">
        <v>14.846278429031299</v>
      </c>
      <c r="G284" s="13">
        <v>0.16784214973449699</v>
      </c>
      <c r="H284" s="13">
        <v>11.5607435703277</v>
      </c>
      <c r="I284" s="13">
        <v>0.16752290725707999</v>
      </c>
      <c r="J284" s="41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 t="b">
        <v>1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Z284" s="3">
        <v>1</v>
      </c>
    </row>
    <row r="285" spans="1:33" x14ac:dyDescent="0.2">
      <c r="A285" s="7">
        <v>2306.0063100000002</v>
      </c>
      <c r="B285" s="3" t="s">
        <v>13</v>
      </c>
      <c r="C285" s="3">
        <v>0</v>
      </c>
      <c r="D285" s="3">
        <v>0</v>
      </c>
      <c r="E285" s="3" t="b">
        <f>OR(OLD_cmp20_23!E285,OLD_cmp20_23!F285,OLD_RAW_compile!R285)</f>
        <v>0</v>
      </c>
      <c r="F285" s="13">
        <v>9.8423666954040492</v>
      </c>
      <c r="G285" s="13">
        <v>0.168241262435913</v>
      </c>
      <c r="H285" s="13">
        <v>6.2080149650573704</v>
      </c>
      <c r="I285" s="13">
        <v>0.17237877845764099</v>
      </c>
      <c r="J285" s="41">
        <v>2</v>
      </c>
      <c r="K285" s="3">
        <v>2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4</v>
      </c>
      <c r="R285" s="3" t="b">
        <v>1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Z285" s="3">
        <v>1</v>
      </c>
    </row>
    <row r="286" spans="1:33" x14ac:dyDescent="0.2">
      <c r="A286" s="7">
        <v>2306.009</v>
      </c>
      <c r="B286" s="3" t="s">
        <v>16</v>
      </c>
      <c r="C286" s="3">
        <v>0</v>
      </c>
      <c r="D286" s="3">
        <v>0</v>
      </c>
      <c r="E286" s="3" t="b">
        <f>OR(OLD_cmp20_23!E286,OLD_cmp20_23!F286,OLD_RAW_compile!R286)</f>
        <v>0</v>
      </c>
      <c r="F286" s="13">
        <v>14.096427917480399</v>
      </c>
      <c r="G286" s="13">
        <v>0.117146015167236</v>
      </c>
      <c r="H286" s="13">
        <v>8.4204592704772896</v>
      </c>
      <c r="I286" s="13">
        <v>0.16697025299072199</v>
      </c>
      <c r="J286" s="41">
        <v>11</v>
      </c>
      <c r="K286" s="3">
        <v>4</v>
      </c>
      <c r="L286" s="3">
        <v>0</v>
      </c>
      <c r="M286" s="3">
        <v>0</v>
      </c>
      <c r="N286" s="3">
        <v>1</v>
      </c>
      <c r="O286" s="3">
        <v>3</v>
      </c>
      <c r="P286" s="3">
        <v>2</v>
      </c>
      <c r="Q286" s="3">
        <v>4</v>
      </c>
      <c r="R286" s="3" t="b">
        <v>1</v>
      </c>
      <c r="S286" s="3">
        <v>0</v>
      </c>
      <c r="T286" s="3">
        <v>0</v>
      </c>
      <c r="U286" s="3">
        <v>0</v>
      </c>
      <c r="V286" s="3">
        <v>0</v>
      </c>
      <c r="W286" s="3">
        <v>-3</v>
      </c>
      <c r="Z286" s="3" cm="1">
        <f t="array" ref="Z286:AG286">IF(E286,"",OLD_cmp20_23!AI286:AP286)</f>
        <v>1</v>
      </c>
      <c r="AA286" s="3">
        <v>0</v>
      </c>
      <c r="AB286" s="3">
        <v>0</v>
      </c>
      <c r="AC286" s="3">
        <v>0</v>
      </c>
      <c r="AD286" s="3">
        <v>0</v>
      </c>
      <c r="AE286" s="3">
        <v>1</v>
      </c>
      <c r="AF286" s="3">
        <v>0</v>
      </c>
      <c r="AG286" s="3">
        <v>0</v>
      </c>
    </row>
    <row r="287" spans="1:33" x14ac:dyDescent="0.2">
      <c r="A287" s="7">
        <v>2306.0000399999999</v>
      </c>
      <c r="B287" s="3" t="s">
        <v>26</v>
      </c>
      <c r="C287" s="3">
        <v>0</v>
      </c>
      <c r="D287" s="3">
        <v>0</v>
      </c>
      <c r="E287" s="3" t="b">
        <f>OR(OLD_cmp20_23!E287,OLD_cmp20_23!F287,OLD_RAW_compile!R287)</f>
        <v>0</v>
      </c>
      <c r="F287" s="13">
        <v>20.0426905155181</v>
      </c>
      <c r="G287" s="13">
        <v>0.16753506660461401</v>
      </c>
      <c r="H287" s="13">
        <v>14.2799956798553</v>
      </c>
      <c r="I287" s="13">
        <v>0.17000532150268499</v>
      </c>
      <c r="J287" s="41">
        <v>5</v>
      </c>
      <c r="K287" s="3">
        <v>0</v>
      </c>
      <c r="L287" s="3">
        <v>0</v>
      </c>
      <c r="M287" s="3">
        <v>0</v>
      </c>
      <c r="N287" s="3">
        <v>0</v>
      </c>
      <c r="O287" s="3">
        <v>3</v>
      </c>
      <c r="P287" s="3">
        <v>0</v>
      </c>
      <c r="Q287" s="3">
        <v>0</v>
      </c>
      <c r="R287" s="3" t="b">
        <v>1</v>
      </c>
      <c r="S287" s="3">
        <v>0</v>
      </c>
      <c r="T287" s="3">
        <v>0</v>
      </c>
      <c r="U287" s="3">
        <v>0</v>
      </c>
      <c r="V287" s="3">
        <v>6</v>
      </c>
      <c r="W287" s="3">
        <v>0</v>
      </c>
      <c r="Z287" s="3">
        <v>1</v>
      </c>
    </row>
    <row r="288" spans="1:33" x14ac:dyDescent="0.2">
      <c r="A288" s="7">
        <v>2306.0014700000002</v>
      </c>
      <c r="B288" s="3" t="s">
        <v>23</v>
      </c>
      <c r="C288" s="3">
        <v>12</v>
      </c>
      <c r="D288" s="3">
        <v>12</v>
      </c>
      <c r="E288" s="3" t="b">
        <v>0</v>
      </c>
      <c r="F288" s="13">
        <v>13.2072978019714</v>
      </c>
      <c r="G288" s="13">
        <v>12.1587169170379</v>
      </c>
      <c r="H288" s="13">
        <v>12.3203115463256</v>
      </c>
      <c r="I288" s="13">
        <v>0.170758962631225</v>
      </c>
      <c r="J288" s="41">
        <v>9484</v>
      </c>
      <c r="K288" s="3">
        <v>7513</v>
      </c>
      <c r="L288" s="3">
        <v>5</v>
      </c>
      <c r="M288" s="3">
        <v>7</v>
      </c>
      <c r="N288" s="3">
        <v>276</v>
      </c>
      <c r="O288" s="3">
        <v>-5186</v>
      </c>
      <c r="P288" s="3">
        <v>-4697</v>
      </c>
      <c r="Q288" s="3">
        <v>73</v>
      </c>
      <c r="R288" s="3" t="b">
        <v>1</v>
      </c>
      <c r="S288" s="3">
        <v>0</v>
      </c>
      <c r="T288" s="3">
        <v>0</v>
      </c>
      <c r="U288" s="3">
        <v>0</v>
      </c>
      <c r="V288" s="3">
        <v>2</v>
      </c>
      <c r="W288" s="3">
        <v>0</v>
      </c>
      <c r="Z288" s="3">
        <v>1</v>
      </c>
      <c r="AA288" s="3">
        <v>1</v>
      </c>
      <c r="AB288" s="3">
        <v>1</v>
      </c>
      <c r="AC288" s="3">
        <v>1</v>
      </c>
    </row>
    <row r="289" spans="1:33" x14ac:dyDescent="0.2">
      <c r="A289" s="7">
        <v>2306.0016700000001</v>
      </c>
      <c r="B289" s="3" t="s">
        <v>59</v>
      </c>
      <c r="C289" s="3">
        <v>0</v>
      </c>
      <c r="D289" s="3">
        <v>0</v>
      </c>
      <c r="E289" s="3" t="b">
        <f>OR(OLD_cmp20_23!E289,OLD_cmp20_23!F289,OLD_RAW_compile!R289)</f>
        <v>0</v>
      </c>
      <c r="F289" s="13">
        <v>25.961186170577999</v>
      </c>
      <c r="G289" s="13">
        <v>0.22402548789978</v>
      </c>
      <c r="H289" s="13">
        <v>14.669782638549799</v>
      </c>
      <c r="I289" s="13">
        <v>0.17466092109680101</v>
      </c>
      <c r="J289" s="41">
        <v>70</v>
      </c>
      <c r="K289" s="3">
        <v>29</v>
      </c>
      <c r="L289" s="3">
        <v>0</v>
      </c>
      <c r="M289" s="3">
        <v>1</v>
      </c>
      <c r="N289" s="3">
        <v>5</v>
      </c>
      <c r="O289" s="3">
        <v>-5</v>
      </c>
      <c r="P289" s="3">
        <v>-1</v>
      </c>
      <c r="Q289" s="3">
        <v>3</v>
      </c>
      <c r="R289" s="3" t="b">
        <v>1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Z289" s="3">
        <v>1</v>
      </c>
      <c r="AA289" s="3">
        <v>1</v>
      </c>
    </row>
    <row r="290" spans="1:33" x14ac:dyDescent="0.2">
      <c r="A290" s="7">
        <v>2306.00056</v>
      </c>
      <c r="B290" s="3" t="s">
        <v>18</v>
      </c>
      <c r="C290" s="3">
        <v>12</v>
      </c>
      <c r="D290" s="3">
        <v>12</v>
      </c>
      <c r="E290" s="3" t="b">
        <v>0</v>
      </c>
      <c r="F290" s="13">
        <v>5.9806222915649396</v>
      </c>
      <c r="G290" s="13">
        <v>5.0661985874175999</v>
      </c>
      <c r="H290" s="13">
        <v>3.1850590705871502</v>
      </c>
      <c r="I290" s="13">
        <v>0.172857046127319</v>
      </c>
      <c r="J290" s="41">
        <v>5155</v>
      </c>
      <c r="K290" s="3">
        <v>4274</v>
      </c>
      <c r="L290" s="3">
        <v>0</v>
      </c>
      <c r="M290" s="3">
        <v>1</v>
      </c>
      <c r="N290" s="3">
        <v>5</v>
      </c>
      <c r="O290" s="3">
        <v>-4736</v>
      </c>
      <c r="P290" s="3">
        <v>-3805</v>
      </c>
      <c r="Q290" s="3">
        <v>71</v>
      </c>
      <c r="R290" s="3" t="b">
        <v>1</v>
      </c>
      <c r="S290" s="3">
        <v>0</v>
      </c>
      <c r="T290" s="3">
        <v>0</v>
      </c>
      <c r="U290" s="3">
        <v>7</v>
      </c>
      <c r="V290" s="3">
        <v>7</v>
      </c>
      <c r="W290" s="3">
        <v>1</v>
      </c>
      <c r="Z290" s="3">
        <v>1</v>
      </c>
      <c r="AA290" s="3">
        <v>1</v>
      </c>
      <c r="AB290" s="3">
        <v>1</v>
      </c>
      <c r="AC290" s="3">
        <v>1</v>
      </c>
    </row>
    <row r="291" spans="1:33" x14ac:dyDescent="0.2">
      <c r="A291" s="7">
        <v>2306.0385500000002</v>
      </c>
      <c r="B291" s="3" t="s">
        <v>17</v>
      </c>
      <c r="C291" s="3">
        <v>0</v>
      </c>
      <c r="D291" s="3">
        <v>0</v>
      </c>
      <c r="E291" s="3" t="b">
        <f>OR(OLD_cmp20_23!E291,OLD_cmp20_23!F291,OLD_RAW_compile!R291)</f>
        <v>0</v>
      </c>
      <c r="F291" s="13">
        <v>26.3207268714904</v>
      </c>
      <c r="G291" s="13">
        <v>0.16987347602844199</v>
      </c>
      <c r="H291" s="13">
        <v>16.820383787155102</v>
      </c>
      <c r="I291" s="13">
        <v>0.17122840881347601</v>
      </c>
      <c r="J291" s="41">
        <v>32</v>
      </c>
      <c r="K291" s="3">
        <v>1</v>
      </c>
      <c r="L291" s="3">
        <v>0</v>
      </c>
      <c r="M291" s="3">
        <v>0</v>
      </c>
      <c r="N291" s="3">
        <v>5</v>
      </c>
      <c r="O291" s="3">
        <v>6</v>
      </c>
      <c r="P291" s="3">
        <v>-1</v>
      </c>
      <c r="Q291" s="3">
        <v>1</v>
      </c>
      <c r="R291" s="3" t="b">
        <v>1</v>
      </c>
      <c r="S291" s="3">
        <v>0</v>
      </c>
      <c r="T291" s="3">
        <v>0</v>
      </c>
      <c r="U291" s="3">
        <v>1</v>
      </c>
      <c r="V291" s="3">
        <v>7</v>
      </c>
      <c r="W291" s="3">
        <v>0</v>
      </c>
      <c r="Z291" s="3">
        <v>1</v>
      </c>
    </row>
    <row r="292" spans="1:33" x14ac:dyDescent="0.2">
      <c r="A292" s="7">
        <v>2306.0092100000002</v>
      </c>
      <c r="B292" s="3" t="s">
        <v>18</v>
      </c>
      <c r="C292" s="3">
        <v>12</v>
      </c>
      <c r="D292" s="3">
        <v>12</v>
      </c>
      <c r="E292" s="3" t="b">
        <f>OR(OLD_cmp20_23!E292,OLD_cmp20_23!F292,OLD_RAW_compile!R292)</f>
        <v>0</v>
      </c>
      <c r="F292" s="13">
        <v>12.836108922958299</v>
      </c>
      <c r="G292" s="13">
        <v>5.9144005775451598</v>
      </c>
      <c r="H292" s="13">
        <v>9.0450541973113996</v>
      </c>
      <c r="I292" s="13">
        <v>0.181150197982788</v>
      </c>
      <c r="J292" s="41">
        <v>5165</v>
      </c>
      <c r="K292" s="3">
        <v>2595</v>
      </c>
      <c r="L292" s="3">
        <v>3</v>
      </c>
      <c r="M292" s="3">
        <v>2</v>
      </c>
      <c r="N292" s="3">
        <v>1078</v>
      </c>
      <c r="O292" s="3">
        <v>-13</v>
      </c>
      <c r="P292" s="3">
        <v>-217</v>
      </c>
      <c r="Q292" s="3">
        <v>13</v>
      </c>
      <c r="R292" s="3" t="b">
        <v>1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Z292" s="3">
        <v>1</v>
      </c>
      <c r="AA292" s="3">
        <v>1</v>
      </c>
      <c r="AB292" s="3">
        <v>1</v>
      </c>
    </row>
    <row r="293" spans="1:33" x14ac:dyDescent="0.2">
      <c r="A293" s="7">
        <v>2306.01629</v>
      </c>
      <c r="B293" s="3" t="s">
        <v>49</v>
      </c>
      <c r="C293" s="3">
        <v>0</v>
      </c>
      <c r="D293" s="3">
        <v>0</v>
      </c>
      <c r="E293" s="3" t="b">
        <f>OR(OLD_cmp20_23!E293,OLD_cmp20_23!F293,OLD_RAW_compile!R293)</f>
        <v>1</v>
      </c>
      <c r="F293" s="13">
        <v>5.1603295803069997</v>
      </c>
      <c r="G293" s="13">
        <v>0.118446588516235</v>
      </c>
      <c r="H293" s="13">
        <v>3.5898849964141801</v>
      </c>
      <c r="I293" s="13">
        <v>0.17284226417541501</v>
      </c>
      <c r="J293" s="41">
        <v>2</v>
      </c>
      <c r="K293" s="3">
        <v>2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4</v>
      </c>
      <c r="R293" s="3" t="b">
        <v>1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Z293" s="3" t="str" cm="1">
        <f t="array" ref="Z293">IF(E293,"",OLD_cmp20_23!AI293:AP293)</f>
        <v/>
      </c>
    </row>
    <row r="294" spans="1:33" x14ac:dyDescent="0.2">
      <c r="A294" s="7">
        <v>2306.1205599999998</v>
      </c>
      <c r="B294" s="3" t="s">
        <v>10</v>
      </c>
      <c r="C294" s="3">
        <v>0</v>
      </c>
      <c r="D294" s="3">
        <v>0</v>
      </c>
      <c r="E294" s="3" t="b">
        <f>OR(OLD_cmp20_23!E294,OLD_cmp20_23!F294,OLD_RAW_compile!R294)</f>
        <v>0</v>
      </c>
      <c r="F294" s="13">
        <v>18.314524173736501</v>
      </c>
      <c r="G294" s="13">
        <v>0.116694688796997</v>
      </c>
      <c r="H294" s="13">
        <v>13.6612088680267</v>
      </c>
      <c r="I294" s="13">
        <v>0.17228436470031699</v>
      </c>
      <c r="J294" s="41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 t="b">
        <v>1</v>
      </c>
      <c r="S294" s="3">
        <v>0</v>
      </c>
      <c r="T294" s="3">
        <v>0</v>
      </c>
      <c r="U294" s="3">
        <v>0</v>
      </c>
      <c r="V294" s="3">
        <v>2</v>
      </c>
      <c r="W294" s="3">
        <v>0</v>
      </c>
      <c r="Z294" s="3">
        <v>1</v>
      </c>
    </row>
    <row r="295" spans="1:33" x14ac:dyDescent="0.2">
      <c r="A295" s="7">
        <v>2306.00767</v>
      </c>
      <c r="B295" s="3" t="s">
        <v>34</v>
      </c>
      <c r="C295" s="3">
        <v>0</v>
      </c>
      <c r="D295" s="3">
        <v>0</v>
      </c>
      <c r="E295" s="3" t="b">
        <f>OR(OLD_cmp20_23!E295,OLD_cmp20_23!F295,OLD_RAW_compile!R295)</f>
        <v>1</v>
      </c>
      <c r="F295" s="13">
        <v>16.723539113998399</v>
      </c>
      <c r="G295" s="13">
        <v>0.116070508956909</v>
      </c>
      <c r="H295" s="13">
        <v>10.5998334884643</v>
      </c>
      <c r="I295" s="13">
        <v>0.172630310058593</v>
      </c>
      <c r="J295" s="41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 t="b">
        <v>1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Z295" s="3" t="str" cm="1">
        <f t="array" ref="Z295">IF(E295,"",OLD_cmp20_23!AI295:AP295)</f>
        <v/>
      </c>
    </row>
    <row r="296" spans="1:33" x14ac:dyDescent="0.2">
      <c r="A296" s="7">
        <v>2306.0002500000001</v>
      </c>
      <c r="B296" s="3" t="s">
        <v>17</v>
      </c>
      <c r="C296" s="3">
        <v>12</v>
      </c>
      <c r="D296" s="3">
        <v>12</v>
      </c>
      <c r="E296" s="3" t="b">
        <f>OR(OLD_cmp20_23!E296,OLD_cmp20_23!F296,OLD_RAW_compile!R296)</f>
        <v>0</v>
      </c>
      <c r="F296" s="13">
        <v>12.443200588226301</v>
      </c>
      <c r="G296" s="13">
        <v>12.6066763401031</v>
      </c>
      <c r="H296" s="13">
        <v>9.4271297454833896</v>
      </c>
      <c r="I296" s="13">
        <v>0.37409543991088801</v>
      </c>
      <c r="J296" s="41">
        <v>16539</v>
      </c>
      <c r="K296" s="3">
        <v>14112</v>
      </c>
      <c r="L296" s="3">
        <v>0</v>
      </c>
      <c r="M296" s="3">
        <v>0</v>
      </c>
      <c r="N296" s="3">
        <v>2</v>
      </c>
      <c r="O296" s="3">
        <v>-16322</v>
      </c>
      <c r="P296" s="3">
        <v>-14004</v>
      </c>
      <c r="Q296" s="3">
        <v>81</v>
      </c>
      <c r="R296" s="3" t="b">
        <v>1</v>
      </c>
      <c r="S296" s="3">
        <v>0</v>
      </c>
      <c r="T296" s="3">
        <v>0</v>
      </c>
      <c r="U296" s="3">
        <v>0</v>
      </c>
      <c r="V296" s="3">
        <v>0</v>
      </c>
      <c r="W296" s="3">
        <v>2</v>
      </c>
      <c r="Z296" s="3" cm="1">
        <f t="array" ref="Z296:AG296">IF(E296,"",OLD_cmp20_23!AI296:AP296)</f>
        <v>1</v>
      </c>
      <c r="AA296" s="3">
        <v>0</v>
      </c>
      <c r="AB296" s="3">
        <v>1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</row>
    <row r="297" spans="1:33" x14ac:dyDescent="0.2">
      <c r="A297" s="7">
        <v>2306.0051199999998</v>
      </c>
      <c r="B297" s="3" t="s">
        <v>16</v>
      </c>
      <c r="C297" s="3">
        <v>0</v>
      </c>
      <c r="D297" s="3">
        <v>0</v>
      </c>
      <c r="E297" s="3" t="b">
        <f>OR(OLD_cmp20_23!E297,OLD_cmp20_23!F297,OLD_RAW_compile!R297)</f>
        <v>1</v>
      </c>
      <c r="F297" s="13">
        <v>11.079855680465601</v>
      </c>
      <c r="G297" s="13">
        <v>0.117873430252075</v>
      </c>
      <c r="H297" s="13">
        <v>9.6776256561279297</v>
      </c>
      <c r="I297" s="13">
        <v>0.175042629241943</v>
      </c>
      <c r="J297" s="41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 t="b">
        <v>1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Z297" s="3" t="str" cm="1">
        <f t="array" ref="Z297">IF(E297,"",OLD_cmp20_23!AI297:AP297)</f>
        <v/>
      </c>
    </row>
    <row r="298" spans="1:33" x14ac:dyDescent="0.2">
      <c r="A298" s="7">
        <v>2306.0012999999999</v>
      </c>
      <c r="B298" s="3" t="s">
        <v>12</v>
      </c>
      <c r="C298" s="3">
        <v>0</v>
      </c>
      <c r="D298" s="3">
        <v>0</v>
      </c>
      <c r="E298" s="3" t="b">
        <f>OR(OLD_cmp20_23!E298,OLD_cmp20_23!F298,OLD_RAW_compile!R298)</f>
        <v>1</v>
      </c>
      <c r="F298" s="13">
        <v>9.6125693321227992</v>
      </c>
      <c r="G298" s="13">
        <v>0.11727023124694801</v>
      </c>
      <c r="H298" s="13">
        <v>6.0543363094329798</v>
      </c>
      <c r="I298" s="13">
        <v>0.17940020561218201</v>
      </c>
      <c r="J298" s="41">
        <v>2</v>
      </c>
      <c r="K298" s="3">
        <v>2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4</v>
      </c>
      <c r="R298" s="3" t="b">
        <v>1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Z298" s="3" t="str" cm="1">
        <f t="array" ref="Z298">IF(E298,"",OLD_cmp20_23!AI298:AP298)</f>
        <v/>
      </c>
    </row>
    <row r="299" spans="1:33" x14ac:dyDescent="0.2">
      <c r="A299" s="7">
        <v>2306.0099399999999</v>
      </c>
      <c r="B299" s="3" t="s">
        <v>16</v>
      </c>
      <c r="C299" s="3">
        <v>12</v>
      </c>
      <c r="D299" s="3">
        <v>12</v>
      </c>
      <c r="E299" s="3" t="b">
        <f>OR(OLD_cmp20_23!E299,OLD_cmp20_23!F299,OLD_RAW_compile!R299)</f>
        <v>0</v>
      </c>
      <c r="F299" s="13">
        <v>3.7920324802398602</v>
      </c>
      <c r="G299" s="13">
        <v>3.4869256019592201</v>
      </c>
      <c r="H299" s="13">
        <v>3.3651304244995099</v>
      </c>
      <c r="I299" s="13">
        <v>0.17242312431335399</v>
      </c>
      <c r="J299" s="41">
        <v>8795</v>
      </c>
      <c r="K299" s="3">
        <v>7507</v>
      </c>
      <c r="L299" s="3">
        <v>2</v>
      </c>
      <c r="M299" s="3">
        <v>2</v>
      </c>
      <c r="N299" s="3">
        <v>9</v>
      </c>
      <c r="O299" s="3">
        <v>-8240</v>
      </c>
      <c r="P299" s="3">
        <v>-7021</v>
      </c>
      <c r="Q299" s="3">
        <v>78</v>
      </c>
      <c r="R299" s="3" t="b">
        <v>1</v>
      </c>
      <c r="S299" s="3">
        <v>0</v>
      </c>
      <c r="T299" s="3">
        <v>0</v>
      </c>
      <c r="U299" s="3">
        <v>1</v>
      </c>
      <c r="V299" s="3">
        <v>5</v>
      </c>
      <c r="W299" s="3">
        <v>1</v>
      </c>
      <c r="Z299" s="3" cm="1">
        <f t="array" ref="Z299:AG299">IF(E299,"",OLD_cmp20_23!AI299:AP299)</f>
        <v>1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</row>
    <row r="300" spans="1:33" x14ac:dyDescent="0.2">
      <c r="A300" s="7">
        <v>2306.0044200000002</v>
      </c>
      <c r="B300" s="3" t="s">
        <v>23</v>
      </c>
      <c r="C300" s="3">
        <v>0</v>
      </c>
      <c r="D300" s="3">
        <v>0</v>
      </c>
      <c r="E300" s="3" t="b">
        <f>OR(OLD_cmp20_23!E300,OLD_cmp20_23!F300,OLD_RAW_compile!R300)</f>
        <v>1</v>
      </c>
      <c r="F300" s="13">
        <v>14.3697052001953</v>
      </c>
      <c r="G300" s="13">
        <v>0.16705131530761699</v>
      </c>
      <c r="H300" s="13">
        <v>9.0750100612640292</v>
      </c>
      <c r="I300" s="13">
        <v>0.169799089431762</v>
      </c>
      <c r="J300" s="41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 t="b">
        <v>1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Z300" s="3" t="str" cm="1">
        <f t="array" ref="Z300">IF(E300,"",OLD_cmp20_23!AI300:AP300)</f>
        <v/>
      </c>
    </row>
    <row r="301" spans="1:33" x14ac:dyDescent="0.2">
      <c r="A301" s="7">
        <v>2306.0067899999999</v>
      </c>
      <c r="B301" s="3" t="s">
        <v>13</v>
      </c>
      <c r="C301" s="3">
        <v>0</v>
      </c>
      <c r="D301" s="3">
        <v>0</v>
      </c>
      <c r="E301" s="3" t="b">
        <f>OR(OLD_cmp20_23!E301,OLD_cmp20_23!F301,OLD_RAW_compile!R301)</f>
        <v>0</v>
      </c>
      <c r="F301" s="13">
        <v>11.7428851127624</v>
      </c>
      <c r="G301" s="13">
        <v>0.17323541641235299</v>
      </c>
      <c r="H301" s="13">
        <v>7.7665686607360804</v>
      </c>
      <c r="I301" s="13">
        <v>0.16942167282104401</v>
      </c>
      <c r="J301" s="41">
        <v>3</v>
      </c>
      <c r="K301" s="3">
        <v>0</v>
      </c>
      <c r="L301" s="3">
        <v>0</v>
      </c>
      <c r="M301" s="3">
        <v>0</v>
      </c>
      <c r="N301" s="3">
        <v>0</v>
      </c>
      <c r="O301" s="3">
        <v>-3</v>
      </c>
      <c r="P301" s="3">
        <v>0</v>
      </c>
      <c r="Q301" s="3">
        <v>0</v>
      </c>
      <c r="R301" s="3" t="b">
        <v>1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Z301" s="3">
        <v>1</v>
      </c>
    </row>
    <row r="302" spans="1:33" x14ac:dyDescent="0.2">
      <c r="A302" s="7">
        <v>2306.0084499999998</v>
      </c>
      <c r="B302" s="3" t="s">
        <v>17</v>
      </c>
      <c r="C302" s="3">
        <v>0</v>
      </c>
      <c r="D302" s="3">
        <v>12</v>
      </c>
      <c r="E302" s="3" t="b">
        <f>OR(OLD_cmp20_23!E302,OLD_cmp20_23!F302,OLD_RAW_compile!R302)</f>
        <v>0</v>
      </c>
      <c r="F302" s="13">
        <v>17.188291549682599</v>
      </c>
      <c r="G302" s="13">
        <v>0.17119145393371499</v>
      </c>
      <c r="H302" s="13">
        <v>5.1584789752960196</v>
      </c>
      <c r="I302" s="13">
        <v>0.16742539405822701</v>
      </c>
      <c r="J302" s="41">
        <v>1973</v>
      </c>
      <c r="K302" s="3">
        <v>206</v>
      </c>
      <c r="L302" s="3">
        <v>0</v>
      </c>
      <c r="M302" s="3">
        <v>0</v>
      </c>
      <c r="N302" s="3">
        <v>700</v>
      </c>
      <c r="O302" s="3">
        <v>121</v>
      </c>
      <c r="P302" s="3">
        <v>-7</v>
      </c>
      <c r="Q302" s="3">
        <v>17</v>
      </c>
      <c r="R302" s="3" t="b">
        <v>1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Z302" s="3" cm="1">
        <f t="array" ref="Z302:AG302">IF(E302,"",OLD_cmp20_23!AI302:AP302)</f>
        <v>1</v>
      </c>
      <c r="AA302" s="3">
        <v>1</v>
      </c>
      <c r="AB302" s="3">
        <v>1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</row>
    <row r="303" spans="1:33" x14ac:dyDescent="0.2">
      <c r="A303" s="7">
        <v>2306.0427100000002</v>
      </c>
      <c r="B303" s="3" t="s">
        <v>17</v>
      </c>
      <c r="C303" s="3">
        <v>0</v>
      </c>
      <c r="D303" s="3">
        <v>12</v>
      </c>
      <c r="E303" s="3" t="b">
        <f>OR(OLD_cmp20_23!E303,OLD_cmp20_23!F303,OLD_RAW_compile!R303)</f>
        <v>0</v>
      </c>
      <c r="F303" s="13">
        <v>15.3053514957427</v>
      </c>
      <c r="G303" s="13">
        <v>0.166746616363525</v>
      </c>
      <c r="H303" s="13">
        <v>4.85060691833496</v>
      </c>
      <c r="I303" s="13">
        <v>0.16784763336181599</v>
      </c>
      <c r="J303" s="41">
        <v>2690</v>
      </c>
      <c r="K303" s="3">
        <v>1247</v>
      </c>
      <c r="L303" s="3">
        <v>1</v>
      </c>
      <c r="M303" s="3">
        <v>1</v>
      </c>
      <c r="N303" s="3">
        <v>354</v>
      </c>
      <c r="O303" s="3">
        <v>63</v>
      </c>
      <c r="P303" s="3">
        <v>-80</v>
      </c>
      <c r="Q303" s="3">
        <v>12</v>
      </c>
      <c r="R303" s="3" t="b">
        <v>1</v>
      </c>
      <c r="S303" s="3">
        <v>0</v>
      </c>
      <c r="T303" s="3">
        <v>0</v>
      </c>
      <c r="U303" s="3">
        <v>1</v>
      </c>
      <c r="V303" s="3">
        <v>11</v>
      </c>
      <c r="W303" s="3">
        <v>1</v>
      </c>
      <c r="Z303" s="3" cm="1">
        <f t="array" ref="Z303:AG303">IF(E303,"",OLD_cmp20_23!AI303:AP303)</f>
        <v>1</v>
      </c>
      <c r="AA303" s="3">
        <v>1</v>
      </c>
      <c r="AB303" s="3">
        <v>1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</row>
    <row r="304" spans="1:33" x14ac:dyDescent="0.2">
      <c r="A304" s="7">
        <v>2306.02925</v>
      </c>
      <c r="B304" s="3" t="s">
        <v>10</v>
      </c>
      <c r="C304" s="3">
        <v>0</v>
      </c>
      <c r="D304" s="3">
        <v>0</v>
      </c>
      <c r="E304" s="3" t="b">
        <f>OR(OLD_cmp20_23!E304,OLD_cmp20_23!F304,OLD_RAW_compile!R304)</f>
        <v>0</v>
      </c>
      <c r="F304" s="13">
        <v>11.965711355209301</v>
      </c>
      <c r="G304" s="13">
        <v>0.116655588150024</v>
      </c>
      <c r="H304" s="13">
        <v>9.7978458404540998</v>
      </c>
      <c r="I304" s="13">
        <v>0.116391897201538</v>
      </c>
      <c r="J304" s="41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 t="b">
        <v>1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 t="s">
        <v>272</v>
      </c>
      <c r="Z304" s="3" cm="1">
        <f t="array" ref="Z304:AG304">IF(E304,"",OLD_cmp20_23!AI304:AP304)</f>
        <v>1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</row>
    <row r="305" spans="1:33" x14ac:dyDescent="0.2">
      <c r="A305" s="7">
        <v>2306.0065500000001</v>
      </c>
      <c r="B305" s="3" t="s">
        <v>60</v>
      </c>
      <c r="C305" s="3">
        <v>0</v>
      </c>
      <c r="D305" s="3">
        <v>0</v>
      </c>
      <c r="E305" s="3" t="b">
        <f>OR(OLD_cmp20_23!E305,OLD_cmp20_23!F305,OLD_RAW_compile!R305)</f>
        <v>1</v>
      </c>
      <c r="F305" s="13">
        <v>11.526470422744699</v>
      </c>
      <c r="G305" s="13">
        <v>0.16635084152221599</v>
      </c>
      <c r="H305" s="13">
        <v>7.8600594997405997</v>
      </c>
      <c r="I305" s="13">
        <v>0.169739484786987</v>
      </c>
      <c r="J305" s="41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 t="b">
        <v>1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Z305" s="3" t="str" cm="1">
        <f t="array" ref="Z305">IF(E305,"",OLD_cmp20_23!AI305:AP305)</f>
        <v/>
      </c>
    </row>
    <row r="306" spans="1:33" x14ac:dyDescent="0.2">
      <c r="A306" s="7">
        <v>2306.0034000000001</v>
      </c>
      <c r="B306" s="3" t="s">
        <v>18</v>
      </c>
      <c r="C306" s="3">
        <v>12</v>
      </c>
      <c r="D306" s="3">
        <v>12</v>
      </c>
      <c r="E306" s="3" t="b">
        <f>OR(OLD_cmp20_23!E306,OLD_cmp20_23!F306,OLD_RAW_compile!R306)</f>
        <v>0</v>
      </c>
      <c r="F306" s="13">
        <v>12.2605884075164</v>
      </c>
      <c r="G306" s="13">
        <v>12.556550741195601</v>
      </c>
      <c r="H306" s="13">
        <v>9.90374302864074</v>
      </c>
      <c r="I306" s="13">
        <v>0.16909956932067799</v>
      </c>
      <c r="J306" s="41">
        <v>47719</v>
      </c>
      <c r="K306" s="3">
        <v>23803</v>
      </c>
      <c r="L306" s="3">
        <v>14</v>
      </c>
      <c r="M306" s="3">
        <v>13</v>
      </c>
      <c r="N306" s="3">
        <v>9062</v>
      </c>
      <c r="O306" s="3">
        <v>-9564</v>
      </c>
      <c r="P306" s="3">
        <v>-8217</v>
      </c>
      <c r="Q306" s="3">
        <v>77</v>
      </c>
      <c r="R306" s="3" t="b">
        <v>1</v>
      </c>
      <c r="S306" s="3">
        <v>0</v>
      </c>
      <c r="T306" s="3">
        <v>0</v>
      </c>
      <c r="U306" s="3">
        <v>1</v>
      </c>
      <c r="V306" s="3">
        <v>1</v>
      </c>
      <c r="W306" s="3">
        <v>2</v>
      </c>
      <c r="Z306" s="3" cm="1">
        <f t="array" ref="Z306:AG306">IF(E306,"",OLD_cmp20_23!AI306:AP306)</f>
        <v>1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</row>
    <row r="307" spans="1:33" x14ac:dyDescent="0.2">
      <c r="A307" s="7">
        <v>2306.0003900000002</v>
      </c>
      <c r="B307" s="3" t="s">
        <v>61</v>
      </c>
      <c r="C307" s="3">
        <v>0</v>
      </c>
      <c r="D307" s="3">
        <v>0</v>
      </c>
      <c r="E307" s="3" t="b">
        <f>OR(OLD_cmp20_23!E307,OLD_cmp20_23!F307,OLD_RAW_compile!R307)</f>
        <v>1</v>
      </c>
      <c r="F307" s="13">
        <v>8.0627286434173495</v>
      </c>
      <c r="G307" s="13">
        <v>0.17243790626525801</v>
      </c>
      <c r="H307" s="13">
        <v>5.8179121017456001</v>
      </c>
      <c r="I307" s="13">
        <v>0.16782212257385201</v>
      </c>
      <c r="J307" s="41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 t="b">
        <v>1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Z307" s="3" t="str" cm="1">
        <f t="array" ref="Z307">IF(E307,"",OLD_cmp20_23!AI307:AP307)</f>
        <v/>
      </c>
    </row>
    <row r="308" spans="1:33" x14ac:dyDescent="0.2">
      <c r="A308" s="7">
        <v>2306.0166300000001</v>
      </c>
      <c r="B308" s="3" t="s">
        <v>13</v>
      </c>
      <c r="C308" s="3">
        <v>0</v>
      </c>
      <c r="D308" s="3">
        <v>0</v>
      </c>
      <c r="E308" s="3" t="b">
        <f>OR(OLD_cmp20_23!E308,OLD_cmp20_23!F308,OLD_RAW_compile!R308)</f>
        <v>1</v>
      </c>
      <c r="F308" s="13">
        <v>10.137531757354701</v>
      </c>
      <c r="G308" s="13">
        <v>0.167737007141113</v>
      </c>
      <c r="H308" s="13">
        <v>6.3088657855987504</v>
      </c>
      <c r="I308" s="13">
        <v>0.168016672134399</v>
      </c>
      <c r="J308" s="41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 t="b">
        <v>1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Z308" s="3" t="str" cm="1">
        <f t="array" ref="Z308">IF(E308,"",OLD_cmp20_23!AI308:AP308)</f>
        <v/>
      </c>
    </row>
    <row r="309" spans="1:33" x14ac:dyDescent="0.2">
      <c r="A309" s="7">
        <v>2306.0033400000002</v>
      </c>
      <c r="B309" s="3" t="s">
        <v>13</v>
      </c>
      <c r="C309" s="3">
        <v>0</v>
      </c>
      <c r="D309" s="3">
        <v>0</v>
      </c>
      <c r="E309" s="3" t="b">
        <f>OR(OLD_cmp20_23!E309,OLD_cmp20_23!F309,OLD_RAW_compile!R309)</f>
        <v>1</v>
      </c>
      <c r="F309" s="13">
        <v>9.1817488670349103</v>
      </c>
      <c r="G309" s="13">
        <v>0.16832900047302199</v>
      </c>
      <c r="H309" s="13">
        <v>5.1977260112762398</v>
      </c>
      <c r="I309" s="13">
        <v>0.170048713684082</v>
      </c>
      <c r="J309" s="41">
        <v>2</v>
      </c>
      <c r="K309" s="3">
        <v>2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4</v>
      </c>
      <c r="R309" s="3" t="b">
        <v>1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Z309" s="3" t="str" cm="1">
        <f t="array" ref="Z309">IF(E309,"",OLD_cmp20_23!AI309:AP309)</f>
        <v/>
      </c>
    </row>
    <row r="310" spans="1:33" x14ac:dyDescent="0.2">
      <c r="A310" s="7">
        <v>2306.0039700000002</v>
      </c>
      <c r="B310" s="3" t="s">
        <v>13</v>
      </c>
      <c r="C310" s="3">
        <v>0</v>
      </c>
      <c r="D310" s="3">
        <v>0</v>
      </c>
      <c r="E310" s="3" t="b">
        <f>OR(OLD_cmp20_23!E310,OLD_cmp20_23!F310,OLD_RAW_compile!R310)</f>
        <v>0</v>
      </c>
      <c r="F310" s="13">
        <v>13.193851947784401</v>
      </c>
      <c r="G310" s="13">
        <v>0.116764545440673</v>
      </c>
      <c r="H310" s="13">
        <v>11.442402362823399</v>
      </c>
      <c r="I310" s="13">
        <v>0.16957616806030201</v>
      </c>
      <c r="J310" s="41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 t="b">
        <v>1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Z310" s="3">
        <v>1</v>
      </c>
    </row>
    <row r="311" spans="1:33" x14ac:dyDescent="0.2">
      <c r="A311" s="7">
        <v>2306.0067800000002</v>
      </c>
      <c r="B311" s="3" t="s">
        <v>18</v>
      </c>
      <c r="C311" s="3">
        <v>12</v>
      </c>
      <c r="D311" s="3">
        <v>0</v>
      </c>
      <c r="E311" s="3" t="b">
        <f>OR(OLD_cmp20_23!E311,OLD_cmp20_23!F311,OLD_RAW_compile!R311)</f>
        <v>0</v>
      </c>
      <c r="F311" s="13">
        <v>6.5213029384613002</v>
      </c>
      <c r="G311" s="13">
        <v>7.4131009578704798</v>
      </c>
      <c r="H311" s="13">
        <v>8.8940737247467005</v>
      </c>
      <c r="I311" s="13">
        <v>0.17029619216918901</v>
      </c>
      <c r="J311" s="41">
        <v>2</v>
      </c>
      <c r="K311" s="3">
        <v>2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4</v>
      </c>
      <c r="R311" s="3" t="b">
        <v>1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Z311" s="3">
        <v>1</v>
      </c>
    </row>
    <row r="312" spans="1:33" x14ac:dyDescent="0.2">
      <c r="A312" s="7">
        <v>2306.0182500000001</v>
      </c>
      <c r="B312" s="3" t="s">
        <v>13</v>
      </c>
      <c r="C312" s="3">
        <v>0</v>
      </c>
      <c r="D312" s="3">
        <v>0</v>
      </c>
      <c r="E312" s="3" t="b">
        <f>OR(OLD_cmp20_23!E312,OLD_cmp20_23!F312,OLD_RAW_compile!R312)</f>
        <v>1</v>
      </c>
      <c r="F312" s="13">
        <v>9.2149958610534597</v>
      </c>
      <c r="G312" s="13">
        <v>0.218557834625244</v>
      </c>
      <c r="H312" s="13">
        <v>5.7504782676696697</v>
      </c>
      <c r="I312" s="13">
        <v>0.16843557357788</v>
      </c>
      <c r="J312" s="41">
        <v>2</v>
      </c>
      <c r="K312" s="3">
        <v>2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4</v>
      </c>
      <c r="R312" s="3" t="b">
        <v>1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Z312" s="3" t="str" cm="1">
        <f t="array" ref="Z312">IF(E312,"",OLD_cmp20_23!AI312:AP312)</f>
        <v/>
      </c>
    </row>
    <row r="313" spans="1:33" x14ac:dyDescent="0.2">
      <c r="A313" s="7">
        <v>2306.0106300000002</v>
      </c>
      <c r="B313" s="3" t="s">
        <v>13</v>
      </c>
      <c r="C313" s="3">
        <v>0</v>
      </c>
      <c r="D313" s="3">
        <v>0</v>
      </c>
      <c r="E313" s="3" t="b">
        <f>OR(OLD_cmp20_23!E313,OLD_cmp20_23!F313,OLD_RAW_compile!R313)</f>
        <v>1</v>
      </c>
      <c r="F313" s="13">
        <v>29.971734762191701</v>
      </c>
      <c r="G313" s="13">
        <v>0.38065981864929199</v>
      </c>
      <c r="H313" s="13">
        <v>18.6132731437683</v>
      </c>
      <c r="I313" s="13">
        <v>0.16581654548645</v>
      </c>
      <c r="J313" s="41">
        <v>6</v>
      </c>
      <c r="K313" s="3">
        <v>6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2</v>
      </c>
      <c r="R313" s="3" t="b">
        <v>1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Z313" s="3" t="str" cm="1">
        <f t="array" ref="Z313">IF(E313,"",OLD_cmp20_23!AI313:AP313)</f>
        <v/>
      </c>
    </row>
    <row r="314" spans="1:33" x14ac:dyDescent="0.2">
      <c r="A314" s="7">
        <v>2306.00702</v>
      </c>
      <c r="B314" s="3" t="s">
        <v>10</v>
      </c>
      <c r="C314" s="3">
        <v>0</v>
      </c>
      <c r="D314" s="3">
        <v>0</v>
      </c>
      <c r="E314" s="3" t="b">
        <f>OR(OLD_cmp20_23!E314,OLD_cmp20_23!F314,OLD_RAW_compile!R314)</f>
        <v>0</v>
      </c>
      <c r="F314" s="13">
        <v>12.3133141994476</v>
      </c>
      <c r="G314" s="13">
        <v>0.166942358016967</v>
      </c>
      <c r="H314" s="13">
        <v>7.3623595237731898</v>
      </c>
      <c r="I314" s="13">
        <v>0.167519330978393</v>
      </c>
      <c r="J314" s="41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 t="b">
        <v>1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Z314" s="3">
        <v>1</v>
      </c>
    </row>
    <row r="315" spans="1:33" x14ac:dyDescent="0.2">
      <c r="A315" s="7">
        <v>2306.0349000000001</v>
      </c>
      <c r="B315" s="3" t="s">
        <v>26</v>
      </c>
      <c r="C315" s="3">
        <v>0</v>
      </c>
      <c r="D315" s="3">
        <v>0</v>
      </c>
      <c r="E315" s="3" t="b">
        <f>OR(OLD_cmp20_23!E315,OLD_cmp20_23!F315,OLD_RAW_compile!R315)</f>
        <v>1</v>
      </c>
      <c r="F315" s="13">
        <v>21.242814779281598</v>
      </c>
      <c r="G315" s="13">
        <v>0.16686010360717701</v>
      </c>
      <c r="H315" s="13">
        <v>16.754024744033799</v>
      </c>
      <c r="I315" s="13">
        <v>0.167606592178344</v>
      </c>
      <c r="J315" s="41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 t="b">
        <v>1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Z315" s="3" t="str" cm="1">
        <f t="array" ref="Z315">IF(E315,"",OLD_cmp20_23!AI315:AP315)</f>
        <v/>
      </c>
    </row>
    <row r="316" spans="1:33" x14ac:dyDescent="0.2">
      <c r="A316" s="7">
        <v>2306.0798799999998</v>
      </c>
      <c r="B316" s="3" t="s">
        <v>12</v>
      </c>
      <c r="C316" s="3">
        <v>0</v>
      </c>
      <c r="D316" s="3">
        <v>0</v>
      </c>
      <c r="E316" s="3" t="b">
        <f>OR(OLD_cmp20_23!E316,OLD_cmp20_23!F316,OLD_RAW_compile!R316)</f>
        <v>1</v>
      </c>
      <c r="F316" s="13">
        <v>20.9283347129821</v>
      </c>
      <c r="G316" s="13">
        <v>0.117449760437011</v>
      </c>
      <c r="H316" s="13">
        <v>14.0754995346069</v>
      </c>
      <c r="I316" s="13">
        <v>0.17431449890136699</v>
      </c>
      <c r="J316" s="41">
        <v>2</v>
      </c>
      <c r="K316" s="3">
        <v>2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4</v>
      </c>
      <c r="R316" s="3" t="b">
        <v>1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Z316" s="3" t="str" cm="1">
        <f t="array" ref="Z316">IF(E316,"",OLD_cmp20_23!AI316:AP316)</f>
        <v/>
      </c>
    </row>
    <row r="317" spans="1:33" x14ac:dyDescent="0.2">
      <c r="A317" s="7">
        <v>2306.0593899999999</v>
      </c>
      <c r="B317" s="3" t="s">
        <v>18</v>
      </c>
      <c r="C317" s="3">
        <v>0</v>
      </c>
      <c r="D317" s="3">
        <v>0</v>
      </c>
      <c r="E317" s="3" t="b">
        <f>OR(OLD_cmp20_23!E317,OLD_cmp20_23!F317,OLD_RAW_compile!R317)</f>
        <v>1</v>
      </c>
      <c r="F317" s="13">
        <v>12.955893516540501</v>
      </c>
      <c r="G317" s="13">
        <v>0.11850166320800699</v>
      </c>
      <c r="H317" s="13">
        <v>10.6326067447662</v>
      </c>
      <c r="I317" s="13">
        <v>0.17144823074340801</v>
      </c>
      <c r="J317" s="41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 t="b">
        <v>1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Z317" s="3" t="str" cm="1">
        <f t="array" ref="Z317">IF(E317,"",OLD_cmp20_23!AI317:AP317)</f>
        <v/>
      </c>
    </row>
    <row r="318" spans="1:33" x14ac:dyDescent="0.2">
      <c r="A318" s="7">
        <v>2306.0196500000002</v>
      </c>
      <c r="B318" s="3" t="s">
        <v>18</v>
      </c>
      <c r="C318" s="3">
        <v>0</v>
      </c>
      <c r="D318" s="3">
        <v>0</v>
      </c>
      <c r="E318" s="3" t="b">
        <f>OR(OLD_cmp20_23!E318,OLD_cmp20_23!F318,OLD_RAW_compile!R318)</f>
        <v>1</v>
      </c>
      <c r="F318" s="13">
        <v>28.333591461181602</v>
      </c>
      <c r="G318" s="13">
        <v>0.171555280685424</v>
      </c>
      <c r="H318" s="13">
        <v>22.894863128662099</v>
      </c>
      <c r="I318" s="13">
        <v>0.168864250183105</v>
      </c>
      <c r="J318" s="41">
        <v>2</v>
      </c>
      <c r="K318" s="3">
        <v>2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4</v>
      </c>
      <c r="R318" s="3" t="b">
        <v>1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Z318" s="3" t="str" cm="1">
        <f t="array" ref="Z318">IF(E318,"",OLD_cmp20_23!AI318:AP318)</f>
        <v/>
      </c>
    </row>
    <row r="319" spans="1:33" x14ac:dyDescent="0.2">
      <c r="A319" s="7">
        <v>2306.0773100000001</v>
      </c>
      <c r="B319" s="3" t="s">
        <v>13</v>
      </c>
      <c r="C319" s="3">
        <v>0</v>
      </c>
      <c r="D319" s="3">
        <v>0</v>
      </c>
      <c r="E319" s="3" t="b">
        <f>OR(OLD_cmp20_23!E319,OLD_cmp20_23!F319,OLD_RAW_compile!R319)</f>
        <v>0</v>
      </c>
      <c r="F319" s="13">
        <v>23.362766742706299</v>
      </c>
      <c r="G319" s="13">
        <v>0.116081714630126</v>
      </c>
      <c r="H319" s="13">
        <v>12.339139699935901</v>
      </c>
      <c r="I319" s="13">
        <v>0.16840314865112299</v>
      </c>
      <c r="J319" s="41">
        <v>142</v>
      </c>
      <c r="K319" s="3">
        <v>73</v>
      </c>
      <c r="L319" s="3">
        <v>0</v>
      </c>
      <c r="M319" s="3">
        <v>0</v>
      </c>
      <c r="N319" s="3">
        <v>26</v>
      </c>
      <c r="O319" s="3">
        <v>0</v>
      </c>
      <c r="P319" s="3">
        <v>0</v>
      </c>
      <c r="Q319" s="3">
        <v>4</v>
      </c>
      <c r="R319" s="3" t="b">
        <v>1</v>
      </c>
      <c r="S319" s="3">
        <v>0</v>
      </c>
      <c r="T319" s="3">
        <v>0</v>
      </c>
      <c r="U319" s="3">
        <v>0</v>
      </c>
      <c r="V319" s="3">
        <v>4</v>
      </c>
      <c r="W319" s="3">
        <v>0</v>
      </c>
      <c r="Z319" s="3">
        <v>1</v>
      </c>
      <c r="AG319" s="3">
        <v>1</v>
      </c>
    </row>
    <row r="320" spans="1:33" x14ac:dyDescent="0.2">
      <c r="A320" s="7">
        <v>2306.0000199999999</v>
      </c>
      <c r="B320" s="3" t="s">
        <v>12</v>
      </c>
      <c r="C320" s="3">
        <v>0</v>
      </c>
      <c r="D320" s="3">
        <v>0</v>
      </c>
      <c r="E320" s="3" t="b">
        <f>OR(OLD_cmp20_23!E320,OLD_cmp20_23!F320,OLD_RAW_compile!R320)</f>
        <v>0</v>
      </c>
      <c r="F320" s="13">
        <v>20.657681465148901</v>
      </c>
      <c r="G320" s="13">
        <v>0.16699934005737299</v>
      </c>
      <c r="H320" s="13">
        <v>11.6543016433715</v>
      </c>
      <c r="I320" s="13">
        <v>0.16772723197937001</v>
      </c>
      <c r="J320" s="41">
        <v>15</v>
      </c>
      <c r="K320" s="3">
        <v>2</v>
      </c>
      <c r="L320" s="3">
        <v>0</v>
      </c>
      <c r="M320" s="3">
        <v>0</v>
      </c>
      <c r="N320" s="3">
        <v>3</v>
      </c>
      <c r="O320" s="3">
        <v>-1</v>
      </c>
      <c r="P320" s="3">
        <v>0</v>
      </c>
      <c r="Q320" s="3">
        <v>4</v>
      </c>
      <c r="R320" s="3" t="b">
        <v>1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Z320" s="3">
        <v>1</v>
      </c>
    </row>
    <row r="321" spans="1:33" x14ac:dyDescent="0.2">
      <c r="A321" s="7">
        <v>2306.0000700000001</v>
      </c>
      <c r="B321" s="3" t="s">
        <v>10</v>
      </c>
      <c r="C321" s="3">
        <v>0</v>
      </c>
      <c r="D321" s="3">
        <v>0</v>
      </c>
      <c r="E321" s="3" t="b">
        <f>OR(OLD_cmp20_23!E321,OLD_cmp20_23!F321,OLD_RAW_compile!R321)</f>
        <v>1</v>
      </c>
      <c r="F321" s="13">
        <v>13.8922359943389</v>
      </c>
      <c r="G321" s="13">
        <v>0.11912417411804101</v>
      </c>
      <c r="H321" s="13">
        <v>9.6250855922698904</v>
      </c>
      <c r="I321" s="13">
        <v>0.16787266731262199</v>
      </c>
      <c r="J321" s="41">
        <v>2</v>
      </c>
      <c r="K321" s="3">
        <v>2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4</v>
      </c>
      <c r="R321" s="3" t="b">
        <v>1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 t="s">
        <v>277</v>
      </c>
      <c r="Z321" s="3" t="str" cm="1">
        <f t="array" ref="Z321">IF(E321,"",OLD_cmp20_23!AI321:AP321)</f>
        <v/>
      </c>
    </row>
    <row r="322" spans="1:33" x14ac:dyDescent="0.2">
      <c r="A322" s="7">
        <v>2306.00308</v>
      </c>
      <c r="B322" s="3" t="s">
        <v>10</v>
      </c>
      <c r="C322" s="3">
        <v>0</v>
      </c>
      <c r="D322" s="3">
        <v>0</v>
      </c>
      <c r="E322" s="3" t="b">
        <f>OR(OLD_cmp20_23!E322,OLD_cmp20_23!F322,OLD_RAW_compile!R322)</f>
        <v>0</v>
      </c>
      <c r="F322" s="13">
        <v>24.1778450012207</v>
      </c>
      <c r="G322" s="13">
        <v>0.16620540618896401</v>
      </c>
      <c r="H322" s="13">
        <v>16.686524391174299</v>
      </c>
      <c r="I322" s="13">
        <v>0.168110847473144</v>
      </c>
      <c r="J322" s="41">
        <v>425</v>
      </c>
      <c r="K322" s="3">
        <v>110</v>
      </c>
      <c r="L322" s="3">
        <v>0</v>
      </c>
      <c r="M322" s="3">
        <v>1</v>
      </c>
      <c r="N322" s="3">
        <v>100</v>
      </c>
      <c r="O322" s="3">
        <v>0</v>
      </c>
      <c r="P322" s="3">
        <v>0</v>
      </c>
      <c r="Q322" s="3">
        <v>0</v>
      </c>
      <c r="R322" s="3" t="b">
        <v>1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Z322" s="3">
        <v>1</v>
      </c>
      <c r="AE322" s="3">
        <v>1</v>
      </c>
    </row>
    <row r="323" spans="1:33" x14ac:dyDescent="0.2">
      <c r="A323" s="7">
        <v>2306.0119199999999</v>
      </c>
      <c r="B323" s="3" t="s">
        <v>12</v>
      </c>
      <c r="C323" s="3">
        <v>0</v>
      </c>
      <c r="D323" s="3">
        <v>0</v>
      </c>
      <c r="E323" s="3" t="b">
        <f>OR(OLD_cmp20_23!E323,OLD_cmp20_23!F323,OLD_RAW_compile!R323)</f>
        <v>0</v>
      </c>
      <c r="F323" s="13">
        <v>21.976223707199001</v>
      </c>
      <c r="G323" s="13">
        <v>0.166326999664306</v>
      </c>
      <c r="H323" s="13">
        <v>14.0556187629699</v>
      </c>
      <c r="I323" s="13">
        <v>0.168697834014892</v>
      </c>
      <c r="J323" s="41">
        <v>247</v>
      </c>
      <c r="K323" s="3">
        <v>61</v>
      </c>
      <c r="L323" s="3">
        <v>0</v>
      </c>
      <c r="M323" s="3">
        <v>1</v>
      </c>
      <c r="N323" s="3">
        <v>76</v>
      </c>
      <c r="O323" s="3">
        <v>0</v>
      </c>
      <c r="P323" s="3">
        <v>0</v>
      </c>
      <c r="Q323" s="3">
        <v>4</v>
      </c>
      <c r="R323" s="3" t="b">
        <v>1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Z323" s="3">
        <v>1</v>
      </c>
    </row>
    <row r="324" spans="1:33" x14ac:dyDescent="0.2">
      <c r="A324" s="7">
        <v>2306.00981</v>
      </c>
      <c r="B324" s="3" t="s">
        <v>18</v>
      </c>
      <c r="C324" s="3">
        <v>0</v>
      </c>
      <c r="D324" s="3">
        <v>0</v>
      </c>
      <c r="E324" s="3" t="b">
        <f>OR(OLD_cmp20_23!E324,OLD_cmp20_23!F324,OLD_RAW_compile!R324)</f>
        <v>1</v>
      </c>
      <c r="F324" s="13">
        <v>11.0492143630981</v>
      </c>
      <c r="G324" s="13">
        <v>0.166225910186767</v>
      </c>
      <c r="H324" s="13">
        <v>6.4114933013915998</v>
      </c>
      <c r="I324" s="13">
        <v>0.170322895050048</v>
      </c>
      <c r="J324" s="41">
        <v>2</v>
      </c>
      <c r="K324" s="3">
        <v>2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4</v>
      </c>
      <c r="R324" s="3" t="b">
        <v>1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Z324" s="3" t="str" cm="1">
        <f t="array" ref="Z324">IF(E324,"",OLD_cmp20_23!AI324:AP324)</f>
        <v/>
      </c>
    </row>
    <row r="325" spans="1:33" x14ac:dyDescent="0.2">
      <c r="A325" s="7">
        <v>2306.00209</v>
      </c>
      <c r="B325" s="3" t="s">
        <v>13</v>
      </c>
      <c r="C325" s="3">
        <v>0</v>
      </c>
      <c r="D325" s="3">
        <v>0</v>
      </c>
      <c r="E325" s="3" t="b">
        <f>OR(OLD_cmp20_23!E325,OLD_cmp20_23!F325,OLD_RAW_compile!R325)</f>
        <v>0</v>
      </c>
      <c r="F325" s="13">
        <v>11.798047065734799</v>
      </c>
      <c r="G325" s="13">
        <v>0.17177009582519501</v>
      </c>
      <c r="H325" s="13">
        <v>8.5559606552124006</v>
      </c>
      <c r="I325" s="13">
        <v>0.17107343673705999</v>
      </c>
      <c r="J325" s="41">
        <v>2</v>
      </c>
      <c r="K325" s="3">
        <v>2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4</v>
      </c>
      <c r="R325" s="3" t="b">
        <v>1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Z325" s="3">
        <v>1</v>
      </c>
    </row>
    <row r="326" spans="1:33" x14ac:dyDescent="0.2">
      <c r="A326" s="7">
        <v>2306.0010699999998</v>
      </c>
      <c r="B326" s="3" t="s">
        <v>10</v>
      </c>
      <c r="C326" s="3">
        <v>0</v>
      </c>
      <c r="D326" s="3">
        <v>0</v>
      </c>
      <c r="E326" s="3" t="b">
        <f>OR(OLD_cmp20_23!E326,OLD_cmp20_23!F326,OLD_RAW_compile!R326)</f>
        <v>0</v>
      </c>
      <c r="F326" s="13">
        <v>15.205803155899</v>
      </c>
      <c r="G326" s="13">
        <v>0.16947579383850001</v>
      </c>
      <c r="H326" s="13">
        <v>10.3318359851837</v>
      </c>
      <c r="I326" s="13">
        <v>0.16704177856445299</v>
      </c>
      <c r="J326" s="41">
        <v>155</v>
      </c>
      <c r="K326" s="3">
        <v>91</v>
      </c>
      <c r="L326" s="3">
        <v>0</v>
      </c>
      <c r="M326" s="3">
        <v>1</v>
      </c>
      <c r="N326" s="3">
        <v>24</v>
      </c>
      <c r="O326" s="3">
        <v>0</v>
      </c>
      <c r="P326" s="3">
        <v>0</v>
      </c>
      <c r="Q326" s="3">
        <v>0</v>
      </c>
      <c r="R326" s="3" t="b">
        <v>1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Z326" s="3">
        <v>1</v>
      </c>
      <c r="AG326" s="3">
        <v>1</v>
      </c>
    </row>
    <row r="327" spans="1:33" x14ac:dyDescent="0.2">
      <c r="A327" s="7">
        <v>2306.0162500000001</v>
      </c>
      <c r="B327" s="3" t="s">
        <v>13</v>
      </c>
      <c r="C327" s="3">
        <v>0</v>
      </c>
      <c r="D327" s="3">
        <v>0</v>
      </c>
      <c r="E327" s="3" t="b">
        <f>OR(OLD_cmp20_23!E327,OLD_cmp20_23!F327,OLD_RAW_compile!R327)</f>
        <v>0</v>
      </c>
      <c r="F327" s="13">
        <v>35.105753660201998</v>
      </c>
      <c r="G327" s="13">
        <v>0.16736936569213801</v>
      </c>
      <c r="H327" s="13">
        <v>35.679829120635901</v>
      </c>
      <c r="I327" s="13">
        <v>0.17081952095031699</v>
      </c>
      <c r="J327" s="41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 t="b">
        <v>1</v>
      </c>
      <c r="S327" s="3">
        <v>0</v>
      </c>
      <c r="T327" s="3">
        <v>0</v>
      </c>
      <c r="U327" s="3">
        <v>0</v>
      </c>
      <c r="V327" s="3">
        <v>16</v>
      </c>
      <c r="W327" s="3">
        <v>0</v>
      </c>
      <c r="Z327" s="3" cm="1">
        <f t="array" ref="Z327:AG327">IF(E327,"",OLD_cmp20_23!AI327:AP327)</f>
        <v>1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</row>
    <row r="328" spans="1:33" x14ac:dyDescent="0.2">
      <c r="A328" s="7">
        <v>2306.0008899999998</v>
      </c>
      <c r="B328" s="3" t="s">
        <v>12</v>
      </c>
      <c r="C328" s="3">
        <v>0</v>
      </c>
      <c r="D328" s="3">
        <v>0</v>
      </c>
      <c r="E328" s="3" t="b">
        <f>OR(OLD_cmp20_23!E328,OLD_cmp20_23!F328,OLD_RAW_compile!R328)</f>
        <v>1</v>
      </c>
      <c r="F328" s="13">
        <v>41.878551959991398</v>
      </c>
      <c r="G328" s="13">
        <v>0.170803546905517</v>
      </c>
      <c r="H328" s="13">
        <v>35.967851400375302</v>
      </c>
      <c r="I328" s="13">
        <v>0.171846628189086</v>
      </c>
      <c r="J328" s="41">
        <v>2</v>
      </c>
      <c r="K328" s="3">
        <v>2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4</v>
      </c>
      <c r="R328" s="3" t="b">
        <v>1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Z328" s="3" t="str" cm="1">
        <f t="array" ref="Z328">IF(E328,"",OLD_cmp20_23!AI328:AP328)</f>
        <v/>
      </c>
    </row>
    <row r="329" spans="1:33" x14ac:dyDescent="0.2">
      <c r="A329" s="7">
        <v>2306.0077299999998</v>
      </c>
      <c r="B329" s="3" t="s">
        <v>42</v>
      </c>
      <c r="C329" s="3">
        <v>12</v>
      </c>
      <c r="D329" s="3">
        <v>12</v>
      </c>
      <c r="E329" s="3" t="b">
        <v>0</v>
      </c>
      <c r="F329" s="13">
        <v>6.1049232482910103</v>
      </c>
      <c r="G329" s="13">
        <v>5.0862174034118599</v>
      </c>
      <c r="H329" s="13">
        <v>4.36543440818786</v>
      </c>
      <c r="I329" s="13">
        <v>0.17258477210998499</v>
      </c>
      <c r="J329" s="41">
        <v>11861</v>
      </c>
      <c r="K329" s="3">
        <v>10095</v>
      </c>
      <c r="L329" s="3">
        <v>0</v>
      </c>
      <c r="M329" s="3">
        <v>0</v>
      </c>
      <c r="N329" s="3">
        <v>0</v>
      </c>
      <c r="O329" s="3">
        <v>-11766</v>
      </c>
      <c r="P329" s="3">
        <v>-10041</v>
      </c>
      <c r="Q329" s="3">
        <v>75</v>
      </c>
      <c r="R329" s="3" t="b">
        <v>1</v>
      </c>
      <c r="S329" s="3">
        <v>0</v>
      </c>
      <c r="T329" s="3">
        <v>0</v>
      </c>
      <c r="U329" s="3">
        <v>1</v>
      </c>
      <c r="V329" s="3">
        <v>1</v>
      </c>
      <c r="W329" s="3">
        <v>3</v>
      </c>
      <c r="Z329" s="3">
        <v>1</v>
      </c>
      <c r="AA329" s="3">
        <v>1</v>
      </c>
      <c r="AB329" s="3">
        <v>1</v>
      </c>
      <c r="AC329" s="3">
        <v>1</v>
      </c>
    </row>
    <row r="330" spans="1:33" x14ac:dyDescent="0.2">
      <c r="A330" s="7">
        <v>2306.0038800000002</v>
      </c>
      <c r="B330" s="3" t="s">
        <v>11</v>
      </c>
      <c r="C330" s="3">
        <v>0</v>
      </c>
      <c r="D330" s="3">
        <v>0</v>
      </c>
      <c r="E330" s="3" t="b">
        <f>OR(OLD_cmp20_23!E330,OLD_cmp20_23!F330,OLD_RAW_compile!R330)</f>
        <v>0</v>
      </c>
      <c r="F330" s="13">
        <v>50.489660024642902</v>
      </c>
      <c r="G330" s="13">
        <v>0.167909145355224</v>
      </c>
      <c r="H330" s="13">
        <v>43.923059463500898</v>
      </c>
      <c r="I330" s="13">
        <v>0.16689562797546301</v>
      </c>
      <c r="J330" s="41">
        <v>10714</v>
      </c>
      <c r="K330" s="3">
        <v>4776</v>
      </c>
      <c r="L330" s="3">
        <v>8</v>
      </c>
      <c r="M330" s="3">
        <v>9</v>
      </c>
      <c r="N330" s="3">
        <v>2378</v>
      </c>
      <c r="O330" s="3">
        <v>56</v>
      </c>
      <c r="P330" s="3">
        <v>45</v>
      </c>
      <c r="Q330" s="3">
        <v>25</v>
      </c>
      <c r="R330" s="3" t="b">
        <v>1</v>
      </c>
      <c r="S330" s="3">
        <v>0</v>
      </c>
      <c r="T330" s="3">
        <v>0</v>
      </c>
      <c r="U330" s="3">
        <v>0</v>
      </c>
      <c r="V330" s="3">
        <v>8</v>
      </c>
      <c r="W330" s="3">
        <v>-1</v>
      </c>
      <c r="Z330" s="3">
        <v>1</v>
      </c>
      <c r="AA330" s="3">
        <v>1</v>
      </c>
    </row>
    <row r="331" spans="1:33" x14ac:dyDescent="0.2">
      <c r="A331" s="7">
        <v>2306.0007300000002</v>
      </c>
      <c r="B331" s="3" t="s">
        <v>18</v>
      </c>
      <c r="C331" s="3">
        <v>0</v>
      </c>
      <c r="D331" s="3">
        <v>0</v>
      </c>
      <c r="E331" s="3" t="b">
        <f>OR(OLD_cmp20_23!E331,OLD_cmp20_23!F331,OLD_RAW_compile!R331)</f>
        <v>1</v>
      </c>
      <c r="F331" s="13">
        <v>10.508811712265</v>
      </c>
      <c r="G331" s="13">
        <v>0.16949772834777799</v>
      </c>
      <c r="H331" s="13">
        <v>5.6568825244903502</v>
      </c>
      <c r="I331" s="13">
        <v>0.167309761047363</v>
      </c>
      <c r="J331" s="41">
        <v>2</v>
      </c>
      <c r="K331" s="3">
        <v>2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4</v>
      </c>
      <c r="R331" s="3" t="b">
        <v>1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Z331" s="3" t="str" cm="1">
        <f t="array" ref="Z331">IF(E331,"",OLD_cmp20_23!AI331:AP331)</f>
        <v/>
      </c>
    </row>
    <row r="332" spans="1:33" x14ac:dyDescent="0.2">
      <c r="A332" s="7">
        <v>2306.0071699999999</v>
      </c>
      <c r="B332" s="3" t="s">
        <v>23</v>
      </c>
      <c r="C332" s="3">
        <v>0</v>
      </c>
      <c r="D332" s="3">
        <v>0</v>
      </c>
      <c r="E332" s="3" t="b">
        <f>OR(OLD_cmp20_23!E332,OLD_cmp20_23!F332,OLD_RAW_compile!R332)</f>
        <v>1</v>
      </c>
      <c r="F332" s="13">
        <v>17.879302740097</v>
      </c>
      <c r="G332" s="13">
        <v>0.116268634796142</v>
      </c>
      <c r="H332" s="13">
        <v>12.5625190734863</v>
      </c>
      <c r="I332" s="13">
        <v>0.16672706604003901</v>
      </c>
      <c r="J332" s="41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 t="b">
        <v>1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Z332" s="3" t="str" cm="1">
        <f t="array" ref="Z332">IF(E332,"",OLD_cmp20_23!AI332:AP332)</f>
        <v/>
      </c>
    </row>
    <row r="333" spans="1:33" x14ac:dyDescent="0.2">
      <c r="A333" s="7">
        <v>2306.0026899999998</v>
      </c>
      <c r="B333" s="3" t="s">
        <v>10</v>
      </c>
      <c r="C333" s="3">
        <v>0</v>
      </c>
      <c r="D333" s="3">
        <v>0</v>
      </c>
      <c r="E333" s="3" t="b">
        <f>OR(OLD_cmp20_23!E333,OLD_cmp20_23!F333,OLD_RAW_compile!R333)</f>
        <v>0</v>
      </c>
      <c r="F333" s="13">
        <v>4.1379084587097097</v>
      </c>
      <c r="G333" s="13">
        <v>0.116047143936157</v>
      </c>
      <c r="H333" s="13">
        <v>2.9896686077117902</v>
      </c>
      <c r="I333" s="13">
        <v>0.17680335044860801</v>
      </c>
      <c r="J333" s="41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 t="b">
        <v>1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Z333" s="3" cm="1">
        <f t="array" ref="Z333:AG333">IF(E333,"",OLD_cmp20_23!AI333:AP333)</f>
        <v>1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</row>
    <row r="334" spans="1:33" x14ac:dyDescent="0.2">
      <c r="A334" s="7">
        <v>2306.00216</v>
      </c>
      <c r="B334" s="3" t="s">
        <v>13</v>
      </c>
      <c r="C334" s="3">
        <v>0</v>
      </c>
      <c r="D334" s="3">
        <v>0</v>
      </c>
      <c r="E334" s="3" t="b">
        <f>OR(OLD_cmp20_23!E334,OLD_cmp20_23!F334,OLD_RAW_compile!R334)</f>
        <v>0</v>
      </c>
      <c r="F334" s="13">
        <v>12.7627329826354</v>
      </c>
      <c r="G334" s="13">
        <v>0.17023420333862299</v>
      </c>
      <c r="H334" s="13">
        <v>5.9515228271484304</v>
      </c>
      <c r="I334" s="13">
        <v>0.17058610916137601</v>
      </c>
      <c r="J334" s="41">
        <v>2</v>
      </c>
      <c r="K334" s="3">
        <v>2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4</v>
      </c>
      <c r="R334" s="3" t="b">
        <v>1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Z334" s="3">
        <v>1</v>
      </c>
    </row>
    <row r="335" spans="1:33" x14ac:dyDescent="0.2">
      <c r="A335" s="7">
        <v>2306.0029599999998</v>
      </c>
      <c r="B335" s="3" t="s">
        <v>10</v>
      </c>
      <c r="C335" s="3">
        <v>0</v>
      </c>
      <c r="D335" s="3">
        <v>0</v>
      </c>
      <c r="E335" s="3" t="b">
        <f>OR(OLD_cmp20_23!E335,OLD_cmp20_23!F335,OLD_RAW_compile!R335)</f>
        <v>0</v>
      </c>
      <c r="F335" s="13">
        <v>12.146671056747399</v>
      </c>
      <c r="G335" s="13">
        <v>0.17204618453979401</v>
      </c>
      <c r="H335" s="13">
        <v>7.5120153427123997</v>
      </c>
      <c r="I335" s="13">
        <v>0.16797137260437001</v>
      </c>
      <c r="J335" s="41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 t="b">
        <v>1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Z335" s="3">
        <v>1</v>
      </c>
    </row>
    <row r="336" spans="1:33" x14ac:dyDescent="0.2">
      <c r="A336" s="7">
        <v>2306.0068099999999</v>
      </c>
      <c r="B336" s="3" t="s">
        <v>23</v>
      </c>
      <c r="C336" s="3">
        <v>0</v>
      </c>
      <c r="D336" s="3">
        <v>0</v>
      </c>
      <c r="E336" s="3" t="b">
        <f>OR(OLD_cmp20_23!E336,OLD_cmp20_23!F336,OLD_RAW_compile!R336)</f>
        <v>1</v>
      </c>
      <c r="F336" s="13">
        <v>18.424553155899002</v>
      </c>
      <c r="G336" s="13">
        <v>0.17369341850280701</v>
      </c>
      <c r="H336" s="13">
        <v>11.264680862426699</v>
      </c>
      <c r="I336" s="13">
        <v>0.16977930068969699</v>
      </c>
      <c r="J336" s="41">
        <v>134</v>
      </c>
      <c r="K336" s="3">
        <v>32</v>
      </c>
      <c r="L336" s="3">
        <v>0</v>
      </c>
      <c r="M336" s="3">
        <v>0</v>
      </c>
      <c r="N336" s="3">
        <v>41</v>
      </c>
      <c r="O336" s="3">
        <v>0</v>
      </c>
      <c r="P336" s="3">
        <v>0</v>
      </c>
      <c r="Q336" s="3">
        <v>0</v>
      </c>
      <c r="R336" s="3" t="b">
        <v>1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Z336" s="3" t="str" cm="1">
        <f t="array" ref="Z336">IF(E336,"",OLD_cmp20_23!AI336:AP336)</f>
        <v/>
      </c>
    </row>
    <row r="337" spans="1:34" x14ac:dyDescent="0.2">
      <c r="A337" s="7">
        <v>2306.0174499999998</v>
      </c>
      <c r="B337" s="3" t="s">
        <v>10</v>
      </c>
      <c r="C337" s="3">
        <v>0</v>
      </c>
      <c r="D337" s="3">
        <v>0</v>
      </c>
      <c r="E337" s="3" t="b">
        <f>OR(OLD_cmp20_23!E337,OLD_cmp20_23!F337,OLD_RAW_compile!R337)</f>
        <v>0</v>
      </c>
      <c r="F337" s="13">
        <v>47.3421530723571</v>
      </c>
      <c r="G337" s="13">
        <v>0.11702752113342201</v>
      </c>
      <c r="H337" s="13">
        <v>32.226274728775003</v>
      </c>
      <c r="I337" s="13">
        <v>0.169584035873413</v>
      </c>
      <c r="J337" s="41">
        <v>41</v>
      </c>
      <c r="K337" s="3">
        <v>40</v>
      </c>
      <c r="L337" s="3">
        <v>0</v>
      </c>
      <c r="M337" s="3">
        <v>0</v>
      </c>
      <c r="N337" s="3">
        <v>0</v>
      </c>
      <c r="O337" s="3">
        <v>-1</v>
      </c>
      <c r="P337" s="3">
        <v>0</v>
      </c>
      <c r="Q337" s="3">
        <v>4</v>
      </c>
      <c r="R337" s="3" t="b">
        <v>1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 t="s">
        <v>277</v>
      </c>
      <c r="Z337" s="3">
        <v>1</v>
      </c>
    </row>
    <row r="338" spans="1:34" x14ac:dyDescent="0.2">
      <c r="A338" s="7">
        <v>2306.0382199999999</v>
      </c>
      <c r="B338" s="3" t="s">
        <v>10</v>
      </c>
      <c r="C338" s="3">
        <v>12</v>
      </c>
      <c r="D338" s="3">
        <v>0</v>
      </c>
      <c r="E338" s="3" t="b">
        <f>OR(OLD_cmp20_23!E338,OLD_cmp20_23!F338,OLD_RAW_compile!R338)</f>
        <v>0</v>
      </c>
      <c r="F338" s="13">
        <v>4.5397987365722603</v>
      </c>
      <c r="G338" s="13">
        <v>4.1872432231902996</v>
      </c>
      <c r="H338" s="13">
        <v>56.080363512039099</v>
      </c>
      <c r="I338" s="13">
        <v>0.17186093330383301</v>
      </c>
      <c r="J338" s="41"/>
      <c r="Z338" s="3" t="s">
        <v>202</v>
      </c>
    </row>
    <row r="339" spans="1:34" x14ac:dyDescent="0.2">
      <c r="A339" s="7">
        <v>2306.1365500000002</v>
      </c>
      <c r="B339" s="3" t="s">
        <v>10</v>
      </c>
      <c r="C339" s="3">
        <v>0</v>
      </c>
      <c r="D339" s="3">
        <v>0</v>
      </c>
      <c r="E339" s="3" t="b">
        <f>OR(OLD_cmp20_23!E339,OLD_cmp20_23!F339,OLD_RAW_compile!R339)</f>
        <v>1</v>
      </c>
      <c r="F339" s="13">
        <v>9.0333728790283203</v>
      </c>
      <c r="G339" s="13">
        <v>0.118489027023315</v>
      </c>
      <c r="H339" s="13">
        <v>4.4951012134552002</v>
      </c>
      <c r="I339" s="13">
        <v>0.16837286949157701</v>
      </c>
      <c r="J339" s="41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 t="b">
        <v>1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Z339" s="3" t="str" cm="1">
        <f t="array" ref="Z339">IF(E339,"",OLD_cmp20_23!AI339:AP339)</f>
        <v/>
      </c>
    </row>
    <row r="340" spans="1:34" x14ac:dyDescent="0.2">
      <c r="A340" s="7">
        <v>2306.0537899999999</v>
      </c>
      <c r="B340" s="3" t="s">
        <v>62</v>
      </c>
      <c r="C340" s="3">
        <v>0</v>
      </c>
      <c r="D340" s="3">
        <v>0</v>
      </c>
      <c r="E340" s="3" t="b">
        <f>OR(OLD_cmp20_23!E340,OLD_cmp20_23!F340,OLD_RAW_compile!R340)</f>
        <v>1</v>
      </c>
      <c r="F340" s="13">
        <v>9.8125934600830007</v>
      </c>
      <c r="G340" s="13">
        <v>0.116045951843261</v>
      </c>
      <c r="H340" s="13">
        <v>7.2715034484863201</v>
      </c>
      <c r="I340" s="13">
        <v>0.178215742111206</v>
      </c>
      <c r="J340" s="41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 t="b">
        <v>1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Z340" s="3" t="str" cm="1">
        <f t="array" ref="Z340">IF(E340,"",OLD_cmp20_23!AI340:AP340)</f>
        <v/>
      </c>
    </row>
    <row r="341" spans="1:34" x14ac:dyDescent="0.2">
      <c r="A341" s="7">
        <v>2306.0003099999999</v>
      </c>
      <c r="C341" s="3">
        <v>12</v>
      </c>
      <c r="D341" s="3">
        <v>12</v>
      </c>
      <c r="E341" s="3" t="b">
        <f>OR(OLD_cmp20_23!E341,OLD_cmp20_23!F341,OLD_RAW_compile!R341)</f>
        <v>1</v>
      </c>
      <c r="F341" s="13">
        <v>0.77116394042968694</v>
      </c>
      <c r="G341" s="13">
        <v>0.52238488197326605</v>
      </c>
      <c r="H341" s="13">
        <v>0.87501168251037598</v>
      </c>
      <c r="I341" s="13">
        <v>0.17934775352478</v>
      </c>
      <c r="J341" s="41"/>
      <c r="Z341" s="3" t="str" cm="1">
        <f t="array" ref="Z341">IF(E341,"",OLD_cmp20_23!AI341:AP341)</f>
        <v/>
      </c>
    </row>
    <row r="342" spans="1:34" x14ac:dyDescent="0.2">
      <c r="A342" s="7">
        <v>2306.0047399999999</v>
      </c>
      <c r="B342" s="3" t="s">
        <v>13</v>
      </c>
      <c r="C342" s="3">
        <v>0</v>
      </c>
      <c r="D342" s="3">
        <v>0</v>
      </c>
      <c r="E342" s="3" t="b">
        <f>OR(OLD_cmp20_23!E342,OLD_cmp20_23!F342,OLD_RAW_compile!R342)</f>
        <v>1</v>
      </c>
      <c r="F342" s="13">
        <v>10.524219989776601</v>
      </c>
      <c r="G342" s="13">
        <v>0.115658044815063</v>
      </c>
      <c r="H342" s="13">
        <v>6.7620971202850297</v>
      </c>
      <c r="I342" s="13">
        <v>0.17215418815612701</v>
      </c>
      <c r="J342" s="41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 t="b">
        <v>1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Z342" s="3" t="str" cm="1">
        <f t="array" ref="Z342">IF(E342,"",OLD_cmp20_23!AI342:AP342)</f>
        <v/>
      </c>
    </row>
    <row r="343" spans="1:34" x14ac:dyDescent="0.2">
      <c r="A343" s="7">
        <v>2306.06</v>
      </c>
      <c r="B343" s="3" t="s">
        <v>10</v>
      </c>
      <c r="C343" s="3">
        <v>0</v>
      </c>
      <c r="D343" s="3">
        <v>0</v>
      </c>
      <c r="E343" s="3" t="b">
        <f>OR(OLD_cmp20_23!E343,OLD_cmp20_23!F343,OLD_RAW_compile!R343)</f>
        <v>1</v>
      </c>
      <c r="F343" s="13">
        <v>12.6458666324615</v>
      </c>
      <c r="G343" s="13">
        <v>0.17212247848510701</v>
      </c>
      <c r="H343" s="13">
        <v>8.2350981235504097</v>
      </c>
      <c r="I343" s="13">
        <v>0.17124271392822199</v>
      </c>
      <c r="J343" s="41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 t="b">
        <v>1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 t="s">
        <v>272</v>
      </c>
      <c r="Z343" s="3" t="str" cm="1">
        <f t="array" ref="Z343">IF(E343,"",OLD_cmp20_23!AI343:AP343)</f>
        <v/>
      </c>
    </row>
    <row r="344" spans="1:34" x14ac:dyDescent="0.2">
      <c r="A344" s="7">
        <v>2306.0023500000002</v>
      </c>
      <c r="B344" s="3" t="s">
        <v>10</v>
      </c>
      <c r="C344" s="3">
        <v>0</v>
      </c>
      <c r="D344" s="3">
        <v>0</v>
      </c>
      <c r="E344" s="3" t="b">
        <f>OR(OLD_cmp20_23!E344,OLD_cmp20_23!F344,OLD_RAW_compile!R344)</f>
        <v>1</v>
      </c>
      <c r="F344" s="13">
        <v>18.3785367012023</v>
      </c>
      <c r="G344" s="13">
        <v>0.118827819824218</v>
      </c>
      <c r="H344" s="13">
        <v>12.0378763675689</v>
      </c>
      <c r="I344" s="13">
        <v>0.16972613334655701</v>
      </c>
      <c r="J344" s="41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 t="b">
        <v>1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Z344" s="3" t="str" cm="1">
        <f t="array" ref="Z344">IF(E344,"",OLD_cmp20_23!AI344:AP344)</f>
        <v/>
      </c>
    </row>
    <row r="345" spans="1:34" x14ac:dyDescent="0.2">
      <c r="A345" s="7">
        <v>2306.00045</v>
      </c>
      <c r="B345" s="3" t="s">
        <v>10</v>
      </c>
      <c r="C345" s="3">
        <v>0</v>
      </c>
      <c r="D345" s="3">
        <v>0</v>
      </c>
      <c r="E345" s="3" t="b">
        <f>OR(OLD_cmp20_23!E345,OLD_cmp20_23!F345,OLD_RAW_compile!R345)</f>
        <v>1</v>
      </c>
      <c r="F345" s="13">
        <v>57.111587762832599</v>
      </c>
      <c r="G345" s="13">
        <v>0.16911149024963301</v>
      </c>
      <c r="H345" s="13">
        <v>50.791022777557302</v>
      </c>
      <c r="I345" s="13">
        <v>0.223881006240844</v>
      </c>
      <c r="J345" s="41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 t="b">
        <v>1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 t="s">
        <v>274</v>
      </c>
      <c r="Z345" s="3" t="str" cm="1">
        <f t="array" ref="Z345">IF(E345,"",OLD_cmp20_23!AI345:AP345)</f>
        <v/>
      </c>
    </row>
    <row r="346" spans="1:34" x14ac:dyDescent="0.2">
      <c r="A346" s="7">
        <v>2306.00225</v>
      </c>
      <c r="B346" s="3" t="s">
        <v>13</v>
      </c>
      <c r="C346" s="3">
        <v>0</v>
      </c>
      <c r="D346" s="3">
        <v>0</v>
      </c>
      <c r="E346" s="3" t="b">
        <f>OR(OLD_cmp20_23!E346,OLD_cmp20_23!F346,OLD_RAW_compile!R346)</f>
        <v>1</v>
      </c>
      <c r="F346" s="13">
        <v>5.2222158908843896</v>
      </c>
      <c r="G346" s="13">
        <v>0.117012500762939</v>
      </c>
      <c r="H346" s="13">
        <v>3.0912389755249001</v>
      </c>
      <c r="I346" s="13">
        <v>0.116580247879028</v>
      </c>
      <c r="J346" s="41">
        <v>2</v>
      </c>
      <c r="K346" s="3">
        <v>2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4</v>
      </c>
      <c r="R346" s="3" t="b">
        <v>1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Z346" s="3" t="str" cm="1">
        <f t="array" ref="Z346">IF(E346,"",OLD_cmp20_23!AI346:AP346)</f>
        <v/>
      </c>
    </row>
    <row r="347" spans="1:34" x14ac:dyDescent="0.2">
      <c r="A347" s="7">
        <v>2306.0184199999999</v>
      </c>
      <c r="B347" s="3" t="s">
        <v>16</v>
      </c>
      <c r="C347" s="3">
        <v>12</v>
      </c>
      <c r="D347" s="3">
        <v>0</v>
      </c>
      <c r="E347" s="3" t="b">
        <f>OR(OLD_cmp20_23!E347,OLD_cmp20_23!F347,OLD_RAW_compile!R347)</f>
        <v>0</v>
      </c>
      <c r="F347" s="13">
        <v>3.4318470954895002</v>
      </c>
      <c r="G347" s="13">
        <v>0.217026472091674</v>
      </c>
      <c r="H347" s="13">
        <v>5.1489505767822203</v>
      </c>
      <c r="I347" s="13">
        <v>0.17043066024780201</v>
      </c>
      <c r="J347" s="41">
        <v>3115</v>
      </c>
      <c r="K347" s="3">
        <v>1117</v>
      </c>
      <c r="L347" s="3">
        <v>0</v>
      </c>
      <c r="M347" s="3">
        <v>1</v>
      </c>
      <c r="N347" s="3">
        <v>780</v>
      </c>
      <c r="O347" s="3">
        <v>166</v>
      </c>
      <c r="P347" s="3">
        <v>168</v>
      </c>
      <c r="Q347" s="3">
        <v>17</v>
      </c>
      <c r="R347" s="3" t="b">
        <v>1</v>
      </c>
      <c r="S347" s="3">
        <v>0</v>
      </c>
      <c r="T347" s="3">
        <v>0</v>
      </c>
      <c r="U347" s="3">
        <v>0</v>
      </c>
      <c r="V347" s="3">
        <v>2</v>
      </c>
      <c r="W347" s="3">
        <v>0</v>
      </c>
      <c r="Z347" s="3">
        <v>1</v>
      </c>
      <c r="AA347" s="3">
        <v>1</v>
      </c>
      <c r="AB347" s="3">
        <v>1</v>
      </c>
    </row>
    <row r="348" spans="1:34" x14ac:dyDescent="0.2">
      <c r="A348" s="7">
        <v>2306.0305899999998</v>
      </c>
      <c r="B348" s="3" t="s">
        <v>18</v>
      </c>
      <c r="C348" s="3">
        <v>0</v>
      </c>
      <c r="D348" s="3">
        <v>0</v>
      </c>
      <c r="E348" s="3" t="b">
        <f>OR(OLD_cmp20_23!E348,OLD_cmp20_23!F348,OLD_RAW_compile!R348)</f>
        <v>1</v>
      </c>
      <c r="F348" s="13">
        <v>13.959614276885899</v>
      </c>
      <c r="G348" s="13">
        <v>0.168615102767944</v>
      </c>
      <c r="H348" s="13">
        <v>27.805624485015802</v>
      </c>
      <c r="I348" s="13">
        <v>0.17064404487609799</v>
      </c>
      <c r="J348" s="41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 t="b">
        <v>1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Z348" s="3" t="str" cm="1">
        <f t="array" ref="Z348">IF(E348,"",OLD_cmp20_23!AI348:AP348)</f>
        <v/>
      </c>
    </row>
    <row r="349" spans="1:34" x14ac:dyDescent="0.2">
      <c r="A349" s="7">
        <v>2306.0376299999998</v>
      </c>
      <c r="B349" s="3" t="s">
        <v>10</v>
      </c>
      <c r="C349" s="3">
        <v>0</v>
      </c>
      <c r="D349" s="3">
        <v>0</v>
      </c>
      <c r="E349" s="3" t="b">
        <f>OR(OLD_cmp20_23!E349,OLD_cmp20_23!F349,OLD_RAW_compile!R349)</f>
        <v>0</v>
      </c>
      <c r="F349" s="13">
        <v>16.876131296157801</v>
      </c>
      <c r="G349" s="13">
        <v>0.115515232086181</v>
      </c>
      <c r="H349" s="13">
        <v>11.241153717041</v>
      </c>
      <c r="I349" s="13">
        <v>0.17965579032897899</v>
      </c>
      <c r="J349" s="41">
        <v>1146</v>
      </c>
      <c r="K349" s="3">
        <v>125</v>
      </c>
      <c r="L349" s="3">
        <v>0</v>
      </c>
      <c r="M349" s="3">
        <v>1</v>
      </c>
      <c r="N349" s="3">
        <v>422</v>
      </c>
      <c r="O349" s="3">
        <v>0</v>
      </c>
      <c r="P349" s="3">
        <v>0</v>
      </c>
      <c r="Q349" s="3">
        <v>0</v>
      </c>
      <c r="R349" s="3" t="b">
        <v>1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Z349" s="3">
        <v>1</v>
      </c>
    </row>
    <row r="350" spans="1:34" x14ac:dyDescent="0.2">
      <c r="A350" s="7">
        <v>2306.00378</v>
      </c>
      <c r="B350" s="3" t="s">
        <v>17</v>
      </c>
      <c r="C350" s="3">
        <v>0</v>
      </c>
      <c r="D350" s="3">
        <v>12</v>
      </c>
      <c r="E350" s="3" t="b">
        <f>OR(OLD_cmp20_23!E350,OLD_cmp20_23!F350,OLD_RAW_compile!R350)</f>
        <v>0</v>
      </c>
      <c r="F350" s="13">
        <v>19.6207613945007</v>
      </c>
      <c r="G350" s="13">
        <v>0.169301748275756</v>
      </c>
      <c r="H350" s="13">
        <v>7.2128720283508301</v>
      </c>
      <c r="I350" s="13">
        <v>0.17073369026183999</v>
      </c>
      <c r="J350" s="41">
        <v>237</v>
      </c>
      <c r="K350" s="3">
        <v>181</v>
      </c>
      <c r="L350" s="3">
        <v>0</v>
      </c>
      <c r="M350" s="3">
        <v>0</v>
      </c>
      <c r="N350" s="3">
        <v>7</v>
      </c>
      <c r="O350" s="3">
        <v>-22</v>
      </c>
      <c r="P350" s="3">
        <v>-80</v>
      </c>
      <c r="Q350" s="3">
        <v>27</v>
      </c>
      <c r="R350" s="3" t="b">
        <v>1</v>
      </c>
      <c r="S350" s="3">
        <v>0</v>
      </c>
      <c r="T350" s="3">
        <v>0</v>
      </c>
      <c r="U350" s="3">
        <v>0</v>
      </c>
      <c r="V350" s="3">
        <v>2</v>
      </c>
      <c r="W350" s="3">
        <v>0</v>
      </c>
      <c r="Z350" s="3" cm="1">
        <f t="array" ref="Z350:AG350">IF(E350,"",OLD_cmp20_23!AI350:AP350)</f>
        <v>1</v>
      </c>
      <c r="AA350" s="3">
        <v>1</v>
      </c>
      <c r="AB350" s="3">
        <v>1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</row>
    <row r="351" spans="1:34" x14ac:dyDescent="0.2">
      <c r="A351" s="7">
        <v>2306.15076</v>
      </c>
      <c r="B351" s="3" t="s">
        <v>17</v>
      </c>
      <c r="C351" s="3">
        <v>0</v>
      </c>
      <c r="D351" s="3">
        <v>12</v>
      </c>
      <c r="E351" s="3" t="b">
        <f>OR(OLD_cmp20_23!E351,OLD_cmp20_23!F351,OLD_RAW_compile!R351)</f>
        <v>0</v>
      </c>
      <c r="F351" s="13">
        <v>32.971929311752298</v>
      </c>
      <c r="G351" s="13">
        <v>0.170204162597656</v>
      </c>
      <c r="H351" s="13">
        <v>4.91312479972839</v>
      </c>
      <c r="I351" s="13">
        <v>4.9478280544280997</v>
      </c>
      <c r="J351" s="41">
        <v>23442</v>
      </c>
      <c r="K351" s="3">
        <v>9389</v>
      </c>
      <c r="L351" s="3">
        <v>11</v>
      </c>
      <c r="M351" s="3">
        <v>11</v>
      </c>
      <c r="N351" s="3">
        <v>5878</v>
      </c>
      <c r="O351" s="3">
        <v>-302</v>
      </c>
      <c r="P351" s="3">
        <v>-250</v>
      </c>
      <c r="Q351" s="3">
        <v>12</v>
      </c>
      <c r="R351" s="3" t="b">
        <v>1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Z351" s="3" cm="1">
        <f t="array" ref="Z351:AG351">IF(E351,"",OLD_cmp20_23!AI351:AP351)</f>
        <v>1</v>
      </c>
      <c r="AA351" s="3">
        <v>1</v>
      </c>
      <c r="AB351" s="3">
        <v>1</v>
      </c>
      <c r="AC351" s="3">
        <v>1</v>
      </c>
      <c r="AD351" s="3">
        <v>0</v>
      </c>
      <c r="AE351" s="3">
        <v>1</v>
      </c>
      <c r="AF351" s="3">
        <v>0</v>
      </c>
      <c r="AG351" s="3">
        <v>0</v>
      </c>
      <c r="AH351" t="s">
        <v>223</v>
      </c>
    </row>
    <row r="352" spans="1:34" x14ac:dyDescent="0.2">
      <c r="A352" s="7">
        <v>2306.0005099999998</v>
      </c>
      <c r="B352" s="3" t="s">
        <v>18</v>
      </c>
      <c r="C352" s="3">
        <v>0</v>
      </c>
      <c r="D352" s="3">
        <v>0</v>
      </c>
      <c r="E352" s="3" t="b">
        <f>OR(OLD_cmp20_23!E352,OLD_cmp20_23!F352,OLD_RAW_compile!R352)</f>
        <v>0</v>
      </c>
      <c r="F352" s="13">
        <v>11.700835466384801</v>
      </c>
      <c r="G352" s="13">
        <v>0.16986656188964799</v>
      </c>
      <c r="H352" s="13">
        <v>8.8730010986328107</v>
      </c>
      <c r="I352" s="13">
        <v>0.16763114929199199</v>
      </c>
      <c r="J352" s="41">
        <v>2</v>
      </c>
      <c r="K352" s="3">
        <v>2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4</v>
      </c>
      <c r="R352" s="3" t="b">
        <v>1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Z352" s="3">
        <v>1</v>
      </c>
    </row>
    <row r="353" spans="1:33" x14ac:dyDescent="0.2">
      <c r="A353" s="7">
        <v>2306.0036300000002</v>
      </c>
      <c r="B353" s="3" t="s">
        <v>18</v>
      </c>
      <c r="C353" s="3">
        <v>0</v>
      </c>
      <c r="D353" s="3">
        <v>0</v>
      </c>
      <c r="E353" s="3" t="b">
        <f>OR(OLD_cmp20_23!E353,OLD_cmp20_23!F353,OLD_RAW_compile!R353)</f>
        <v>1</v>
      </c>
      <c r="F353" s="13">
        <v>23.400010347366301</v>
      </c>
      <c r="G353" s="13">
        <v>0.171096801757812</v>
      </c>
      <c r="H353" s="13">
        <v>16.145072698593101</v>
      </c>
      <c r="I353" s="13">
        <v>0.16865515708923301</v>
      </c>
      <c r="J353" s="41">
        <v>2</v>
      </c>
      <c r="K353" s="3">
        <v>2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4</v>
      </c>
      <c r="R353" s="3" t="b">
        <v>1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Z353" s="3" t="str" cm="1">
        <f t="array" ref="Z353">IF(E353,"",OLD_cmp20_23!AI353:AP353)</f>
        <v/>
      </c>
    </row>
    <row r="354" spans="1:33" x14ac:dyDescent="0.2">
      <c r="A354" s="7">
        <v>2306.0074100000002</v>
      </c>
      <c r="B354" s="3" t="s">
        <v>13</v>
      </c>
      <c r="C354" s="3">
        <v>0</v>
      </c>
      <c r="D354" s="3">
        <v>0</v>
      </c>
      <c r="E354" s="3" t="b">
        <f>OR(OLD_cmp20_23!E354,OLD_cmp20_23!F354,OLD_RAW_compile!R354)</f>
        <v>1</v>
      </c>
      <c r="F354" s="13">
        <v>2.1774046421050999</v>
      </c>
      <c r="G354" s="13">
        <v>0.11605715751647901</v>
      </c>
      <c r="H354" s="13">
        <v>1.83107590675354</v>
      </c>
      <c r="I354" s="13">
        <v>0.17479968070983801</v>
      </c>
      <c r="J354" s="41">
        <v>2</v>
      </c>
      <c r="K354" s="3">
        <v>2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4</v>
      </c>
      <c r="R354" s="3" t="b">
        <v>1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Z354" s="3" t="str" cm="1">
        <f t="array" ref="Z354">IF(E354,"",OLD_cmp20_23!AI354:AP354)</f>
        <v/>
      </c>
    </row>
    <row r="355" spans="1:33" x14ac:dyDescent="0.2">
      <c r="A355" s="7">
        <v>2306.0047100000002</v>
      </c>
      <c r="B355" s="3" t="s">
        <v>13</v>
      </c>
      <c r="C355" s="3">
        <v>0</v>
      </c>
      <c r="D355" s="3">
        <v>0</v>
      </c>
      <c r="E355" s="3" t="b">
        <f>OR(OLD_cmp20_23!E355,OLD_cmp20_23!F355,OLD_RAW_compile!R355)</f>
        <v>0</v>
      </c>
      <c r="F355" s="13">
        <v>105.760686159133</v>
      </c>
      <c r="G355" s="13">
        <v>0.22110009193420399</v>
      </c>
      <c r="H355" s="13">
        <v>99.4128835201263</v>
      </c>
      <c r="I355" s="13">
        <v>0.17655968666076599</v>
      </c>
      <c r="J355" s="41">
        <v>12</v>
      </c>
      <c r="K355" s="3">
        <v>10</v>
      </c>
      <c r="L355" s="3">
        <v>0</v>
      </c>
      <c r="M355" s="3">
        <v>0</v>
      </c>
      <c r="N355" s="3">
        <v>1</v>
      </c>
      <c r="O355" s="3">
        <v>0</v>
      </c>
      <c r="P355" s="3">
        <v>0</v>
      </c>
      <c r="Q355" s="3">
        <v>0</v>
      </c>
      <c r="R355" s="3" t="b">
        <v>1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Z355" s="3">
        <v>1</v>
      </c>
    </row>
    <row r="356" spans="1:33" x14ac:dyDescent="0.2">
      <c r="A356" s="7">
        <v>2306.00569</v>
      </c>
      <c r="B356" s="3" t="s">
        <v>18</v>
      </c>
      <c r="C356" s="3">
        <v>0</v>
      </c>
      <c r="D356" s="3">
        <v>0</v>
      </c>
      <c r="E356" s="3" t="b">
        <f>OR(OLD_cmp20_23!E356,OLD_cmp20_23!F356,OLD_RAW_compile!R356)</f>
        <v>0</v>
      </c>
      <c r="F356" s="13">
        <v>8.3281300067901594</v>
      </c>
      <c r="G356" s="13">
        <v>0.11764407157897901</v>
      </c>
      <c r="H356" s="13">
        <v>4.9530370235443097</v>
      </c>
      <c r="I356" s="13">
        <v>0.176292419433593</v>
      </c>
      <c r="J356" s="41">
        <v>2</v>
      </c>
      <c r="K356" s="3">
        <v>2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4</v>
      </c>
      <c r="R356" s="3" t="b">
        <v>1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Z356" s="3" cm="1">
        <f t="array" ref="Z356:AG356">IF(E356,"",OLD_cmp20_23!AI356:AP356)</f>
        <v>1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</row>
    <row r="357" spans="1:33" x14ac:dyDescent="0.2">
      <c r="A357" s="7">
        <v>2306.0005900000001</v>
      </c>
      <c r="B357" s="3" t="s">
        <v>63</v>
      </c>
      <c r="C357" s="3">
        <v>0</v>
      </c>
      <c r="D357" s="3">
        <v>0</v>
      </c>
      <c r="E357" s="3" t="b">
        <f>OR(OLD_cmp20_23!E357,OLD_cmp20_23!F357,OLD_RAW_compile!R357)</f>
        <v>1</v>
      </c>
      <c r="F357" s="13">
        <v>10.889740943908601</v>
      </c>
      <c r="G357" s="13">
        <v>0.117608070373535</v>
      </c>
      <c r="H357" s="13">
        <v>6.9079167842864901</v>
      </c>
      <c r="I357" s="13">
        <v>0.1662437915802</v>
      </c>
      <c r="J357" s="41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 t="b">
        <v>1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Z357" s="3" t="str" cm="1">
        <f t="array" ref="Z357">IF(E357,"",OLD_cmp20_23!AI357:AP357)</f>
        <v/>
      </c>
    </row>
    <row r="358" spans="1:33" x14ac:dyDescent="0.2">
      <c r="A358" s="7">
        <v>2306.0032200000001</v>
      </c>
      <c r="B358" s="3" t="s">
        <v>16</v>
      </c>
      <c r="C358" s="3">
        <v>12</v>
      </c>
      <c r="D358" s="3">
        <v>12</v>
      </c>
      <c r="E358" s="3" t="b">
        <v>0</v>
      </c>
      <c r="F358" s="13">
        <v>2.6317429542541499</v>
      </c>
      <c r="G358" s="13">
        <v>2.5819675922393799</v>
      </c>
      <c r="H358" s="13">
        <v>2.1496293544769198</v>
      </c>
      <c r="I358" s="13">
        <v>0.170277118682861</v>
      </c>
      <c r="J358" s="41">
        <v>6399</v>
      </c>
      <c r="K358" s="3">
        <v>3079</v>
      </c>
      <c r="L358" s="3">
        <v>8</v>
      </c>
      <c r="M358" s="3">
        <v>9</v>
      </c>
      <c r="N358" s="3">
        <v>1355</v>
      </c>
      <c r="O358" s="3">
        <v>134</v>
      </c>
      <c r="P358" s="3">
        <v>-71</v>
      </c>
      <c r="Q358" s="3">
        <v>14</v>
      </c>
      <c r="R358" s="3" t="b">
        <v>1</v>
      </c>
      <c r="S358" s="3">
        <v>0</v>
      </c>
      <c r="T358" s="3">
        <v>0</v>
      </c>
      <c r="U358" s="3">
        <v>2</v>
      </c>
      <c r="V358" s="3">
        <v>2</v>
      </c>
      <c r="W358" s="3">
        <v>0</v>
      </c>
      <c r="Z358" s="3">
        <v>1</v>
      </c>
      <c r="AA358" s="3">
        <v>1</v>
      </c>
      <c r="AB358" s="3">
        <v>1</v>
      </c>
    </row>
    <row r="359" spans="1:33" x14ac:dyDescent="0.2">
      <c r="A359" s="7">
        <v>2306.0010900000002</v>
      </c>
      <c r="B359" s="3" t="s">
        <v>13</v>
      </c>
      <c r="C359" s="3">
        <v>0</v>
      </c>
      <c r="D359" s="3">
        <v>0</v>
      </c>
      <c r="E359" s="3" t="b">
        <f>OR(OLD_cmp20_23!E359,OLD_cmp20_23!F359,OLD_RAW_compile!R359)</f>
        <v>1</v>
      </c>
      <c r="F359" s="13">
        <v>6.70707106590271</v>
      </c>
      <c r="G359" s="13">
        <v>0.11700320243835401</v>
      </c>
      <c r="H359" s="13">
        <v>5.6559362411498997</v>
      </c>
      <c r="I359" s="13">
        <v>0.116124153137207</v>
      </c>
      <c r="J359" s="41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 t="b">
        <v>1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Z359" s="3" t="str" cm="1">
        <f t="array" ref="Z359">IF(E359,"",OLD_cmp20_23!AI359:AP359)</f>
        <v/>
      </c>
    </row>
    <row r="360" spans="1:33" x14ac:dyDescent="0.2">
      <c r="A360" s="7">
        <v>2306.0043599999999</v>
      </c>
      <c r="B360" s="3" t="s">
        <v>18</v>
      </c>
      <c r="C360" s="3">
        <v>0</v>
      </c>
      <c r="D360" s="3">
        <v>0</v>
      </c>
      <c r="E360" s="3" t="b">
        <f>OR(OLD_cmp20_23!E360,OLD_cmp20_23!F360,OLD_RAW_compile!R360)</f>
        <v>1</v>
      </c>
      <c r="F360" s="13">
        <v>15.664265394210799</v>
      </c>
      <c r="G360" s="13">
        <v>0.115955352783203</v>
      </c>
      <c r="H360" s="13">
        <v>15.3570404052734</v>
      </c>
      <c r="I360" s="13">
        <v>0.16905093193054199</v>
      </c>
      <c r="J360" s="41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 t="b">
        <v>1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Z360" s="3" t="str" cm="1">
        <f t="array" ref="Z360">IF(E360,"",OLD_cmp20_23!AI360:AP360)</f>
        <v/>
      </c>
    </row>
    <row r="361" spans="1:33" x14ac:dyDescent="0.2">
      <c r="A361" s="7">
        <v>2306.0580300000001</v>
      </c>
      <c r="B361" s="3" t="s">
        <v>10</v>
      </c>
      <c r="C361" s="3">
        <v>0</v>
      </c>
      <c r="D361" s="3">
        <v>0</v>
      </c>
      <c r="E361" s="3" t="b">
        <f>OR(OLD_cmp20_23!E361,OLD_cmp20_23!F361,OLD_RAW_compile!R361)</f>
        <v>0</v>
      </c>
      <c r="F361" s="13">
        <v>16.6626906394958</v>
      </c>
      <c r="G361" s="13">
        <v>0.116314888000488</v>
      </c>
      <c r="H361" s="13">
        <v>12.340393304824801</v>
      </c>
      <c r="I361" s="13">
        <v>0.16904783248901301</v>
      </c>
      <c r="J361" s="41">
        <v>2186</v>
      </c>
      <c r="K361" s="3">
        <v>536</v>
      </c>
      <c r="L361" s="3">
        <v>1</v>
      </c>
      <c r="M361" s="3">
        <v>3</v>
      </c>
      <c r="N361" s="3">
        <v>718</v>
      </c>
      <c r="O361" s="3">
        <v>1</v>
      </c>
      <c r="P361" s="3">
        <v>0</v>
      </c>
      <c r="Q361" s="3">
        <v>0</v>
      </c>
      <c r="R361" s="3" t="b">
        <v>1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Z361" s="3">
        <v>1</v>
      </c>
    </row>
    <row r="362" spans="1:33" x14ac:dyDescent="0.2">
      <c r="A362" s="7">
        <v>2306.0129400000001</v>
      </c>
      <c r="B362" s="3" t="s">
        <v>13</v>
      </c>
      <c r="C362" s="3">
        <v>0</v>
      </c>
      <c r="D362" s="3">
        <v>0</v>
      </c>
      <c r="E362" s="3" t="b">
        <f>OR(OLD_cmp20_23!E362,OLD_cmp20_23!F362,OLD_RAW_compile!R362)</f>
        <v>1</v>
      </c>
      <c r="F362" s="13">
        <v>6.5479805469512904</v>
      </c>
      <c r="G362" s="13">
        <v>0.11697196960449199</v>
      </c>
      <c r="H362" s="13">
        <v>20.942623376846299</v>
      </c>
      <c r="I362" s="13">
        <v>0.17030096054077101</v>
      </c>
      <c r="J362" s="41">
        <v>2</v>
      </c>
      <c r="K362" s="3">
        <v>2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4</v>
      </c>
      <c r="R362" s="3" t="b">
        <v>1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Z362" s="3" t="str" cm="1">
        <f t="array" ref="Z362">IF(E362,"",OLD_cmp20_23!AI362:AP362)</f>
        <v/>
      </c>
    </row>
    <row r="363" spans="1:33" x14ac:dyDescent="0.2">
      <c r="A363" s="7">
        <v>2306.0151000000001</v>
      </c>
      <c r="B363" s="3" t="s">
        <v>13</v>
      </c>
      <c r="C363" s="3">
        <v>0</v>
      </c>
      <c r="D363" s="3">
        <v>0</v>
      </c>
      <c r="E363" s="3" t="b">
        <f>OR(OLD_cmp20_23!E363,OLD_cmp20_23!F363,OLD_RAW_compile!R363)</f>
        <v>0</v>
      </c>
      <c r="F363" s="13">
        <v>14.242821693420399</v>
      </c>
      <c r="G363" s="13">
        <v>0.16833996772766099</v>
      </c>
      <c r="H363" s="13">
        <v>9.5327196121215803</v>
      </c>
      <c r="I363" s="13">
        <v>0.17081832885742099</v>
      </c>
      <c r="J363" s="41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 t="b">
        <v>1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Z363" s="3">
        <v>1</v>
      </c>
    </row>
    <row r="364" spans="1:33" x14ac:dyDescent="0.2">
      <c r="A364" s="7">
        <v>2306.0011599999998</v>
      </c>
      <c r="B364" s="3" t="s">
        <v>13</v>
      </c>
      <c r="C364" s="3">
        <v>0</v>
      </c>
      <c r="D364" s="3">
        <v>0</v>
      </c>
      <c r="E364" s="3" t="b">
        <f>OR(OLD_cmp20_23!E364,OLD_cmp20_23!F364,OLD_RAW_compile!R364)</f>
        <v>0</v>
      </c>
      <c r="F364" s="13">
        <v>10.5201005935668</v>
      </c>
      <c r="G364" s="13">
        <v>0.11547660827636699</v>
      </c>
      <c r="H364" s="13">
        <v>6.91882276535034</v>
      </c>
      <c r="I364" s="13">
        <v>0.17723250389099099</v>
      </c>
      <c r="J364" s="41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 t="b">
        <v>1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Z364" s="3">
        <v>1</v>
      </c>
    </row>
    <row r="365" spans="1:33" x14ac:dyDescent="0.2">
      <c r="A365" s="7">
        <v>2306.0081799999998</v>
      </c>
      <c r="B365" s="3" t="s">
        <v>10</v>
      </c>
      <c r="C365" s="3">
        <v>0</v>
      </c>
      <c r="D365" s="3">
        <v>0</v>
      </c>
      <c r="E365" s="3" t="b">
        <f>OR(OLD_cmp20_23!E365,OLD_cmp20_23!F365,OLD_RAW_compile!R365)</f>
        <v>0</v>
      </c>
      <c r="F365" s="13">
        <v>34.770676851272498</v>
      </c>
      <c r="G365" s="13">
        <v>0.16886591911315901</v>
      </c>
      <c r="H365" s="13">
        <v>26.339740276336599</v>
      </c>
      <c r="I365" s="13">
        <v>0.166653156280517</v>
      </c>
      <c r="J365" s="41">
        <v>18</v>
      </c>
      <c r="K365" s="3">
        <v>2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2</v>
      </c>
      <c r="R365" s="3" t="b">
        <v>1</v>
      </c>
      <c r="S365" s="3">
        <v>0</v>
      </c>
      <c r="T365" s="3">
        <v>0</v>
      </c>
      <c r="U365" s="3">
        <v>1</v>
      </c>
      <c r="V365" s="3">
        <v>7</v>
      </c>
      <c r="W365" s="3">
        <v>0</v>
      </c>
      <c r="X365" s="3" t="s">
        <v>278</v>
      </c>
      <c r="Z365" s="3">
        <v>1</v>
      </c>
      <c r="AD365" s="3">
        <v>1</v>
      </c>
    </row>
    <row r="366" spans="1:33" x14ac:dyDescent="0.2">
      <c r="A366" s="7">
        <v>2306.0007500000002</v>
      </c>
      <c r="B366" s="3" t="s">
        <v>64</v>
      </c>
      <c r="C366" s="3">
        <v>12</v>
      </c>
      <c r="D366" s="3">
        <v>12</v>
      </c>
      <c r="E366" s="3" t="b">
        <f>OR(OLD_cmp20_23!E366,OLD_cmp20_23!F366,OLD_RAW_compile!R366)</f>
        <v>1</v>
      </c>
      <c r="F366" s="13">
        <v>5.5488104820251403</v>
      </c>
      <c r="G366" s="13">
        <v>5.4485328197479204</v>
      </c>
      <c r="H366" s="13">
        <v>4.7216603755950901</v>
      </c>
      <c r="I366" s="13">
        <v>0.167423486709594</v>
      </c>
      <c r="J366" s="41">
        <v>15812</v>
      </c>
      <c r="K366" s="3">
        <v>12020</v>
      </c>
      <c r="L366" s="3">
        <v>4</v>
      </c>
      <c r="M366" s="3">
        <v>2</v>
      </c>
      <c r="N366" s="3">
        <v>710</v>
      </c>
      <c r="O366" s="3">
        <v>-13163</v>
      </c>
      <c r="P366" s="3">
        <v>-11070</v>
      </c>
      <c r="Q366" s="3">
        <v>85</v>
      </c>
      <c r="R366" s="3" t="b">
        <v>1</v>
      </c>
      <c r="S366" s="3">
        <v>0</v>
      </c>
      <c r="T366" s="3">
        <v>0</v>
      </c>
      <c r="U366" s="3">
        <v>3</v>
      </c>
      <c r="V366" s="3">
        <v>3</v>
      </c>
      <c r="W366" s="3">
        <v>1</v>
      </c>
      <c r="Z366" s="3">
        <v>1</v>
      </c>
      <c r="AA366" s="3">
        <v>1</v>
      </c>
      <c r="AB366" s="3">
        <v>1</v>
      </c>
      <c r="AC366" s="3">
        <v>1</v>
      </c>
    </row>
    <row r="367" spans="1:33" x14ac:dyDescent="0.2">
      <c r="A367" s="7">
        <v>2306.01235</v>
      </c>
      <c r="B367" s="3" t="s">
        <v>13</v>
      </c>
      <c r="C367" s="3">
        <v>0</v>
      </c>
      <c r="D367" s="3">
        <v>0</v>
      </c>
      <c r="E367" s="3" t="b">
        <f>OR(OLD_cmp20_23!E367,OLD_cmp20_23!F367,OLD_RAW_compile!R367)</f>
        <v>1</v>
      </c>
      <c r="F367" s="13">
        <v>2.98195052146911</v>
      </c>
      <c r="G367" s="13">
        <v>0.115710973739624</v>
      </c>
      <c r="H367" s="13">
        <v>2.4312043190002401</v>
      </c>
      <c r="I367" s="13">
        <v>0.166612863540649</v>
      </c>
      <c r="J367" s="41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 t="b">
        <v>1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Z367" s="3" t="str" cm="1">
        <f t="array" ref="Z367">IF(E367,"",OLD_cmp20_23!AI367:AP367)</f>
        <v/>
      </c>
    </row>
    <row r="368" spans="1:33" x14ac:dyDescent="0.2">
      <c r="A368" s="7">
        <v>2306.02394</v>
      </c>
      <c r="B368" s="3" t="s">
        <v>49</v>
      </c>
      <c r="C368" s="3">
        <v>0</v>
      </c>
      <c r="D368" s="3">
        <v>0</v>
      </c>
      <c r="E368" s="3" t="b">
        <f>OR(OLD_cmp20_23!E368,OLD_cmp20_23!F368,OLD_RAW_compile!R368)</f>
        <v>1</v>
      </c>
      <c r="F368" s="13">
        <v>4.9500997066497803</v>
      </c>
      <c r="G368" s="13">
        <v>0.11655688285827601</v>
      </c>
      <c r="H368" s="13">
        <v>3.5373511314392001</v>
      </c>
      <c r="I368" s="13">
        <v>0.11638212203979401</v>
      </c>
      <c r="J368" s="41">
        <v>2</v>
      </c>
      <c r="K368" s="3">
        <v>2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4</v>
      </c>
      <c r="R368" s="3" t="b">
        <v>1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Z368" s="3" t="str" cm="1">
        <f t="array" ref="Z368">IF(E368,"",OLD_cmp20_23!AI368:AP368)</f>
        <v/>
      </c>
    </row>
    <row r="369" spans="1:34" x14ac:dyDescent="0.2">
      <c r="A369" s="7">
        <v>2306.0024899999999</v>
      </c>
      <c r="B369" s="3" t="s">
        <v>10</v>
      </c>
      <c r="C369" s="3">
        <v>0</v>
      </c>
      <c r="D369" s="3">
        <v>0</v>
      </c>
      <c r="E369" s="3" t="b">
        <f>OR(OLD_cmp20_23!E369,OLD_cmp20_23!F369,OLD_RAW_compile!R369)</f>
        <v>0</v>
      </c>
      <c r="F369" s="13">
        <v>203.008847475051</v>
      </c>
      <c r="G369" s="13">
        <v>0.26890373229980402</v>
      </c>
      <c r="H369" s="13">
        <v>180.13709759712199</v>
      </c>
      <c r="I369" s="13">
        <v>0.223445653915405</v>
      </c>
      <c r="J369" s="41">
        <v>11</v>
      </c>
      <c r="K369" s="3">
        <v>5</v>
      </c>
      <c r="L369" s="3">
        <v>0</v>
      </c>
      <c r="M369" s="3">
        <v>0</v>
      </c>
      <c r="N369" s="3">
        <v>0</v>
      </c>
      <c r="O369" s="3">
        <v>-11</v>
      </c>
      <c r="P369" s="3">
        <v>-5</v>
      </c>
      <c r="Q369" s="3">
        <v>3</v>
      </c>
      <c r="R369" s="3" t="b">
        <v>1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 t="s">
        <v>272</v>
      </c>
      <c r="Z369" s="3">
        <v>1</v>
      </c>
    </row>
    <row r="370" spans="1:34" x14ac:dyDescent="0.2">
      <c r="A370" s="7">
        <v>2306.0190299999999</v>
      </c>
      <c r="B370" s="3" t="s">
        <v>12</v>
      </c>
      <c r="C370" s="3">
        <v>12</v>
      </c>
      <c r="D370" s="3">
        <v>0</v>
      </c>
      <c r="E370" s="3" t="b">
        <f>OR(OLD_cmp20_23!E370,OLD_cmp20_23!F370,OLD_RAW_compile!R370)</f>
        <v>0</v>
      </c>
      <c r="F370" s="13">
        <v>20.751241207122799</v>
      </c>
      <c r="G370" s="13">
        <v>16.287158727645799</v>
      </c>
      <c r="H370" s="13">
        <v>29.854025840759199</v>
      </c>
      <c r="I370" s="13">
        <v>0.17017531394958399</v>
      </c>
      <c r="J370" s="41">
        <v>10610</v>
      </c>
      <c r="K370" s="3">
        <v>6898</v>
      </c>
      <c r="L370" s="3">
        <v>4</v>
      </c>
      <c r="M370" s="3">
        <v>8</v>
      </c>
      <c r="N370" s="3">
        <v>1161</v>
      </c>
      <c r="O370" s="3">
        <v>3715</v>
      </c>
      <c r="P370" s="3">
        <v>3421</v>
      </c>
      <c r="Q370" s="3">
        <v>74</v>
      </c>
      <c r="R370" s="3" t="b">
        <v>1</v>
      </c>
      <c r="S370" s="3">
        <v>0</v>
      </c>
      <c r="T370" s="3">
        <v>0</v>
      </c>
      <c r="U370" s="3">
        <v>2</v>
      </c>
      <c r="V370" s="3">
        <v>2</v>
      </c>
      <c r="W370" s="3">
        <v>-1</v>
      </c>
      <c r="Z370" s="3">
        <v>1</v>
      </c>
      <c r="AA370" s="3">
        <v>1</v>
      </c>
      <c r="AB370" s="3">
        <v>1</v>
      </c>
      <c r="AC370" s="3">
        <v>1</v>
      </c>
      <c r="AD370" s="3">
        <v>1</v>
      </c>
      <c r="AH370" t="s">
        <v>252</v>
      </c>
    </row>
    <row r="371" spans="1:34" x14ac:dyDescent="0.2">
      <c r="A371" s="7">
        <v>2306.08248</v>
      </c>
      <c r="B371" s="3" t="s">
        <v>18</v>
      </c>
      <c r="C371" s="3">
        <v>0</v>
      </c>
      <c r="D371" s="3">
        <v>0</v>
      </c>
      <c r="E371" s="3" t="b">
        <f>OR(OLD_cmp20_23!E371,OLD_cmp20_23!F371,OLD_RAW_compile!R371)</f>
        <v>0</v>
      </c>
      <c r="F371" s="13">
        <v>25.553601264953599</v>
      </c>
      <c r="G371" s="13">
        <v>0.16718959808349601</v>
      </c>
      <c r="H371" s="13">
        <v>18.334969997405999</v>
      </c>
      <c r="I371" s="13">
        <v>0.176814794540405</v>
      </c>
      <c r="J371" s="41">
        <v>65</v>
      </c>
      <c r="K371" s="3">
        <v>38</v>
      </c>
      <c r="L371" s="3">
        <v>0</v>
      </c>
      <c r="M371" s="3">
        <v>0</v>
      </c>
      <c r="N371" s="3">
        <v>10</v>
      </c>
      <c r="O371" s="3">
        <v>0</v>
      </c>
      <c r="P371" s="3">
        <v>0</v>
      </c>
      <c r="Q371" s="3">
        <v>0</v>
      </c>
      <c r="R371" s="3" t="b">
        <v>1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Z371" s="3">
        <v>1</v>
      </c>
    </row>
    <row r="372" spans="1:34" x14ac:dyDescent="0.2">
      <c r="A372" s="7">
        <v>2306.00009</v>
      </c>
      <c r="B372" s="3" t="s">
        <v>17</v>
      </c>
      <c r="C372" s="3">
        <v>0</v>
      </c>
      <c r="D372" s="3">
        <v>12</v>
      </c>
      <c r="E372" s="3" t="b">
        <f>OR(OLD_cmp20_23!E372,OLD_cmp20_23!F372,OLD_RAW_compile!R372)</f>
        <v>0</v>
      </c>
      <c r="F372" s="13">
        <v>29.892556667327799</v>
      </c>
      <c r="G372" s="13">
        <v>0.219836950302124</v>
      </c>
      <c r="H372" s="13">
        <v>4.3468766212463299</v>
      </c>
      <c r="I372" s="13">
        <v>4.6503145694732604</v>
      </c>
      <c r="J372" s="41">
        <v>590</v>
      </c>
      <c r="K372" s="3">
        <v>236</v>
      </c>
      <c r="L372" s="3">
        <v>0</v>
      </c>
      <c r="M372" s="3">
        <v>0</v>
      </c>
      <c r="N372" s="3">
        <v>121</v>
      </c>
      <c r="O372" s="3">
        <v>-180</v>
      </c>
      <c r="P372" s="3">
        <v>-154</v>
      </c>
      <c r="Q372" s="3">
        <v>12</v>
      </c>
      <c r="R372" s="3" t="b">
        <v>1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Z372" s="3" cm="1">
        <f t="array" ref="Z372:AG372">IF(E372,"",OLD_cmp20_23!AI372:AP372)</f>
        <v>0</v>
      </c>
      <c r="AA372" s="3">
        <v>0</v>
      </c>
      <c r="AB372" s="3">
        <v>1</v>
      </c>
      <c r="AC372" s="3">
        <v>1</v>
      </c>
      <c r="AD372" s="3">
        <v>0</v>
      </c>
      <c r="AE372" s="3">
        <v>0</v>
      </c>
      <c r="AF372" s="3">
        <v>0</v>
      </c>
      <c r="AG372" s="3">
        <v>0</v>
      </c>
    </row>
    <row r="373" spans="1:34" x14ac:dyDescent="0.2">
      <c r="A373" s="7">
        <v>2306.0041999999999</v>
      </c>
      <c r="B373" s="3" t="s">
        <v>26</v>
      </c>
      <c r="C373" s="3">
        <v>0</v>
      </c>
      <c r="D373" s="3">
        <v>0</v>
      </c>
      <c r="E373" s="3" t="b">
        <f>OR(OLD_cmp20_23!E373,OLD_cmp20_23!F373,OLD_RAW_compile!R373)</f>
        <v>0</v>
      </c>
      <c r="F373" s="13">
        <v>16.093364715576101</v>
      </c>
      <c r="G373" s="13">
        <v>0.26789116859436002</v>
      </c>
      <c r="H373" s="13">
        <v>7.1588485240936199</v>
      </c>
      <c r="I373" s="13">
        <v>0.16711258888244601</v>
      </c>
      <c r="J373" s="41">
        <v>76</v>
      </c>
      <c r="K373" s="3">
        <v>0</v>
      </c>
      <c r="L373" s="3">
        <v>0</v>
      </c>
      <c r="M373" s="3">
        <v>0</v>
      </c>
      <c r="N373" s="3">
        <v>21</v>
      </c>
      <c r="O373" s="3">
        <v>0</v>
      </c>
      <c r="P373" s="3">
        <v>0</v>
      </c>
      <c r="Q373" s="3">
        <v>0</v>
      </c>
      <c r="R373" s="3" t="b">
        <v>1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Z373" s="3">
        <v>1</v>
      </c>
    </row>
    <row r="374" spans="1:34" x14ac:dyDescent="0.2">
      <c r="A374" s="7">
        <v>2306.0016599999999</v>
      </c>
      <c r="B374" s="3" t="s">
        <v>36</v>
      </c>
      <c r="C374" s="3">
        <v>0</v>
      </c>
      <c r="D374" s="3">
        <v>0</v>
      </c>
      <c r="E374" s="3" t="b">
        <f>OR(OLD_cmp20_23!E374,OLD_cmp20_23!F374,OLD_RAW_compile!R374)</f>
        <v>1</v>
      </c>
      <c r="F374" s="13">
        <v>26.989091634750299</v>
      </c>
      <c r="G374" s="13">
        <v>0.167397260665893</v>
      </c>
      <c r="H374" s="13">
        <v>12.258444786071699</v>
      </c>
      <c r="I374" s="13">
        <v>0.17354393005370999</v>
      </c>
      <c r="J374" s="41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 t="b">
        <v>1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Z374" s="3" t="str" cm="1">
        <f t="array" ref="Z374">IF(E374,"",OLD_cmp20_23!AI374:AP374)</f>
        <v/>
      </c>
    </row>
    <row r="375" spans="1:34" x14ac:dyDescent="0.2">
      <c r="A375" s="7">
        <v>2306.0015899999999</v>
      </c>
      <c r="B375" s="3" t="s">
        <v>10</v>
      </c>
      <c r="C375" s="3">
        <v>0</v>
      </c>
      <c r="D375" s="3">
        <v>0</v>
      </c>
      <c r="E375" s="3" t="b">
        <f>OR(OLD_cmp20_23!E375,OLD_cmp20_23!F375,OLD_RAW_compile!R375)</f>
        <v>1</v>
      </c>
      <c r="F375" s="13">
        <v>8.1113581657409597</v>
      </c>
      <c r="G375" s="13">
        <v>0.115884542465209</v>
      </c>
      <c r="H375" s="13">
        <v>5.1465039253234801</v>
      </c>
      <c r="I375" s="13">
        <v>0.16883325576782199</v>
      </c>
      <c r="J375" s="41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 t="b">
        <v>1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Z375" s="3" t="str" cm="1">
        <f t="array" ref="Z375">IF(E375,"",OLD_cmp20_23!AI375:AP375)</f>
        <v/>
      </c>
    </row>
    <row r="376" spans="1:34" x14ac:dyDescent="0.2">
      <c r="A376" s="7">
        <v>2306.0952900000002</v>
      </c>
      <c r="B376" s="3" t="s">
        <v>10</v>
      </c>
      <c r="C376" s="3">
        <v>0</v>
      </c>
      <c r="D376" s="3">
        <v>0</v>
      </c>
      <c r="E376" s="3" t="b">
        <f>OR(OLD_cmp20_23!E376,OLD_cmp20_23!F376,OLD_RAW_compile!R376)</f>
        <v>1</v>
      </c>
      <c r="F376" s="13">
        <v>14.612904548645</v>
      </c>
      <c r="G376" s="13">
        <v>0.11580538749694801</v>
      </c>
      <c r="H376" s="13">
        <v>9.1764154434204102</v>
      </c>
      <c r="I376" s="13">
        <v>0.16834497451782199</v>
      </c>
      <c r="J376" s="41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 t="b">
        <v>1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Z376" s="3" t="str" cm="1">
        <f t="array" ref="Z376">IF(E376,"",OLD_cmp20_23!AI376:AP376)</f>
        <v/>
      </c>
    </row>
    <row r="377" spans="1:34" x14ac:dyDescent="0.2">
      <c r="A377" s="7">
        <v>2306.1673099999998</v>
      </c>
      <c r="B377" s="3" t="s">
        <v>10</v>
      </c>
      <c r="C377" s="3">
        <v>0</v>
      </c>
      <c r="D377" s="3">
        <v>0</v>
      </c>
      <c r="E377" s="3" t="b">
        <f>OR(OLD_cmp20_23!E377,OLD_cmp20_23!F377,OLD_RAW_compile!R377)</f>
        <v>1</v>
      </c>
      <c r="F377" s="13">
        <v>23.142121076583798</v>
      </c>
      <c r="G377" s="13">
        <v>0.171890258789062</v>
      </c>
      <c r="H377" s="13">
        <v>14.7730205059051</v>
      </c>
      <c r="I377" s="13">
        <v>0.16983914375305101</v>
      </c>
      <c r="J377" s="41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 t="b">
        <v>1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Z377" s="3" t="str" cm="1">
        <f t="array" ref="Z377">IF(E377,"",OLD_cmp20_23!AI377:AP377)</f>
        <v/>
      </c>
    </row>
    <row r="378" spans="1:34" x14ac:dyDescent="0.2">
      <c r="A378" s="7">
        <v>2306.0015800000001</v>
      </c>
      <c r="B378" s="3" t="s">
        <v>66</v>
      </c>
      <c r="C378" s="3">
        <v>0</v>
      </c>
      <c r="D378" s="3">
        <v>0</v>
      </c>
      <c r="E378" s="3" t="b">
        <f>OR(OLD_cmp20_23!E378,OLD_cmp20_23!F378,OLD_RAW_compile!R378)</f>
        <v>0</v>
      </c>
      <c r="F378" s="13">
        <v>14.9570996761322</v>
      </c>
      <c r="G378" s="13">
        <v>0.116017818450927</v>
      </c>
      <c r="H378" s="13">
        <v>10.9856431484222</v>
      </c>
      <c r="I378" s="13">
        <v>0.17231416702270499</v>
      </c>
      <c r="J378" s="41">
        <v>52</v>
      </c>
      <c r="K378" s="3">
        <v>52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12</v>
      </c>
      <c r="R378" s="3" t="b">
        <v>1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Z378" s="3">
        <v>1</v>
      </c>
    </row>
    <row r="379" spans="1:34" x14ac:dyDescent="0.2">
      <c r="A379" s="7">
        <v>2306.0002599999998</v>
      </c>
      <c r="B379" s="3" t="s">
        <v>45</v>
      </c>
      <c r="C379" s="3">
        <v>0</v>
      </c>
      <c r="D379" s="3">
        <v>0</v>
      </c>
      <c r="E379" s="3" t="b">
        <f>OR(OLD_cmp20_23!E379,OLD_cmp20_23!F379,OLD_RAW_compile!R379)</f>
        <v>0</v>
      </c>
      <c r="F379" s="13">
        <v>12.836627960205</v>
      </c>
      <c r="G379" s="13">
        <v>0.16813302040100001</v>
      </c>
      <c r="H379" s="13">
        <v>8.1695957183837802</v>
      </c>
      <c r="I379" s="13">
        <v>0.16886830329895</v>
      </c>
      <c r="J379" s="41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 t="b">
        <v>1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Z379" s="3">
        <v>1</v>
      </c>
    </row>
    <row r="380" spans="1:34" x14ac:dyDescent="0.2">
      <c r="A380" s="7">
        <v>2306.0099100000002</v>
      </c>
      <c r="B380" s="3" t="s">
        <v>13</v>
      </c>
      <c r="C380" s="3">
        <v>0</v>
      </c>
      <c r="D380" s="3">
        <v>0</v>
      </c>
      <c r="E380" s="3" t="b">
        <f>OR(OLD_cmp20_23!E380,OLD_cmp20_23!F380,OLD_RAW_compile!R380)</f>
        <v>1</v>
      </c>
      <c r="F380" s="13">
        <v>9.6200525760650599</v>
      </c>
      <c r="G380" s="13">
        <v>0.117081403732299</v>
      </c>
      <c r="H380" s="13">
        <v>6.7430396080017001</v>
      </c>
      <c r="I380" s="13">
        <v>0.17124295234680101</v>
      </c>
      <c r="J380" s="41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 t="b">
        <v>1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Z380" s="3" t="str" cm="1">
        <f t="array" ref="Z380">IF(E380,"",OLD_cmp20_23!AI380:AP380)</f>
        <v/>
      </c>
    </row>
    <row r="381" spans="1:34" x14ac:dyDescent="0.2">
      <c r="A381" s="7">
        <v>2306.0521699999999</v>
      </c>
      <c r="B381" s="3" t="s">
        <v>18</v>
      </c>
      <c r="C381" s="3">
        <v>0</v>
      </c>
      <c r="D381" s="3">
        <v>0</v>
      </c>
      <c r="E381" s="3" t="b">
        <f>OR(OLD_cmp20_23!E381,OLD_cmp20_23!F381,OLD_RAW_compile!R381)</f>
        <v>0</v>
      </c>
      <c r="F381" s="13">
        <v>14.3147277832031</v>
      </c>
      <c r="G381" s="13">
        <v>0.16924667358398399</v>
      </c>
      <c r="H381" s="13">
        <v>9.3771858215331996</v>
      </c>
      <c r="I381" s="13">
        <v>0.17272853851318301</v>
      </c>
      <c r="J381" s="41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 t="b">
        <v>1</v>
      </c>
      <c r="S381" s="3">
        <v>0</v>
      </c>
      <c r="T381" s="3">
        <v>0</v>
      </c>
      <c r="U381" s="3">
        <v>0</v>
      </c>
      <c r="V381" s="3">
        <v>2</v>
      </c>
      <c r="W381" s="3">
        <v>0</v>
      </c>
      <c r="Z381" s="3">
        <v>1</v>
      </c>
    </row>
    <row r="382" spans="1:34" x14ac:dyDescent="0.2">
      <c r="A382" s="7">
        <v>2306.0042199999998</v>
      </c>
      <c r="B382" s="3" t="s">
        <v>16</v>
      </c>
      <c r="C382" s="3">
        <v>0</v>
      </c>
      <c r="D382" s="3">
        <v>0</v>
      </c>
      <c r="E382" s="3" t="b">
        <f>OR(OLD_cmp20_23!E382,OLD_cmp20_23!F382,OLD_RAW_compile!R382)</f>
        <v>0</v>
      </c>
      <c r="F382" s="13">
        <v>9.2663910388946498</v>
      </c>
      <c r="G382" s="13">
        <v>0.11909604072570799</v>
      </c>
      <c r="H382" s="13">
        <v>7.46083307266235</v>
      </c>
      <c r="I382" s="13">
        <v>0.11691617965698201</v>
      </c>
      <c r="J382" s="41">
        <v>195</v>
      </c>
      <c r="K382" s="3">
        <v>31</v>
      </c>
      <c r="L382" s="3">
        <v>0</v>
      </c>
      <c r="M382" s="3">
        <v>0</v>
      </c>
      <c r="N382" s="3">
        <v>43</v>
      </c>
      <c r="O382" s="3">
        <v>2</v>
      </c>
      <c r="P382" s="3">
        <v>0</v>
      </c>
      <c r="Q382" s="3">
        <v>4</v>
      </c>
      <c r="R382" s="3" t="b">
        <v>1</v>
      </c>
      <c r="S382" s="3">
        <v>0</v>
      </c>
      <c r="T382" s="3">
        <v>0</v>
      </c>
      <c r="U382" s="3">
        <v>0</v>
      </c>
      <c r="V382" s="3">
        <v>2</v>
      </c>
      <c r="W382" s="3">
        <v>0</v>
      </c>
      <c r="Z382" s="3" cm="1">
        <f t="array" ref="Z382:AG382">IF(E382,"",OLD_cmp20_23!AI382:AP382)</f>
        <v>1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</row>
    <row r="383" spans="1:34" x14ac:dyDescent="0.2">
      <c r="A383" s="7">
        <v>2306.0144100000002</v>
      </c>
      <c r="B383" s="3" t="s">
        <v>13</v>
      </c>
      <c r="C383" s="3">
        <v>0</v>
      </c>
      <c r="D383" s="3">
        <v>0</v>
      </c>
      <c r="E383" s="3" t="b">
        <f>OR(OLD_cmp20_23!E383,OLD_cmp20_23!F383,OLD_RAW_compile!R383)</f>
        <v>0</v>
      </c>
      <c r="F383" s="13">
        <v>6.6046040058135898</v>
      </c>
      <c r="G383" s="13">
        <v>0.11722970008850001</v>
      </c>
      <c r="H383" s="13">
        <v>4.0908966064453098</v>
      </c>
      <c r="I383" s="13">
        <v>0.116139888763427</v>
      </c>
      <c r="J383" s="41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 t="b">
        <v>1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Z383" s="3">
        <v>1</v>
      </c>
    </row>
    <row r="384" spans="1:34" x14ac:dyDescent="0.2">
      <c r="A384" s="7">
        <v>2306.00027</v>
      </c>
      <c r="B384" s="3" t="s">
        <v>23</v>
      </c>
      <c r="C384" s="3">
        <v>0</v>
      </c>
      <c r="D384" s="3">
        <v>0</v>
      </c>
      <c r="E384" s="3" t="b">
        <f>OR(OLD_cmp20_23!E384,OLD_cmp20_23!F384,OLD_RAW_compile!R384)</f>
        <v>1</v>
      </c>
      <c r="F384" s="13">
        <v>27.1783332824707</v>
      </c>
      <c r="G384" s="13">
        <v>0.167855739593505</v>
      </c>
      <c r="H384" s="13">
        <v>17.525102615356399</v>
      </c>
      <c r="I384" s="13">
        <v>0.16909146308898901</v>
      </c>
      <c r="J384" s="41">
        <v>940</v>
      </c>
      <c r="K384" s="3">
        <v>152</v>
      </c>
      <c r="L384" s="3">
        <v>1</v>
      </c>
      <c r="M384" s="3">
        <v>2</v>
      </c>
      <c r="N384" s="3">
        <v>316</v>
      </c>
      <c r="O384" s="3">
        <v>-4</v>
      </c>
      <c r="P384" s="3">
        <v>7</v>
      </c>
      <c r="Q384" s="3">
        <v>11</v>
      </c>
      <c r="R384" s="3" t="b">
        <v>1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AC384" s="3">
        <v>1</v>
      </c>
      <c r="AH384" t="s">
        <v>265</v>
      </c>
    </row>
    <row r="385" spans="1:33" x14ac:dyDescent="0.2">
      <c r="A385" s="7">
        <v>2306.0006400000002</v>
      </c>
      <c r="B385" s="3" t="s">
        <v>18</v>
      </c>
      <c r="C385" s="3">
        <v>0</v>
      </c>
      <c r="D385" s="3">
        <v>0</v>
      </c>
      <c r="E385" s="3" t="b">
        <f>OR(OLD_cmp20_23!E385,OLD_cmp20_23!F385,OLD_RAW_compile!R385)</f>
        <v>1</v>
      </c>
      <c r="F385" s="13">
        <v>10.967973709106399</v>
      </c>
      <c r="G385" s="13">
        <v>0.169636011123657</v>
      </c>
      <c r="H385" s="13">
        <v>8.5247042179107595</v>
      </c>
      <c r="I385" s="13">
        <v>0.178213596343994</v>
      </c>
      <c r="J385" s="41">
        <v>2</v>
      </c>
      <c r="K385" s="3">
        <v>2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4</v>
      </c>
      <c r="R385" s="3" t="b">
        <v>1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Z385" s="3" t="str" cm="1">
        <f t="array" ref="Z385">IF(E385,"",OLD_cmp20_23!AI385:AP385)</f>
        <v/>
      </c>
    </row>
    <row r="386" spans="1:33" x14ac:dyDescent="0.2">
      <c r="A386" s="7">
        <v>2306.0243399999999</v>
      </c>
      <c r="B386" s="3" t="s">
        <v>67</v>
      </c>
      <c r="C386" s="3">
        <v>12</v>
      </c>
      <c r="D386" s="3">
        <v>12</v>
      </c>
      <c r="E386" s="3" t="b">
        <v>0</v>
      </c>
      <c r="F386" s="13">
        <v>2.68567562103271</v>
      </c>
      <c r="G386" s="13">
        <v>2.37801885604858</v>
      </c>
      <c r="H386" s="13">
        <v>2.3824703693389799</v>
      </c>
      <c r="I386" s="13">
        <v>0.17102146148681599</v>
      </c>
      <c r="J386" s="41">
        <v>24200</v>
      </c>
      <c r="K386" s="3">
        <v>20355</v>
      </c>
      <c r="L386" s="3">
        <v>0</v>
      </c>
      <c r="M386" s="3">
        <v>0</v>
      </c>
      <c r="N386" s="3">
        <v>0</v>
      </c>
      <c r="O386" s="3">
        <v>-24150</v>
      </c>
      <c r="P386" s="3">
        <v>-20326</v>
      </c>
      <c r="Q386" s="3">
        <v>78</v>
      </c>
      <c r="R386" s="3" t="b">
        <v>1</v>
      </c>
      <c r="S386" s="3">
        <v>0</v>
      </c>
      <c r="T386" s="3">
        <v>0</v>
      </c>
      <c r="U386" s="3">
        <v>0</v>
      </c>
      <c r="V386" s="3">
        <v>0</v>
      </c>
      <c r="W386" s="3">
        <v>3</v>
      </c>
      <c r="Z386" s="3">
        <v>0</v>
      </c>
      <c r="AA386" s="3">
        <v>0</v>
      </c>
      <c r="AB386" s="3">
        <v>1</v>
      </c>
      <c r="AC386" s="3">
        <v>1</v>
      </c>
    </row>
    <row r="387" spans="1:33" x14ac:dyDescent="0.2">
      <c r="A387" s="7">
        <v>2306.0777800000001</v>
      </c>
      <c r="B387" s="3" t="s">
        <v>12</v>
      </c>
      <c r="C387" s="3">
        <v>0</v>
      </c>
      <c r="D387" s="3">
        <v>0</v>
      </c>
      <c r="E387" s="3" t="b">
        <f>OR(OLD_cmp20_23!E387,OLD_cmp20_23!F387,OLD_RAW_compile!R387)</f>
        <v>1</v>
      </c>
      <c r="F387" s="13">
        <v>18.442024707794101</v>
      </c>
      <c r="G387" s="13">
        <v>0.117076158523559</v>
      </c>
      <c r="H387" s="13">
        <v>15.8467526435852</v>
      </c>
      <c r="I387" s="13">
        <v>0.17163205146789501</v>
      </c>
      <c r="J387" s="41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 t="b">
        <v>1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Z387" s="3" t="str" cm="1">
        <f t="array" ref="Z387">IF(E387,"",OLD_cmp20_23!AI387:AP387)</f>
        <v/>
      </c>
    </row>
    <row r="388" spans="1:33" x14ac:dyDescent="0.2">
      <c r="A388" s="7">
        <v>2306.00819</v>
      </c>
      <c r="B388" s="3" t="s">
        <v>68</v>
      </c>
      <c r="C388" s="3">
        <v>0</v>
      </c>
      <c r="D388" s="3">
        <v>0</v>
      </c>
      <c r="E388" s="3" t="b">
        <f>OR(OLD_cmp20_23!E388,OLD_cmp20_23!F388,OLD_RAW_compile!R388)</f>
        <v>0</v>
      </c>
      <c r="F388" s="13">
        <v>18.641084909439002</v>
      </c>
      <c r="G388" s="13">
        <v>0.173253774642944</v>
      </c>
      <c r="H388" s="13">
        <v>12.348643302917401</v>
      </c>
      <c r="I388" s="13">
        <v>0.17113184928894001</v>
      </c>
      <c r="J388" s="41">
        <v>20</v>
      </c>
      <c r="K388" s="3">
        <v>0</v>
      </c>
      <c r="L388" s="3">
        <v>0</v>
      </c>
      <c r="M388" s="3">
        <v>0</v>
      </c>
      <c r="N388" s="3">
        <v>0</v>
      </c>
      <c r="O388" s="3">
        <v>20</v>
      </c>
      <c r="P388" s="3">
        <v>0</v>
      </c>
      <c r="Q388" s="3">
        <v>0</v>
      </c>
      <c r="R388" s="3" t="b">
        <v>1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Z388" s="3">
        <v>1</v>
      </c>
    </row>
    <row r="389" spans="1:33" x14ac:dyDescent="0.2">
      <c r="A389" s="7">
        <v>2306.0376799999999</v>
      </c>
      <c r="B389" s="3" t="s">
        <v>69</v>
      </c>
      <c r="C389" s="3">
        <v>0</v>
      </c>
      <c r="D389" s="3">
        <v>0</v>
      </c>
      <c r="E389" s="3" t="b">
        <f>OR(OLD_cmp20_23!E389,OLD_cmp20_23!F389,OLD_RAW_compile!R389)</f>
        <v>1</v>
      </c>
      <c r="F389" s="13">
        <v>9.3249602317810005</v>
      </c>
      <c r="G389" s="13">
        <v>0.116430521011352</v>
      </c>
      <c r="H389" s="13">
        <v>6.4747426509857098</v>
      </c>
      <c r="I389" s="13">
        <v>0.17065548896789501</v>
      </c>
      <c r="J389" s="41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 t="b">
        <v>1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Z389" s="3" t="str" cm="1">
        <f t="array" ref="Z389">IF(E389,"",OLD_cmp20_23!AI389:AP389)</f>
        <v/>
      </c>
    </row>
    <row r="390" spans="1:33" x14ac:dyDescent="0.2">
      <c r="A390" s="7">
        <v>2306.0014099999999</v>
      </c>
      <c r="B390" s="3" t="s">
        <v>13</v>
      </c>
      <c r="C390" s="3">
        <v>0</v>
      </c>
      <c r="D390" s="3">
        <v>0</v>
      </c>
      <c r="E390" s="3" t="b">
        <f>OR(OLD_cmp20_23!E390,OLD_cmp20_23!F390,OLD_RAW_compile!R390)</f>
        <v>0</v>
      </c>
      <c r="F390" s="13">
        <v>21.426021099090502</v>
      </c>
      <c r="G390" s="13">
        <v>0.16912603378295801</v>
      </c>
      <c r="H390" s="13">
        <v>15.770223855972199</v>
      </c>
      <c r="I390" s="13">
        <v>0.1707284450531</v>
      </c>
      <c r="J390" s="41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 t="b">
        <v>1</v>
      </c>
      <c r="S390" s="3">
        <v>0</v>
      </c>
      <c r="T390" s="3">
        <v>0</v>
      </c>
      <c r="U390" s="3">
        <v>0</v>
      </c>
      <c r="V390" s="3">
        <v>14</v>
      </c>
      <c r="W390" s="3">
        <v>0</v>
      </c>
      <c r="Z390" s="3" cm="1">
        <f t="array" ref="Z390:AG390">IF(E390,"",OLD_cmp20_23!AI390:AP390)</f>
        <v>1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</row>
    <row r="391" spans="1:33" x14ac:dyDescent="0.2">
      <c r="A391" s="7">
        <v>2306.0194900000001</v>
      </c>
      <c r="B391" s="3" t="s">
        <v>49</v>
      </c>
      <c r="C391" s="3">
        <v>0</v>
      </c>
      <c r="D391" s="3">
        <v>0</v>
      </c>
      <c r="E391" s="3" t="b">
        <f>OR(OLD_cmp20_23!E391,OLD_cmp20_23!F391,OLD_RAW_compile!R391)</f>
        <v>1</v>
      </c>
      <c r="F391" s="13">
        <v>19.930160999298</v>
      </c>
      <c r="G391" s="13">
        <v>0.11631655693054101</v>
      </c>
      <c r="H391" s="13">
        <v>13.573029518127401</v>
      </c>
      <c r="I391" s="13">
        <v>0.173036813735961</v>
      </c>
      <c r="J391" s="41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 t="b">
        <v>1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Z391" s="3" t="str" cm="1">
        <f t="array" ref="Z391">IF(E391,"",OLD_cmp20_23!AI391:AP391)</f>
        <v/>
      </c>
    </row>
    <row r="392" spans="1:33" x14ac:dyDescent="0.2">
      <c r="A392" s="7">
        <v>2306.0015400000002</v>
      </c>
      <c r="B392" s="3" t="s">
        <v>10</v>
      </c>
      <c r="C392" s="3">
        <v>0</v>
      </c>
      <c r="D392" s="3">
        <v>0</v>
      </c>
      <c r="E392" s="3" t="b">
        <f>OR(OLD_cmp20_23!E392,OLD_cmp20_23!F392,OLD_RAW_compile!R392)</f>
        <v>0</v>
      </c>
      <c r="F392" s="13">
        <v>35.741010665893498</v>
      </c>
      <c r="G392" s="13">
        <v>0.16685581207275299</v>
      </c>
      <c r="H392" s="13">
        <v>28.154592514038001</v>
      </c>
      <c r="I392" s="13">
        <v>0.167660236358642</v>
      </c>
      <c r="J392" s="41">
        <v>3</v>
      </c>
      <c r="K392" s="3">
        <v>2</v>
      </c>
      <c r="L392" s="3">
        <v>0</v>
      </c>
      <c r="M392" s="3">
        <v>0</v>
      </c>
      <c r="N392" s="3">
        <v>0</v>
      </c>
      <c r="O392" s="3">
        <v>-1</v>
      </c>
      <c r="P392" s="3">
        <v>0</v>
      </c>
      <c r="Q392" s="3">
        <v>2</v>
      </c>
      <c r="R392" s="3" t="b">
        <v>1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Z392" s="3">
        <v>1</v>
      </c>
      <c r="AA392" s="3">
        <v>1</v>
      </c>
    </row>
    <row r="393" spans="1:33" x14ac:dyDescent="0.2">
      <c r="A393" s="7">
        <v>2306.0028699999998</v>
      </c>
      <c r="B393" s="3" t="s">
        <v>11</v>
      </c>
      <c r="C393" s="3">
        <v>0</v>
      </c>
      <c r="D393" s="3">
        <v>0</v>
      </c>
      <c r="E393" s="3" t="b">
        <f>OR(OLD_cmp20_23!E393,OLD_cmp20_23!F393,OLD_RAW_compile!R393)</f>
        <v>0</v>
      </c>
      <c r="F393" s="13">
        <v>18.180772304534901</v>
      </c>
      <c r="G393" s="13">
        <v>0.116387367248535</v>
      </c>
      <c r="H393" s="13">
        <v>13.246684312820401</v>
      </c>
      <c r="I393" s="13">
        <v>0.168785095214843</v>
      </c>
      <c r="J393" s="41">
        <v>44</v>
      </c>
      <c r="K393" s="3">
        <v>5</v>
      </c>
      <c r="L393" s="3">
        <v>0</v>
      </c>
      <c r="M393" s="3">
        <v>0</v>
      </c>
      <c r="N393" s="3">
        <v>0</v>
      </c>
      <c r="O393" s="3">
        <v>-31</v>
      </c>
      <c r="P393" s="3">
        <v>0</v>
      </c>
      <c r="Q393" s="3">
        <v>3</v>
      </c>
      <c r="R393" s="3" t="b">
        <v>1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Z393" s="3">
        <v>1</v>
      </c>
      <c r="AA393" s="3">
        <v>1</v>
      </c>
    </row>
    <row r="394" spans="1:33" x14ac:dyDescent="0.2">
      <c r="A394" s="7">
        <v>2306.0050999999999</v>
      </c>
      <c r="B394" s="3" t="s">
        <v>10</v>
      </c>
      <c r="C394" s="3">
        <v>0</v>
      </c>
      <c r="D394" s="3">
        <v>0</v>
      </c>
      <c r="E394" s="3" t="b">
        <f>OR(OLD_cmp20_23!E394,OLD_cmp20_23!F394,OLD_RAW_compile!R394)</f>
        <v>0</v>
      </c>
      <c r="F394" s="13">
        <v>3.6875143051147399</v>
      </c>
      <c r="G394" s="13">
        <v>0.11723828315734799</v>
      </c>
      <c r="H394" s="13">
        <v>3.0401759147643999</v>
      </c>
      <c r="I394" s="13">
        <v>0.116162776947021</v>
      </c>
      <c r="J394" s="41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 t="b">
        <v>1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Z394" s="3" cm="1">
        <f t="array" ref="Z394:AG394">IF(E394,"",OLD_cmp20_23!AI394:AP394)</f>
        <v>1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</row>
    <row r="395" spans="1:33" x14ac:dyDescent="0.2">
      <c r="A395" s="7">
        <v>2306.0072700000001</v>
      </c>
      <c r="B395" s="3" t="s">
        <v>13</v>
      </c>
      <c r="C395" s="3">
        <v>0</v>
      </c>
      <c r="D395" s="3">
        <v>0</v>
      </c>
      <c r="E395" s="3" t="b">
        <f>OR(OLD_cmp20_23!E395,OLD_cmp20_23!F395,OLD_RAW_compile!R395)</f>
        <v>1</v>
      </c>
      <c r="F395" s="13">
        <v>15.8997688293457</v>
      </c>
      <c r="G395" s="13">
        <v>0.16852617263793901</v>
      </c>
      <c r="H395" s="13">
        <v>9.9751265048980695</v>
      </c>
      <c r="I395" s="13">
        <v>0.17558121681213301</v>
      </c>
      <c r="J395" s="41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 t="b">
        <v>1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Z395" s="3" t="str" cm="1">
        <f t="array" ref="Z395">IF(E395,"",OLD_cmp20_23!AI395:AP395)</f>
        <v/>
      </c>
    </row>
    <row r="396" spans="1:33" x14ac:dyDescent="0.2">
      <c r="A396" s="7">
        <v>2306.0049300000001</v>
      </c>
      <c r="B396" s="3" t="s">
        <v>10</v>
      </c>
      <c r="C396" s="3">
        <v>0</v>
      </c>
      <c r="D396" s="3">
        <v>0</v>
      </c>
      <c r="E396" s="3" t="b">
        <f>OR(OLD_cmp20_23!E396,OLD_cmp20_23!F396,OLD_RAW_compile!R396)</f>
        <v>1</v>
      </c>
      <c r="F396" s="13">
        <v>7.1223824024200404</v>
      </c>
      <c r="G396" s="13">
        <v>0.115407705307006</v>
      </c>
      <c r="H396" s="13">
        <v>5.4145324230194003</v>
      </c>
      <c r="I396" s="13">
        <v>0.16786837577819799</v>
      </c>
      <c r="J396" s="41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 t="b">
        <v>1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Z396" s="3" t="str" cm="1">
        <f t="array" ref="Z396">IF(E396,"",OLD_cmp20_23!AI396:AP396)</f>
        <v/>
      </c>
    </row>
    <row r="397" spans="1:33" x14ac:dyDescent="0.2">
      <c r="A397" s="7">
        <v>2306.0040800000002</v>
      </c>
      <c r="B397" s="3" t="s">
        <v>23</v>
      </c>
      <c r="C397" s="3">
        <v>0</v>
      </c>
      <c r="D397" s="3">
        <v>0</v>
      </c>
      <c r="E397" s="3" t="b">
        <f>OR(OLD_cmp20_23!E397,OLD_cmp20_23!F397,OLD_RAW_compile!R397)</f>
        <v>1</v>
      </c>
      <c r="F397" s="13">
        <v>6.7086708545684797</v>
      </c>
      <c r="G397" s="13">
        <v>0.169550895690917</v>
      </c>
      <c r="H397" s="13">
        <v>5.2039906978607098</v>
      </c>
      <c r="I397" s="13">
        <v>0.171334743499755</v>
      </c>
      <c r="J397" s="41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 t="b">
        <v>1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Z397" s="3" t="str" cm="1">
        <f t="array" ref="Z397">IF(E397,"",OLD_cmp20_23!AI397:AP397)</f>
        <v/>
      </c>
    </row>
    <row r="398" spans="1:33" x14ac:dyDescent="0.2">
      <c r="A398" s="7">
        <v>2306.00882</v>
      </c>
      <c r="B398" s="3" t="s">
        <v>13</v>
      </c>
      <c r="C398" s="3">
        <v>0</v>
      </c>
      <c r="D398" s="3">
        <v>0</v>
      </c>
      <c r="E398" s="3" t="b">
        <f>OR(OLD_cmp20_23!E398,OLD_cmp20_23!F398,OLD_RAW_compile!R398)</f>
        <v>1</v>
      </c>
      <c r="F398" s="13">
        <v>3.5380465984344398</v>
      </c>
      <c r="G398" s="13">
        <v>0.116213083267211</v>
      </c>
      <c r="H398" s="13">
        <v>3.2404825687408398</v>
      </c>
      <c r="I398" s="13">
        <v>0.17224025726318301</v>
      </c>
      <c r="J398" s="41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 t="b">
        <v>1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Z398" s="3" t="str" cm="1">
        <f t="array" ref="Z398">IF(E398,"",OLD_cmp20_23!AI398:AP398)</f>
        <v/>
      </c>
    </row>
    <row r="399" spans="1:33" x14ac:dyDescent="0.2">
      <c r="A399" s="7">
        <v>2306.0046400000001</v>
      </c>
      <c r="B399" s="3" t="s">
        <v>17</v>
      </c>
      <c r="C399" s="3">
        <v>0</v>
      </c>
      <c r="D399" s="3">
        <v>0</v>
      </c>
      <c r="E399" s="3" t="b">
        <f>OR(OLD_cmp20_23!E399,OLD_cmp20_23!F399,OLD_RAW_compile!R399)</f>
        <v>0</v>
      </c>
      <c r="F399" s="13">
        <v>30.497913599014201</v>
      </c>
      <c r="G399" s="13">
        <v>0.17509198188781699</v>
      </c>
      <c r="H399" s="13">
        <v>22.921556234359699</v>
      </c>
      <c r="I399" s="13">
        <v>0.167511701583862</v>
      </c>
      <c r="J399" s="41">
        <v>2</v>
      </c>
      <c r="K399" s="3">
        <v>0</v>
      </c>
      <c r="L399" s="3">
        <v>0</v>
      </c>
      <c r="M399" s="3">
        <v>0</v>
      </c>
      <c r="N399" s="3">
        <v>0</v>
      </c>
      <c r="O399" s="3">
        <v>2</v>
      </c>
      <c r="P399" s="3">
        <v>0</v>
      </c>
      <c r="Q399" s="3">
        <v>0</v>
      </c>
      <c r="R399" s="3" t="b">
        <v>1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Z399" s="3">
        <v>1</v>
      </c>
    </row>
    <row r="400" spans="1:33" x14ac:dyDescent="0.2">
      <c r="A400" s="7">
        <v>2306.0276399999998</v>
      </c>
      <c r="B400" s="3" t="s">
        <v>12</v>
      </c>
      <c r="C400" s="3">
        <v>0</v>
      </c>
      <c r="D400" s="3">
        <v>0</v>
      </c>
      <c r="E400" s="3" t="b">
        <f>OR(OLD_cmp20_23!E400,OLD_cmp20_23!F400,OLD_RAW_compile!R400)</f>
        <v>0</v>
      </c>
      <c r="F400" s="13">
        <v>18.0817630290985</v>
      </c>
      <c r="G400" s="13">
        <v>0.174122810363769</v>
      </c>
      <c r="H400" s="13">
        <v>12.792005538940399</v>
      </c>
      <c r="I400" s="13">
        <v>0.16799950599670399</v>
      </c>
      <c r="J400" s="41">
        <v>26</v>
      </c>
      <c r="K400" s="3">
        <v>2</v>
      </c>
      <c r="L400" s="3">
        <v>0</v>
      </c>
      <c r="M400" s="3">
        <v>0</v>
      </c>
      <c r="N400" s="3">
        <v>8</v>
      </c>
      <c r="O400" s="3">
        <v>0</v>
      </c>
      <c r="P400" s="3">
        <v>0</v>
      </c>
      <c r="Q400" s="3">
        <v>4</v>
      </c>
      <c r="R400" s="3" t="b">
        <v>1</v>
      </c>
      <c r="S400" s="3">
        <v>0</v>
      </c>
      <c r="T400" s="3">
        <v>0</v>
      </c>
      <c r="U400" s="3">
        <v>0</v>
      </c>
      <c r="V400" s="3">
        <v>2</v>
      </c>
      <c r="W400" s="3">
        <v>0</v>
      </c>
      <c r="Z400" s="3">
        <v>1</v>
      </c>
    </row>
    <row r="401" spans="1:33" x14ac:dyDescent="0.2">
      <c r="A401" s="7">
        <v>2306.0027799999998</v>
      </c>
      <c r="B401" s="3" t="s">
        <v>13</v>
      </c>
      <c r="C401" s="3">
        <v>0</v>
      </c>
      <c r="D401" s="3">
        <v>0</v>
      </c>
      <c r="E401" s="3" t="b">
        <f>OR(OLD_cmp20_23!E401,OLD_cmp20_23!F401,OLD_RAW_compile!R401)</f>
        <v>1</v>
      </c>
      <c r="F401" s="13">
        <v>7.3057303428649902</v>
      </c>
      <c r="G401" s="13">
        <v>0.16719150543212799</v>
      </c>
      <c r="H401" s="13">
        <v>3.79117703437805</v>
      </c>
      <c r="I401" s="13">
        <v>0.116711616516113</v>
      </c>
      <c r="J401" s="41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 t="b">
        <v>1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Z401" s="3" t="str" cm="1">
        <f t="array" ref="Z401">IF(E401,"",OLD_cmp20_23!AI401:AP401)</f>
        <v/>
      </c>
    </row>
    <row r="402" spans="1:33" x14ac:dyDescent="0.2">
      <c r="A402" s="7">
        <v>2306.0022199999999</v>
      </c>
      <c r="B402" s="3" t="s">
        <v>10</v>
      </c>
      <c r="C402" s="3">
        <v>0</v>
      </c>
      <c r="D402" s="3">
        <v>0</v>
      </c>
      <c r="E402" s="3" t="b">
        <f>OR(OLD_cmp20_23!E402,OLD_cmp20_23!F402,OLD_RAW_compile!R402)</f>
        <v>1</v>
      </c>
      <c r="F402" s="13">
        <v>25.7766418457031</v>
      </c>
      <c r="G402" s="13">
        <v>0.116322517395019</v>
      </c>
      <c r="H402" s="13">
        <v>19.1061656475067</v>
      </c>
      <c r="I402" s="13">
        <v>0.17177534103393499</v>
      </c>
      <c r="J402" s="41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 t="b">
        <v>1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Z402" s="3" t="str" cm="1">
        <f t="array" ref="Z402">IF(E402,"",OLD_cmp20_23!AI402:AP402)</f>
        <v/>
      </c>
    </row>
    <row r="403" spans="1:33" x14ac:dyDescent="0.2">
      <c r="A403" s="7">
        <v>2306.03766</v>
      </c>
      <c r="B403" s="3" t="s">
        <v>49</v>
      </c>
      <c r="C403" s="3">
        <v>0</v>
      </c>
      <c r="D403" s="3">
        <v>0</v>
      </c>
      <c r="E403" s="3" t="b">
        <f>OR(OLD_cmp20_23!E403,OLD_cmp20_23!F403,OLD_RAW_compile!R403)</f>
        <v>1</v>
      </c>
      <c r="F403" s="13">
        <v>9.3123619556427002</v>
      </c>
      <c r="G403" s="13">
        <v>0.116739749908447</v>
      </c>
      <c r="H403" s="13">
        <v>6.8588624000549299</v>
      </c>
      <c r="I403" s="13">
        <v>0.17235183715820299</v>
      </c>
      <c r="J403" s="41">
        <v>2</v>
      </c>
      <c r="K403" s="3">
        <v>2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4</v>
      </c>
      <c r="R403" s="3" t="b">
        <v>1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Z403" s="3" t="str" cm="1">
        <f t="array" ref="Z403">IF(E403,"",OLD_cmp20_23!AI403:AP403)</f>
        <v/>
      </c>
    </row>
    <row r="404" spans="1:33" x14ac:dyDescent="0.2">
      <c r="A404" s="7">
        <v>2306.0047800000002</v>
      </c>
      <c r="B404" s="3" t="s">
        <v>10</v>
      </c>
      <c r="C404" s="3">
        <v>0</v>
      </c>
      <c r="D404" s="3">
        <v>0</v>
      </c>
      <c r="E404" s="3" t="b">
        <f>OR(OLD_cmp20_23!E404,OLD_cmp20_23!F404,OLD_RAW_compile!R404)</f>
        <v>1</v>
      </c>
      <c r="F404" s="13">
        <v>1.7260150909423799</v>
      </c>
      <c r="G404" s="13">
        <v>0.116062402725219</v>
      </c>
      <c r="H404" s="13">
        <v>1.9309339523315401</v>
      </c>
      <c r="I404" s="13">
        <v>0.17028093338012601</v>
      </c>
      <c r="J404" s="41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 t="b">
        <v>1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Z404" s="3" t="str" cm="1">
        <f t="array" ref="Z404">IF(E404,"",OLD_cmp20_23!AI404:AP404)</f>
        <v/>
      </c>
    </row>
    <row r="405" spans="1:33" x14ac:dyDescent="0.2">
      <c r="A405" s="7">
        <v>2306.0053699999999</v>
      </c>
      <c r="B405" s="3" t="s">
        <v>10</v>
      </c>
      <c r="C405" s="3">
        <v>0</v>
      </c>
      <c r="D405" s="3">
        <v>0</v>
      </c>
      <c r="E405" s="3" t="b">
        <f>OR(OLD_cmp20_23!E405,OLD_cmp20_23!F405,OLD_RAW_compile!R405)</f>
        <v>0</v>
      </c>
      <c r="F405" s="13">
        <v>10.470773935317901</v>
      </c>
      <c r="G405" s="13">
        <v>0.116546630859375</v>
      </c>
      <c r="H405" s="13">
        <v>9.5759384632110596</v>
      </c>
      <c r="I405" s="13">
        <v>0.17535638809204099</v>
      </c>
      <c r="J405" s="41">
        <v>2</v>
      </c>
      <c r="K405" s="3">
        <v>2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4</v>
      </c>
      <c r="R405" s="3" t="b">
        <v>1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Z405" s="3">
        <v>1</v>
      </c>
    </row>
    <row r="406" spans="1:33" x14ac:dyDescent="0.2">
      <c r="A406" s="7">
        <v>2306.0001900000002</v>
      </c>
      <c r="B406" s="3" t="s">
        <v>10</v>
      </c>
      <c r="C406" s="3">
        <v>0</v>
      </c>
      <c r="D406" s="3">
        <v>0</v>
      </c>
      <c r="E406" s="3" t="b">
        <f>OR(OLD_cmp20_23!E406,OLD_cmp20_23!F406,OLD_RAW_compile!R406)</f>
        <v>0</v>
      </c>
      <c r="F406" s="13">
        <v>15.8627927303314</v>
      </c>
      <c r="G406" s="13">
        <v>0.16747450828552199</v>
      </c>
      <c r="H406" s="13">
        <v>10.1982860565185</v>
      </c>
      <c r="I406" s="13">
        <v>0.168116569519042</v>
      </c>
      <c r="J406" s="41">
        <v>2</v>
      </c>
      <c r="K406" s="3">
        <v>2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4</v>
      </c>
      <c r="R406" s="3" t="b">
        <v>1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Z406" s="3">
        <v>1</v>
      </c>
    </row>
    <row r="407" spans="1:33" x14ac:dyDescent="0.2">
      <c r="A407" s="7">
        <v>2306.0151500000002</v>
      </c>
      <c r="B407" s="3" t="s">
        <v>57</v>
      </c>
      <c r="C407" s="3">
        <v>0</v>
      </c>
      <c r="D407" s="3">
        <v>0</v>
      </c>
      <c r="E407" s="3" t="b">
        <f>OR(OLD_cmp20_23!E407,OLD_cmp20_23!F407,OLD_RAW_compile!R407)</f>
        <v>0</v>
      </c>
      <c r="F407" s="13">
        <v>19.085986852645799</v>
      </c>
      <c r="G407" s="13">
        <v>0.118870735168457</v>
      </c>
      <c r="H407" s="13">
        <v>15.1099541187286</v>
      </c>
      <c r="I407" s="13">
        <v>0.17562913894653301</v>
      </c>
      <c r="J407" s="41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 t="b">
        <v>1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Z407" s="3" cm="1">
        <f t="array" ref="Z407:AG407">IF(E407,"",OLD_cmp20_23!AI407:AP407)</f>
        <v>1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</row>
    <row r="408" spans="1:33" x14ac:dyDescent="0.2">
      <c r="A408" s="7">
        <v>2306.1094899999998</v>
      </c>
      <c r="B408" s="3" t="s">
        <v>49</v>
      </c>
      <c r="C408" s="3">
        <v>0</v>
      </c>
      <c r="D408" s="3">
        <v>0</v>
      </c>
      <c r="E408" s="3" t="b">
        <f>OR(OLD_cmp20_23!E408,OLD_cmp20_23!F408,OLD_RAW_compile!R408)</f>
        <v>0</v>
      </c>
      <c r="F408" s="13">
        <v>7.9546251296996999</v>
      </c>
      <c r="G408" s="13">
        <v>0.116112232208251</v>
      </c>
      <c r="H408" s="13">
        <v>5.5497493743896396</v>
      </c>
      <c r="I408" s="13">
        <v>0.16773653030395499</v>
      </c>
      <c r="J408" s="41">
        <v>2</v>
      </c>
      <c r="K408" s="3">
        <v>2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4</v>
      </c>
      <c r="R408" s="3" t="b">
        <v>1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Z408" s="3">
        <v>1</v>
      </c>
    </row>
    <row r="409" spans="1:33" x14ac:dyDescent="0.2">
      <c r="A409" s="7">
        <v>2306.0140299999998</v>
      </c>
      <c r="B409" s="3" t="s">
        <v>18</v>
      </c>
      <c r="C409" s="3">
        <v>0</v>
      </c>
      <c r="D409" s="3">
        <v>0</v>
      </c>
      <c r="E409" s="3" t="b">
        <v>1</v>
      </c>
      <c r="F409" s="13">
        <v>12.590431690216001</v>
      </c>
      <c r="G409" s="13">
        <v>0.17044377326965299</v>
      </c>
      <c r="H409" s="13">
        <v>10.302971124649</v>
      </c>
      <c r="I409" s="13">
        <v>0.172301530838012</v>
      </c>
      <c r="J409" s="41">
        <v>2</v>
      </c>
      <c r="K409" s="3">
        <v>2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4</v>
      </c>
      <c r="R409" s="3" t="b">
        <v>1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Z409" s="3" t="str" cm="1">
        <f t="array" ref="Z409">IF(E409,"",OLD_cmp20_23!AI409:AP409)</f>
        <v/>
      </c>
    </row>
    <row r="410" spans="1:33" x14ac:dyDescent="0.2">
      <c r="A410" s="7">
        <v>2306.0151099999998</v>
      </c>
      <c r="B410" s="3" t="s">
        <v>10</v>
      </c>
      <c r="C410" s="3">
        <v>0</v>
      </c>
      <c r="D410" s="3">
        <v>0</v>
      </c>
      <c r="E410" s="3" t="b">
        <f>OR(OLD_cmp20_23!E410,OLD_cmp20_23!F410,OLD_RAW_compile!R410)</f>
        <v>0</v>
      </c>
      <c r="F410" s="13">
        <v>21.101854562759399</v>
      </c>
      <c r="G410" s="13">
        <v>0.167166233062744</v>
      </c>
      <c r="H410" s="13">
        <v>13.863909482955901</v>
      </c>
      <c r="I410" s="13">
        <v>0.16871523857116699</v>
      </c>
      <c r="J410" s="41">
        <v>2</v>
      </c>
      <c r="K410" s="3">
        <v>2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4</v>
      </c>
      <c r="R410" s="3" t="b">
        <v>1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Z410" s="3">
        <v>1</v>
      </c>
    </row>
    <row r="411" spans="1:33" x14ac:dyDescent="0.2">
      <c r="A411" s="7">
        <v>2306.0046900000002</v>
      </c>
      <c r="B411" s="3" t="s">
        <v>12</v>
      </c>
      <c r="C411" s="3">
        <v>0</v>
      </c>
      <c r="D411" s="3">
        <v>0</v>
      </c>
      <c r="E411" s="3" t="b">
        <f>OR(OLD_cmp20_23!E411,OLD_cmp20_23!F411,OLD_RAW_compile!R411)</f>
        <v>0</v>
      </c>
      <c r="F411" s="13">
        <v>12.732833385467501</v>
      </c>
      <c r="G411" s="13">
        <v>0.16698575019836401</v>
      </c>
      <c r="H411" s="13">
        <v>8.0819778442382795</v>
      </c>
      <c r="I411" s="13">
        <v>0.174199819564819</v>
      </c>
      <c r="J411" s="41">
        <v>2</v>
      </c>
      <c r="K411" s="3">
        <v>2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4</v>
      </c>
      <c r="R411" s="3" t="b">
        <v>1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Z411" s="3" cm="1">
        <f t="array" ref="Z411:AG411">IF(E411,"",OLD_cmp20_23!AI411:AP411)</f>
        <v>1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</row>
    <row r="412" spans="1:33" x14ac:dyDescent="0.2">
      <c r="A412" s="7">
        <v>2306.0016000000001</v>
      </c>
      <c r="B412" s="3" t="s">
        <v>14</v>
      </c>
      <c r="C412" s="3">
        <v>0</v>
      </c>
      <c r="D412" s="3">
        <v>0</v>
      </c>
      <c r="E412" s="3" t="b">
        <f>OR(OLD_cmp20_23!E412,OLD_cmp20_23!F412,OLD_RAW_compile!R412)</f>
        <v>1</v>
      </c>
      <c r="F412" s="13">
        <v>17.6515133380889</v>
      </c>
      <c r="G412" s="13">
        <v>0.16727209091186501</v>
      </c>
      <c r="H412" s="13">
        <v>9.5775487422943097</v>
      </c>
      <c r="I412" s="13">
        <v>0.17810988426208399</v>
      </c>
      <c r="J412" s="41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 t="b">
        <v>1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Z412" s="3" t="str" cm="1">
        <f t="array" ref="Z412">IF(E412,"",OLD_cmp20_23!AI412:AP412)</f>
        <v/>
      </c>
    </row>
    <row r="413" spans="1:33" x14ac:dyDescent="0.2">
      <c r="A413" s="7">
        <v>2306.0039400000001</v>
      </c>
      <c r="B413" s="3" t="s">
        <v>16</v>
      </c>
      <c r="C413" s="3">
        <v>0</v>
      </c>
      <c r="D413" s="3">
        <v>0</v>
      </c>
      <c r="E413" s="3" t="b">
        <f>OR(OLD_cmp20_23!E413,OLD_cmp20_23!F413,OLD_RAW_compile!R413)</f>
        <v>0</v>
      </c>
      <c r="F413" s="13">
        <v>12.6039459705352</v>
      </c>
      <c r="G413" s="13">
        <v>0.11613345146179101</v>
      </c>
      <c r="H413" s="13">
        <v>6.5569784641265798</v>
      </c>
      <c r="I413" s="13">
        <v>0.17421412467956501</v>
      </c>
      <c r="J413" s="41">
        <v>11761</v>
      </c>
      <c r="K413" s="3">
        <v>1985</v>
      </c>
      <c r="L413" s="3">
        <v>3</v>
      </c>
      <c r="M413" s="3">
        <v>6</v>
      </c>
      <c r="N413" s="3">
        <v>3839</v>
      </c>
      <c r="O413" s="3">
        <v>3</v>
      </c>
      <c r="P413" s="3">
        <v>2</v>
      </c>
      <c r="Q413" s="3">
        <v>2</v>
      </c>
      <c r="R413" s="3" t="b">
        <v>1</v>
      </c>
      <c r="S413" s="3">
        <v>0</v>
      </c>
      <c r="T413" s="3">
        <v>0</v>
      </c>
      <c r="U413" s="3">
        <v>0</v>
      </c>
      <c r="V413" s="3">
        <v>0</v>
      </c>
      <c r="W413" s="3">
        <v>-1</v>
      </c>
      <c r="Z413" s="3">
        <v>1</v>
      </c>
    </row>
    <row r="414" spans="1:33" x14ac:dyDescent="0.2">
      <c r="A414" s="7">
        <v>2306.0022100000001</v>
      </c>
      <c r="B414" s="3" t="s">
        <v>18</v>
      </c>
      <c r="C414" s="3">
        <v>0</v>
      </c>
      <c r="D414" s="3">
        <v>0</v>
      </c>
      <c r="E414" s="3" t="b">
        <f>OR(OLD_cmp20_23!E414,OLD_cmp20_23!F414,OLD_RAW_compile!R414)</f>
        <v>0</v>
      </c>
      <c r="F414" s="13">
        <v>73.280459403991699</v>
      </c>
      <c r="G414" s="13">
        <v>0.17044997215270899</v>
      </c>
      <c r="H414" s="13">
        <v>64.719754934310899</v>
      </c>
      <c r="I414" s="13">
        <v>0.17604947090148901</v>
      </c>
      <c r="J414" s="41">
        <v>3</v>
      </c>
      <c r="K414" s="3">
        <v>2</v>
      </c>
      <c r="L414" s="3">
        <v>0</v>
      </c>
      <c r="M414" s="3">
        <v>0</v>
      </c>
      <c r="N414" s="3">
        <v>0</v>
      </c>
      <c r="O414" s="3">
        <v>-1</v>
      </c>
      <c r="P414" s="3">
        <v>0</v>
      </c>
      <c r="Q414" s="3">
        <v>4</v>
      </c>
      <c r="R414" s="3" t="b">
        <v>1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Z414" s="3">
        <v>1</v>
      </c>
    </row>
    <row r="415" spans="1:33" x14ac:dyDescent="0.2">
      <c r="A415" s="7">
        <v>2306.00234</v>
      </c>
      <c r="B415" s="3" t="s">
        <v>23</v>
      </c>
      <c r="C415" s="3">
        <v>0</v>
      </c>
      <c r="D415" s="3">
        <v>0</v>
      </c>
      <c r="E415" s="3" t="b">
        <f>OR(OLD_cmp20_23!E415,OLD_cmp20_23!F415,OLD_RAW_compile!R415)</f>
        <v>1</v>
      </c>
      <c r="F415" s="13">
        <v>4.3923475742339999</v>
      </c>
      <c r="G415" s="13">
        <v>0.119294643402099</v>
      </c>
      <c r="H415" s="13">
        <v>3.4925947189331001</v>
      </c>
      <c r="I415" s="13">
        <v>0.115968942642211</v>
      </c>
      <c r="J415" s="41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 t="b">
        <v>1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Z415" s="3" t="str" cm="1">
        <f t="array" ref="Z415">IF(E415,"",OLD_cmp20_23!AI415:AP415)</f>
        <v/>
      </c>
    </row>
    <row r="416" spans="1:33" x14ac:dyDescent="0.2">
      <c r="A416" s="7">
        <v>2306.0420199999999</v>
      </c>
      <c r="B416" s="3" t="s">
        <v>70</v>
      </c>
      <c r="C416" s="3">
        <v>0</v>
      </c>
      <c r="D416" s="3">
        <v>0</v>
      </c>
      <c r="E416" s="3" t="b">
        <f>OR(OLD_cmp20_23!E416,OLD_cmp20_23!F416,OLD_RAW_compile!R416)</f>
        <v>1</v>
      </c>
      <c r="F416" s="13">
        <v>18.9200453758239</v>
      </c>
      <c r="G416" s="13">
        <v>0.11761450767517</v>
      </c>
      <c r="H416" s="13">
        <v>13.0709891319274</v>
      </c>
      <c r="I416" s="13">
        <v>0.168359994888305</v>
      </c>
      <c r="J416" s="41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 t="b">
        <v>1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Z416" s="3" t="str" cm="1">
        <f t="array" ref="Z416">IF(E416,"",OLD_cmp20_23!AI416:AP416)</f>
        <v/>
      </c>
    </row>
    <row r="417" spans="1:33" x14ac:dyDescent="0.2">
      <c r="A417" s="7">
        <v>2306.0021400000001</v>
      </c>
      <c r="B417" s="3" t="s">
        <v>13</v>
      </c>
      <c r="C417" s="3">
        <v>0</v>
      </c>
      <c r="D417" s="3">
        <v>0</v>
      </c>
      <c r="E417" s="3" t="b">
        <f>OR(OLD_cmp20_23!E417,OLD_cmp20_23!F417,OLD_RAW_compile!R417)</f>
        <v>1</v>
      </c>
      <c r="F417" s="13">
        <v>8.7280733585357595</v>
      </c>
      <c r="G417" s="13">
        <v>0.11877560615539499</v>
      </c>
      <c r="H417" s="13">
        <v>5.44988584518432</v>
      </c>
      <c r="I417" s="13">
        <v>0.16893649101257299</v>
      </c>
      <c r="J417" s="41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 t="b">
        <v>1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Z417" s="3" t="str" cm="1">
        <f t="array" ref="Z417">IF(E417,"",OLD_cmp20_23!AI417:AP417)</f>
        <v/>
      </c>
    </row>
    <row r="418" spans="1:33" x14ac:dyDescent="0.2">
      <c r="A418" s="7">
        <v>2306.01935</v>
      </c>
      <c r="B418" s="3" t="s">
        <v>71</v>
      </c>
      <c r="C418" s="3">
        <v>0</v>
      </c>
      <c r="D418" s="3">
        <v>0</v>
      </c>
      <c r="E418" s="3" t="b">
        <f>OR(OLD_cmp20_23!E418,OLD_cmp20_23!F418,OLD_RAW_compile!R418)</f>
        <v>1</v>
      </c>
      <c r="F418" s="13">
        <v>16.697744607925401</v>
      </c>
      <c r="G418" s="13">
        <v>0.11540484428405701</v>
      </c>
      <c r="H418" s="13">
        <v>10.484019279479901</v>
      </c>
      <c r="I418" s="13">
        <v>0.172214984893798</v>
      </c>
      <c r="J418" s="41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 t="b">
        <v>1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Z418" s="3" t="str" cm="1">
        <f t="array" ref="Z418">IF(E418,"",OLD_cmp20_23!AI418:AP418)</f>
        <v/>
      </c>
    </row>
    <row r="419" spans="1:33" x14ac:dyDescent="0.2">
      <c r="A419" s="7">
        <v>2306.02792</v>
      </c>
      <c r="B419" s="3" t="s">
        <v>13</v>
      </c>
      <c r="C419" s="3">
        <v>0</v>
      </c>
      <c r="D419" s="3">
        <v>0</v>
      </c>
      <c r="E419" s="3" t="b">
        <f>OR(OLD_cmp20_23!E419,OLD_cmp20_23!F419,OLD_RAW_compile!R419)</f>
        <v>0</v>
      </c>
      <c r="F419" s="13">
        <v>14.951713323593101</v>
      </c>
      <c r="G419" s="13">
        <v>0.173853874206542</v>
      </c>
      <c r="H419" s="13">
        <v>9.6417171955108607</v>
      </c>
      <c r="I419" s="13">
        <v>0.173904418945312</v>
      </c>
      <c r="J419" s="41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 t="b">
        <v>1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Z419" s="3">
        <v>1</v>
      </c>
    </row>
    <row r="420" spans="1:33" x14ac:dyDescent="0.2">
      <c r="A420" s="7">
        <v>2306.0413199999998</v>
      </c>
      <c r="B420" s="3" t="s">
        <v>13</v>
      </c>
      <c r="C420" s="3">
        <v>0</v>
      </c>
      <c r="D420" s="3">
        <v>0</v>
      </c>
      <c r="E420" s="3" t="b">
        <f>OR(OLD_cmp20_23!E420,OLD_cmp20_23!F420,OLD_RAW_compile!R420)</f>
        <v>1</v>
      </c>
      <c r="F420" s="13">
        <v>12.1318180561065</v>
      </c>
      <c r="G420" s="13">
        <v>0.115790367126464</v>
      </c>
      <c r="H420" s="13">
        <v>8.1689863204956001</v>
      </c>
      <c r="I420" s="13">
        <v>0.17412328720092701</v>
      </c>
      <c r="J420" s="41">
        <v>2</v>
      </c>
      <c r="K420" s="3">
        <v>2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4</v>
      </c>
      <c r="R420" s="3" t="b">
        <v>1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Z420" s="3" t="str" cm="1">
        <f t="array" ref="Z420">IF(E420,"",OLD_cmp20_23!AI420:AP420)</f>
        <v/>
      </c>
    </row>
    <row r="421" spans="1:33" x14ac:dyDescent="0.2">
      <c r="A421" s="7">
        <v>2306.0165999999999</v>
      </c>
      <c r="B421" s="3" t="s">
        <v>10</v>
      </c>
      <c r="C421" s="3">
        <v>0</v>
      </c>
      <c r="D421" s="3">
        <v>0</v>
      </c>
      <c r="E421" s="3" t="b">
        <f>OR(OLD_cmp20_23!E421,OLD_cmp20_23!F421,OLD_RAW_compile!R421)</f>
        <v>1</v>
      </c>
      <c r="F421" s="13">
        <v>13.1849837303161</v>
      </c>
      <c r="G421" s="13">
        <v>0.16703224182128901</v>
      </c>
      <c r="H421" s="13">
        <v>8.0212986469268799</v>
      </c>
      <c r="I421" s="13">
        <v>0.16712617874145499</v>
      </c>
      <c r="J421" s="41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 t="b">
        <v>1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Z421" s="3" t="str" cm="1">
        <f t="array" ref="Z421">IF(E421,"",OLD_cmp20_23!AI421:AP421)</f>
        <v/>
      </c>
    </row>
    <row r="422" spans="1:33" x14ac:dyDescent="0.2">
      <c r="A422" s="7">
        <v>2306.09175</v>
      </c>
      <c r="B422" s="3" t="s">
        <v>10</v>
      </c>
      <c r="C422" s="3">
        <v>0</v>
      </c>
      <c r="D422" s="3">
        <v>0</v>
      </c>
      <c r="E422" s="3" t="b">
        <f>OR(OLD_cmp20_23!E422,OLD_cmp20_23!F422,OLD_RAW_compile!R422)</f>
        <v>1</v>
      </c>
      <c r="F422" s="13">
        <v>34.526317119598303</v>
      </c>
      <c r="G422" s="13">
        <v>0.175137042999267</v>
      </c>
      <c r="H422" s="13">
        <v>24.745009183883599</v>
      </c>
      <c r="I422" s="13">
        <v>0.17370057106018</v>
      </c>
      <c r="J422" s="41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 t="b">
        <v>1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 t="s">
        <v>277</v>
      </c>
      <c r="Z422" s="3" t="str" cm="1">
        <f t="array" ref="Z422">IF(E422,"",OLD_cmp20_23!AI422:AP422)</f>
        <v/>
      </c>
    </row>
    <row r="423" spans="1:33" x14ac:dyDescent="0.2">
      <c r="A423" s="7">
        <v>2306.0010299999999</v>
      </c>
      <c r="B423" s="3" t="s">
        <v>10</v>
      </c>
      <c r="C423" s="3">
        <v>0</v>
      </c>
      <c r="D423" s="3">
        <v>0</v>
      </c>
      <c r="E423" s="3" t="b">
        <f>OR(OLD_cmp20_23!E423,OLD_cmp20_23!F423,OLD_RAW_compile!R423)</f>
        <v>0</v>
      </c>
      <c r="F423" s="13">
        <v>40.462638854980398</v>
      </c>
      <c r="G423" s="13">
        <v>0.16671586036682101</v>
      </c>
      <c r="H423" s="13">
        <v>26.668046712875299</v>
      </c>
      <c r="I423" s="13">
        <v>0.17428541183471599</v>
      </c>
      <c r="J423" s="41">
        <v>20</v>
      </c>
      <c r="K423" s="3">
        <v>20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4</v>
      </c>
      <c r="R423" s="3" t="b">
        <v>1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 t="s">
        <v>275</v>
      </c>
      <c r="Z423" s="3">
        <v>1</v>
      </c>
    </row>
    <row r="424" spans="1:33" x14ac:dyDescent="0.2">
      <c r="A424" s="7">
        <v>2306.0026600000001</v>
      </c>
      <c r="B424" s="3" t="s">
        <v>10</v>
      </c>
      <c r="C424" s="3">
        <v>0</v>
      </c>
      <c r="D424" s="3">
        <v>0</v>
      </c>
      <c r="E424" s="3" t="b">
        <f>OR(OLD_cmp20_23!E424,OLD_cmp20_23!F424,OLD_RAW_compile!R424)</f>
        <v>0</v>
      </c>
      <c r="F424" s="13">
        <v>15.539482116699199</v>
      </c>
      <c r="G424" s="13">
        <v>0.116338491439819</v>
      </c>
      <c r="H424" s="13">
        <v>9.9785637855529803</v>
      </c>
      <c r="I424" s="13">
        <v>0.170716762542724</v>
      </c>
      <c r="J424" s="41">
        <v>54</v>
      </c>
      <c r="K424" s="3">
        <v>2</v>
      </c>
      <c r="L424" s="3">
        <v>0</v>
      </c>
      <c r="M424" s="3">
        <v>0</v>
      </c>
      <c r="N424" s="3">
        <v>16</v>
      </c>
      <c r="O424" s="3">
        <v>0</v>
      </c>
      <c r="P424" s="3">
        <v>0</v>
      </c>
      <c r="Q424" s="3">
        <v>4</v>
      </c>
      <c r="R424" s="3" t="b">
        <v>1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Z424" s="3">
        <v>1</v>
      </c>
    </row>
    <row r="425" spans="1:33" x14ac:dyDescent="0.2">
      <c r="A425" s="7">
        <v>2306.0459799999999</v>
      </c>
      <c r="B425" s="3" t="s">
        <v>38</v>
      </c>
      <c r="C425" s="3">
        <v>0</v>
      </c>
      <c r="D425" s="3">
        <v>0</v>
      </c>
      <c r="E425" s="3" t="b">
        <f>OR(OLD_cmp20_23!E425,OLD_cmp20_23!F425,OLD_RAW_compile!R425)</f>
        <v>1</v>
      </c>
      <c r="F425" s="13">
        <v>11.0640170574188</v>
      </c>
      <c r="G425" s="13">
        <v>0.116120815277099</v>
      </c>
      <c r="H425" s="13">
        <v>6.6359066963195801</v>
      </c>
      <c r="I425" s="13">
        <v>0.17273068428039501</v>
      </c>
      <c r="J425" s="41">
        <v>2</v>
      </c>
      <c r="K425" s="3">
        <v>2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4</v>
      </c>
      <c r="R425" s="3" t="b">
        <v>1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Z425" s="3" t="str" cm="1">
        <f t="array" ref="Z425">IF(E425,"",OLD_cmp20_23!AI425:AP425)</f>
        <v/>
      </c>
    </row>
    <row r="426" spans="1:33" x14ac:dyDescent="0.2">
      <c r="A426" s="7">
        <v>2306.00299</v>
      </c>
      <c r="B426" s="3" t="s">
        <v>10</v>
      </c>
      <c r="C426" s="3">
        <v>0</v>
      </c>
      <c r="D426" s="3">
        <v>0</v>
      </c>
      <c r="E426" s="3" t="b">
        <f>OR(OLD_cmp20_23!E426,OLD_cmp20_23!F426,OLD_RAW_compile!R426)</f>
        <v>1</v>
      </c>
      <c r="F426" s="13">
        <v>14.2568840980529</v>
      </c>
      <c r="G426" s="13">
        <v>0.116286277770996</v>
      </c>
      <c r="H426" s="13">
        <v>9.4755024909973091</v>
      </c>
      <c r="I426" s="13">
        <v>0.168111562728881</v>
      </c>
      <c r="J426" s="41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 t="b">
        <v>1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Z426" s="3" t="str" cm="1">
        <f t="array" ref="Z426">IF(E426,"",OLD_cmp20_23!AI426:AP426)</f>
        <v/>
      </c>
    </row>
    <row r="427" spans="1:33" x14ac:dyDescent="0.2">
      <c r="A427" s="7">
        <v>2306.00081</v>
      </c>
      <c r="B427" s="3" t="s">
        <v>18</v>
      </c>
      <c r="C427" s="3">
        <v>0</v>
      </c>
      <c r="D427" s="3">
        <v>0</v>
      </c>
      <c r="E427" s="3" t="b">
        <f>OR(OLD_cmp20_23!E427,OLD_cmp20_23!F427,OLD_RAW_compile!R427)</f>
        <v>1</v>
      </c>
      <c r="F427" s="13">
        <v>17.339219093322701</v>
      </c>
      <c r="G427" s="13">
        <v>0.16927790641784601</v>
      </c>
      <c r="H427" s="13">
        <v>13.687116622924799</v>
      </c>
      <c r="I427" s="13">
        <v>0.17237353324890101</v>
      </c>
      <c r="J427" s="41">
        <v>2</v>
      </c>
      <c r="K427" s="3">
        <v>2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4</v>
      </c>
      <c r="R427" s="3" t="b">
        <v>1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Z427" s="3" t="str" cm="1">
        <f t="array" ref="Z427">IF(E427,"",OLD_cmp20_23!AI427:AP427)</f>
        <v/>
      </c>
    </row>
    <row r="428" spans="1:33" x14ac:dyDescent="0.2">
      <c r="A428" s="7">
        <v>2306.0013800000002</v>
      </c>
      <c r="B428" s="3" t="s">
        <v>16</v>
      </c>
      <c r="C428" s="3">
        <v>0</v>
      </c>
      <c r="D428" s="3">
        <v>0</v>
      </c>
      <c r="E428" s="3" t="b">
        <f>OR(OLD_cmp20_23!E428,OLD_cmp20_23!F428,OLD_RAW_compile!R428)</f>
        <v>1</v>
      </c>
      <c r="F428" s="13">
        <v>12.5091784000396</v>
      </c>
      <c r="G428" s="13">
        <v>0.116221666336059</v>
      </c>
      <c r="H428" s="13">
        <v>9.2905488014221191</v>
      </c>
      <c r="I428" s="13">
        <v>0.17041897773742601</v>
      </c>
      <c r="J428" s="41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 t="b">
        <v>1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Z428" s="3" t="str" cm="1">
        <f t="array" ref="Z428">IF(E428,"",OLD_cmp20_23!AI428:AP428)</f>
        <v/>
      </c>
    </row>
    <row r="429" spans="1:33" x14ac:dyDescent="0.2">
      <c r="A429" s="7">
        <v>2306.0022899999999</v>
      </c>
      <c r="B429" s="3" t="s">
        <v>17</v>
      </c>
      <c r="C429" s="3">
        <v>0</v>
      </c>
      <c r="D429" s="3">
        <v>0</v>
      </c>
      <c r="E429" s="3" t="b">
        <f>OR(OLD_cmp20_23!E429,OLD_cmp20_23!F429,OLD_RAW_compile!R429)</f>
        <v>0</v>
      </c>
      <c r="F429" s="13">
        <v>15.3533692359924</v>
      </c>
      <c r="G429" s="13">
        <v>0.166291713714599</v>
      </c>
      <c r="H429" s="13">
        <v>9.3699517250061</v>
      </c>
      <c r="I429" s="13">
        <v>0.17060685157775801</v>
      </c>
      <c r="J429" s="41">
        <v>601</v>
      </c>
      <c r="K429" s="3">
        <v>66</v>
      </c>
      <c r="L429" s="3">
        <v>0</v>
      </c>
      <c r="M429" s="3">
        <v>0</v>
      </c>
      <c r="N429" s="3">
        <v>212</v>
      </c>
      <c r="O429" s="3">
        <v>0</v>
      </c>
      <c r="P429" s="3">
        <v>0</v>
      </c>
      <c r="Q429" s="3">
        <v>0</v>
      </c>
      <c r="R429" s="3" t="b">
        <v>1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Z429" s="3" cm="1">
        <f t="array" ref="Z429:AG429">IF(E429,"",OLD_cmp20_23!AI429:AP429)</f>
        <v>1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</row>
    <row r="430" spans="1:33" x14ac:dyDescent="0.2">
      <c r="A430" s="7">
        <v>2306.0015600000002</v>
      </c>
      <c r="B430" s="3" t="s">
        <v>12</v>
      </c>
      <c r="C430" s="3">
        <v>0</v>
      </c>
      <c r="D430" s="3">
        <v>0</v>
      </c>
      <c r="E430" s="3" t="b">
        <f>OR(OLD_cmp20_23!E430,OLD_cmp20_23!F430,OLD_RAW_compile!R430)</f>
        <v>1</v>
      </c>
      <c r="F430" s="13">
        <v>13.9700820446014</v>
      </c>
      <c r="G430" s="13">
        <v>0.16618514060974099</v>
      </c>
      <c r="H430" s="13">
        <v>9.9262244701385498</v>
      </c>
      <c r="I430" s="13">
        <v>0.16758203506469699</v>
      </c>
      <c r="J430" s="41">
        <v>2</v>
      </c>
      <c r="K430" s="3">
        <v>2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4</v>
      </c>
      <c r="R430" s="3" t="b">
        <v>1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Z430" s="3" t="str" cm="1">
        <f t="array" ref="Z430">IF(E430,"",OLD_cmp20_23!AI430:AP430)</f>
        <v/>
      </c>
    </row>
    <row r="431" spans="1:33" x14ac:dyDescent="0.2">
      <c r="A431" s="7">
        <v>2306.0057999999999</v>
      </c>
      <c r="B431" s="3" t="s">
        <v>72</v>
      </c>
      <c r="C431" s="3">
        <v>0</v>
      </c>
      <c r="D431" s="3">
        <v>0</v>
      </c>
      <c r="E431" s="3" t="b">
        <f>OR(OLD_cmp20_23!E431,OLD_cmp20_23!F431,OLD_RAW_compile!R431)</f>
        <v>0</v>
      </c>
      <c r="F431" s="13">
        <v>27.0309879779815</v>
      </c>
      <c r="G431" s="13">
        <v>0.11594796180725001</v>
      </c>
      <c r="H431" s="13">
        <v>16.734198570251401</v>
      </c>
      <c r="I431" s="13">
        <v>0.16774439811706501</v>
      </c>
      <c r="J431" s="41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 t="b">
        <v>1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Z431" s="3">
        <v>1</v>
      </c>
    </row>
    <row r="432" spans="1:33" x14ac:dyDescent="0.2">
      <c r="A432" s="7">
        <v>2306.0003000000002</v>
      </c>
      <c r="B432" s="3" t="s">
        <v>57</v>
      </c>
      <c r="C432" s="3">
        <v>12</v>
      </c>
      <c r="D432" s="3">
        <v>12</v>
      </c>
      <c r="E432" s="3" t="b">
        <f>OR(OLD_cmp20_23!E432,OLD_cmp20_23!F432,OLD_RAW_compile!R432)</f>
        <v>0</v>
      </c>
      <c r="F432" s="13">
        <v>0.317246913909912</v>
      </c>
      <c r="G432" s="13">
        <v>0.31775116920471103</v>
      </c>
      <c r="H432" s="13">
        <v>0.47864389419555597</v>
      </c>
      <c r="I432" s="13">
        <v>0.175389289855957</v>
      </c>
      <c r="J432" s="41"/>
      <c r="Z432" s="3" t="str" cm="1">
        <f t="array" ref="Z432:AG432">IF(E432,"",OLD_cmp20_23!AI432:AP432)</f>
        <v>syntax error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</row>
    <row r="433" spans="1:33" x14ac:dyDescent="0.2">
      <c r="A433" s="7">
        <v>2306.00558</v>
      </c>
      <c r="B433" s="3" t="s">
        <v>13</v>
      </c>
      <c r="C433" s="3">
        <v>12</v>
      </c>
      <c r="D433" s="3">
        <v>12</v>
      </c>
      <c r="E433" s="3" t="b">
        <f>OR(OLD_cmp20_23!E433,OLD_cmp20_23!F433,OLD_RAW_compile!R433)</f>
        <v>0</v>
      </c>
      <c r="F433" s="13">
        <v>5.34564185142517</v>
      </c>
      <c r="G433" s="13">
        <v>5.0475969314575204</v>
      </c>
      <c r="H433" s="13">
        <v>4.3003842830657897</v>
      </c>
      <c r="I433" s="13">
        <v>0.168796777725219</v>
      </c>
      <c r="J433" s="41">
        <v>9122</v>
      </c>
      <c r="K433" s="3">
        <v>2252</v>
      </c>
      <c r="L433" s="3">
        <v>0</v>
      </c>
      <c r="M433" s="3">
        <v>0</v>
      </c>
      <c r="N433" s="3">
        <v>2638</v>
      </c>
      <c r="O433" s="3">
        <v>157</v>
      </c>
      <c r="P433" s="3">
        <v>-728</v>
      </c>
      <c r="Q433" s="3">
        <v>56</v>
      </c>
      <c r="R433" s="3" t="b">
        <v>1</v>
      </c>
      <c r="S433" s="3">
        <v>0</v>
      </c>
      <c r="T433" s="3">
        <v>0</v>
      </c>
      <c r="U433" s="3">
        <v>2</v>
      </c>
      <c r="V433" s="3">
        <v>2</v>
      </c>
      <c r="W433" s="3">
        <v>0</v>
      </c>
      <c r="Z433" s="3" cm="1">
        <f t="array" ref="Z433:AG433">IF(E433,"",OLD_cmp20_23!AI433:AP433)</f>
        <v>1</v>
      </c>
      <c r="AA433" s="3">
        <v>1</v>
      </c>
      <c r="AB433" s="3">
        <v>1</v>
      </c>
      <c r="AC433" s="3">
        <v>1</v>
      </c>
      <c r="AD433" s="3">
        <v>0</v>
      </c>
      <c r="AE433" s="3">
        <v>0</v>
      </c>
      <c r="AF433" s="3">
        <v>0</v>
      </c>
      <c r="AG433" s="3">
        <v>0</v>
      </c>
    </row>
  </sheetData>
  <mergeCells count="7">
    <mergeCell ref="BK30:BT30"/>
    <mergeCell ref="AJ14:AK14"/>
    <mergeCell ref="AJ26:AK26"/>
    <mergeCell ref="AM3:AV3"/>
    <mergeCell ref="AY3:BH3"/>
    <mergeCell ref="BK3:BT3"/>
    <mergeCell ref="BK17:BT17"/>
  </mergeCells>
  <conditionalFormatting sqref="C1:D1048576">
    <cfRule type="colorScale" priority="22">
      <colorScale>
        <cfvo type="min"/>
        <cfvo type="max"/>
        <color rgb="FFE5FDE4"/>
        <color rgb="FFFEFDB7"/>
      </colorScale>
    </cfRule>
  </conditionalFormatting>
  <conditionalFormatting sqref="E1:E1048576">
    <cfRule type="cellIs" dxfId="94" priority="16" stopIfTrue="1" operator="equal">
      <formula>TRUE</formula>
    </cfRule>
    <cfRule type="cellIs" dxfId="93" priority="17" stopIfTrue="1" operator="equal">
      <formula>FALSE</formula>
    </cfRule>
    <cfRule type="cellIs" dxfId="92" priority="18" stopIfTrue="1" operator="equal">
      <formula>0</formula>
    </cfRule>
  </conditionalFormatting>
  <conditionalFormatting sqref="K1:P1 S1:W1 K2:W1048576">
    <cfRule type="cellIs" dxfId="91" priority="19" stopIfTrue="1" operator="equal">
      <formula>TRUE</formula>
    </cfRule>
    <cfRule type="cellIs" dxfId="90" priority="20" stopIfTrue="1" operator="equal">
      <formula>FALSE</formula>
    </cfRule>
    <cfRule type="cellIs" dxfId="89" priority="21" stopIfTrue="1" operator="equal">
      <formula>0</formula>
    </cfRule>
  </conditionalFormatting>
  <conditionalFormatting sqref="Z1:AG1048576">
    <cfRule type="cellIs" dxfId="88" priority="14" operator="equal">
      <formula>1</formula>
    </cfRule>
  </conditionalFormatting>
  <conditionalFormatting sqref="AJ27:AJ28">
    <cfRule type="cellIs" dxfId="87" priority="11" stopIfTrue="1" operator="equal">
      <formula>TRUE</formula>
    </cfRule>
    <cfRule type="cellIs" dxfId="86" priority="12" stopIfTrue="1" operator="equal">
      <formula>FALSE</formula>
    </cfRule>
    <cfRule type="cellIs" dxfId="85" priority="13" stopIfTrue="1" operator="equal">
      <formula>0</formula>
    </cfRule>
  </conditionalFormatting>
  <conditionalFormatting sqref="AN6:AV68">
    <cfRule type="cellIs" dxfId="84" priority="9" operator="equal">
      <formula>0</formula>
    </cfRule>
    <cfRule type="colorScale" priority="10">
      <colorScale>
        <cfvo type="min"/>
        <cfvo type="max"/>
        <color rgb="FFFCFCFF"/>
        <color rgb="FF63BE7B"/>
      </colorScale>
    </cfRule>
  </conditionalFormatting>
  <conditionalFormatting sqref="AZ6:BH68">
    <cfRule type="cellIs" dxfId="83" priority="7" stopIfTrue="1" operator="equal">
      <formula>0</formula>
    </cfRule>
    <cfRule type="colorScale" priority="8">
      <colorScale>
        <cfvo type="min"/>
        <cfvo type="percentile" val="50"/>
        <cfvo type="max"/>
        <color rgb="FF63BE7B"/>
        <color rgb="FFE3FD7C"/>
        <color rgb="FFF8696B"/>
      </colorScale>
    </cfRule>
  </conditionalFormatting>
  <conditionalFormatting sqref="BL7:BT14">
    <cfRule type="cellIs" dxfId="82" priority="5" operator="equal">
      <formula>0</formula>
    </cfRule>
    <cfRule type="colorScale" priority="6">
      <colorScale>
        <cfvo type="min"/>
        <cfvo type="max"/>
        <color rgb="FFFCFCFF"/>
        <color rgb="FF63BE7B"/>
      </colorScale>
    </cfRule>
  </conditionalFormatting>
  <conditionalFormatting sqref="BL21:BT28">
    <cfRule type="cellIs" dxfId="81" priority="3" stopIfTrue="1" operator="equal">
      <formula>0</formula>
    </cfRule>
    <cfRule type="colorScale" priority="4">
      <colorScale>
        <cfvo type="min"/>
        <cfvo type="percentile" val="50"/>
        <cfvo type="max"/>
        <color rgb="FF63BE7B"/>
        <color rgb="FFE3FD7C"/>
        <color rgb="FFF8696B"/>
      </colorScale>
    </cfRule>
  </conditionalFormatting>
  <conditionalFormatting sqref="BL32:BT39">
    <cfRule type="cellIs" dxfId="80" priority="1" stopIfTrue="1" operator="equal">
      <formula>0</formula>
    </cfRule>
    <cfRule type="colorScale" priority="2">
      <colorScale>
        <cfvo type="min"/>
        <cfvo type="percentile" val="50"/>
        <cfvo type="max"/>
        <color rgb="FF63BE7B"/>
        <color rgb="FFE3FD7C"/>
        <color rgb="FFF8696B"/>
      </colorScale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66667-BF09-0B48-8CAC-ABF533A04908}">
  <dimension ref="A1:E433"/>
  <sheetViews>
    <sheetView topLeftCell="A123" workbookViewId="0">
      <selection activeCell="F386" sqref="F386"/>
    </sheetView>
  </sheetViews>
  <sheetFormatPr baseColWidth="10" defaultRowHeight="16" x14ac:dyDescent="0.2"/>
  <cols>
    <col min="1" max="1" width="11.6640625" style="6" bestFit="1" customWidth="1"/>
    <col min="3" max="5" width="10.83203125" style="3"/>
  </cols>
  <sheetData>
    <row r="1" spans="1:5" x14ac:dyDescent="0.2">
      <c r="A1" s="6" t="s">
        <v>0</v>
      </c>
      <c r="B1" s="14" t="s">
        <v>239</v>
      </c>
      <c r="C1" s="2" t="s">
        <v>283</v>
      </c>
      <c r="D1" s="2" t="s">
        <v>285</v>
      </c>
      <c r="E1" s="2" t="s">
        <v>284</v>
      </c>
    </row>
    <row r="2" spans="1:5" x14ac:dyDescent="0.2">
      <c r="A2" s="7">
        <v>2306.0458699999999</v>
      </c>
      <c r="B2" s="16">
        <v>4</v>
      </c>
      <c r="C2" s="3" t="b">
        <v>1</v>
      </c>
      <c r="D2" s="3" t="b">
        <v>0</v>
      </c>
      <c r="E2" s="3" t="b">
        <v>0</v>
      </c>
    </row>
    <row r="3" spans="1:5" x14ac:dyDescent="0.2">
      <c r="A3" s="7">
        <v>2306.0004899999999</v>
      </c>
      <c r="B3" s="16">
        <v>4</v>
      </c>
      <c r="C3" s="3" t="b">
        <v>0</v>
      </c>
      <c r="D3" s="3" t="b">
        <v>0</v>
      </c>
      <c r="E3" s="3" t="b">
        <v>0</v>
      </c>
    </row>
    <row r="4" spans="1:5" x14ac:dyDescent="0.2">
      <c r="A4" s="7">
        <v>2306.1106100000002</v>
      </c>
      <c r="B4" s="16">
        <v>4</v>
      </c>
      <c r="C4" s="3" t="b">
        <v>1</v>
      </c>
      <c r="D4" s="3" t="b">
        <v>0</v>
      </c>
      <c r="E4" s="3" t="b">
        <v>1</v>
      </c>
    </row>
    <row r="5" spans="1:5" x14ac:dyDescent="0.2">
      <c r="A5" s="7">
        <v>2306.0266700000002</v>
      </c>
      <c r="B5" s="16">
        <v>81</v>
      </c>
      <c r="C5" s="3" t="b">
        <v>0</v>
      </c>
      <c r="D5" s="3" t="b">
        <v>0</v>
      </c>
      <c r="E5" s="3" t="b">
        <v>1</v>
      </c>
    </row>
    <row r="6" spans="1:5" x14ac:dyDescent="0.2">
      <c r="A6" s="7">
        <v>2306.0007000000001</v>
      </c>
      <c r="B6" s="16">
        <v>6</v>
      </c>
      <c r="C6" s="3" t="b">
        <v>0</v>
      </c>
      <c r="D6" s="3" t="b">
        <v>0</v>
      </c>
      <c r="E6" s="3" t="b">
        <v>0</v>
      </c>
    </row>
    <row r="7" spans="1:5" x14ac:dyDescent="0.2">
      <c r="A7" s="7">
        <v>2306.0270799999998</v>
      </c>
      <c r="B7" s="16">
        <v>4</v>
      </c>
      <c r="C7" s="3" t="b">
        <v>0</v>
      </c>
      <c r="D7" s="3" t="b">
        <v>0</v>
      </c>
      <c r="E7" s="3" t="b">
        <v>0</v>
      </c>
    </row>
    <row r="8" spans="1:5" x14ac:dyDescent="0.2">
      <c r="A8" s="7">
        <v>2306.0048900000002</v>
      </c>
      <c r="B8" s="42">
        <v>0</v>
      </c>
      <c r="C8" s="3" t="b">
        <v>1</v>
      </c>
      <c r="D8" s="3" t="b">
        <v>1</v>
      </c>
      <c r="E8" s="3" t="b">
        <v>1</v>
      </c>
    </row>
    <row r="9" spans="1:5" x14ac:dyDescent="0.2">
      <c r="A9" s="7">
        <v>2306.00432</v>
      </c>
      <c r="B9" s="42">
        <v>0</v>
      </c>
      <c r="C9" s="3" t="b">
        <v>1</v>
      </c>
      <c r="D9" s="3" t="b">
        <v>1</v>
      </c>
      <c r="E9" s="3" t="b">
        <v>1</v>
      </c>
    </row>
    <row r="10" spans="1:5" x14ac:dyDescent="0.2">
      <c r="A10" s="7">
        <v>2306.06241</v>
      </c>
      <c r="B10" s="16">
        <v>4</v>
      </c>
      <c r="C10" s="3" t="b">
        <v>1</v>
      </c>
      <c r="D10" s="3" t="b">
        <v>1</v>
      </c>
      <c r="E10" s="3" t="b">
        <v>0</v>
      </c>
    </row>
    <row r="11" spans="1:5" x14ac:dyDescent="0.2">
      <c r="A11" s="7">
        <v>2306.00182</v>
      </c>
      <c r="B11" s="16">
        <v>4</v>
      </c>
      <c r="C11" s="3" t="b">
        <v>0</v>
      </c>
      <c r="D11" s="3" t="b">
        <v>0</v>
      </c>
      <c r="E11" s="3" t="b">
        <v>0</v>
      </c>
    </row>
    <row r="12" spans="1:5" x14ac:dyDescent="0.2">
      <c r="A12" s="7">
        <v>2306.00389</v>
      </c>
      <c r="B12" s="42">
        <v>0</v>
      </c>
      <c r="C12" s="3" t="b">
        <v>0</v>
      </c>
      <c r="D12" s="3" t="b">
        <v>0</v>
      </c>
      <c r="E12" s="3" t="b">
        <v>0</v>
      </c>
    </row>
    <row r="13" spans="1:5" x14ac:dyDescent="0.2">
      <c r="A13" s="7">
        <v>2306.0012499999998</v>
      </c>
      <c r="B13" s="16">
        <v>4</v>
      </c>
      <c r="C13" s="3" t="b">
        <v>0</v>
      </c>
      <c r="D13" s="3" t="b">
        <v>0</v>
      </c>
      <c r="E13" s="3" t="b">
        <v>0</v>
      </c>
    </row>
    <row r="14" spans="1:5" x14ac:dyDescent="0.2">
      <c r="A14" s="7">
        <v>2306.0029300000001</v>
      </c>
      <c r="B14" s="16">
        <v>1</v>
      </c>
      <c r="C14" s="3" t="b">
        <v>0</v>
      </c>
      <c r="D14" s="3" t="b">
        <v>0</v>
      </c>
      <c r="E14" s="3" t="b">
        <v>0</v>
      </c>
    </row>
    <row r="15" spans="1:5" x14ac:dyDescent="0.2">
      <c r="A15" s="7">
        <v>2306.0021000000002</v>
      </c>
      <c r="B15" s="16">
        <v>12</v>
      </c>
      <c r="C15" s="3" t="b">
        <v>0</v>
      </c>
      <c r="D15" s="3" t="b">
        <v>0</v>
      </c>
      <c r="E15" s="3" t="b">
        <v>0</v>
      </c>
    </row>
    <row r="16" spans="1:5" x14ac:dyDescent="0.2">
      <c r="A16" s="7">
        <v>2306.0166100000001</v>
      </c>
      <c r="B16" s="16">
        <v>4</v>
      </c>
      <c r="C16" s="3" t="b">
        <v>1</v>
      </c>
      <c r="D16" s="3" t="b">
        <v>1</v>
      </c>
      <c r="E16" s="3" t="b">
        <v>1</v>
      </c>
    </row>
    <row r="17" spans="1:5" x14ac:dyDescent="0.2">
      <c r="A17" s="7">
        <v>2306.0834500000001</v>
      </c>
      <c r="B17" s="16">
        <v>13</v>
      </c>
      <c r="C17" s="3" t="b">
        <v>0</v>
      </c>
      <c r="D17" s="3" t="b">
        <v>0</v>
      </c>
      <c r="E17" s="3" t="b">
        <v>0</v>
      </c>
    </row>
    <row r="18" spans="1:5" x14ac:dyDescent="0.2">
      <c r="A18" s="7">
        <v>2306.0002800000002</v>
      </c>
      <c r="B18" s="42">
        <v>0</v>
      </c>
      <c r="C18" s="3" t="b">
        <v>1</v>
      </c>
      <c r="D18" s="3" t="b">
        <v>1</v>
      </c>
      <c r="E18" s="3" t="b">
        <v>1</v>
      </c>
    </row>
    <row r="19" spans="1:5" x14ac:dyDescent="0.2">
      <c r="A19" s="7">
        <v>2306.0153399999999</v>
      </c>
      <c r="B19" s="42">
        <v>0</v>
      </c>
      <c r="C19" s="3" t="b">
        <v>1</v>
      </c>
      <c r="D19" s="3" t="b">
        <v>1</v>
      </c>
      <c r="E19" s="3" t="b">
        <v>1</v>
      </c>
    </row>
    <row r="20" spans="1:5" x14ac:dyDescent="0.2">
      <c r="A20" s="7">
        <v>2306.0019400000001</v>
      </c>
      <c r="B20" s="42">
        <v>0</v>
      </c>
      <c r="C20" s="3" t="b">
        <v>0</v>
      </c>
      <c r="D20" s="3" t="b">
        <v>0</v>
      </c>
      <c r="E20" s="3" t="b">
        <v>0</v>
      </c>
    </row>
    <row r="21" spans="1:5" x14ac:dyDescent="0.2">
      <c r="A21" s="7">
        <v>2306.0214500000002</v>
      </c>
      <c r="B21" s="16">
        <v>6</v>
      </c>
      <c r="C21" s="3" t="b">
        <v>0</v>
      </c>
      <c r="D21" s="3" t="b">
        <v>0</v>
      </c>
      <c r="E21" s="3" t="b">
        <v>0</v>
      </c>
    </row>
    <row r="22" spans="1:5" x14ac:dyDescent="0.2">
      <c r="A22" s="7">
        <v>2306.0070599999999</v>
      </c>
      <c r="B22" s="16">
        <v>4</v>
      </c>
      <c r="C22" s="3" t="b">
        <v>1</v>
      </c>
      <c r="D22" s="3" t="b">
        <v>0</v>
      </c>
      <c r="E22" s="3" t="b">
        <v>1</v>
      </c>
    </row>
    <row r="23" spans="1:5" x14ac:dyDescent="0.2">
      <c r="A23" s="7">
        <v>2306.0035899999998</v>
      </c>
      <c r="B23" s="16">
        <v>4</v>
      </c>
      <c r="C23" s="3" t="b">
        <v>0</v>
      </c>
      <c r="D23" s="3" t="b">
        <v>0</v>
      </c>
      <c r="E23" s="3" t="b">
        <v>0</v>
      </c>
    </row>
    <row r="24" spans="1:5" x14ac:dyDescent="0.2">
      <c r="A24" s="7">
        <v>2306.00135</v>
      </c>
      <c r="B24" s="42">
        <v>0</v>
      </c>
      <c r="C24" s="3" t="b">
        <v>1</v>
      </c>
      <c r="D24" s="3" t="b">
        <v>1</v>
      </c>
      <c r="E24" s="3" t="b">
        <v>1</v>
      </c>
    </row>
    <row r="25" spans="1:5" x14ac:dyDescent="0.2">
      <c r="A25" s="7">
        <v>2306.0005500000002</v>
      </c>
      <c r="B25" s="39"/>
      <c r="C25" s="3" t="b">
        <v>0</v>
      </c>
      <c r="D25" s="3" t="b">
        <v>0</v>
      </c>
      <c r="E25" s="3" t="b">
        <v>0</v>
      </c>
    </row>
    <row r="26" spans="1:5" x14ac:dyDescent="0.2">
      <c r="A26" s="7">
        <v>2306.0085300000001</v>
      </c>
      <c r="B26" s="42">
        <v>0</v>
      </c>
      <c r="C26" s="3" t="b">
        <v>0</v>
      </c>
      <c r="D26" s="3" t="b">
        <v>0</v>
      </c>
      <c r="E26" s="3" t="b">
        <v>0</v>
      </c>
    </row>
    <row r="27" spans="1:5" x14ac:dyDescent="0.2">
      <c r="A27" s="7">
        <v>2306.0025000000001</v>
      </c>
      <c r="B27" s="16">
        <v>4</v>
      </c>
      <c r="C27" s="3" t="b">
        <v>0</v>
      </c>
      <c r="D27" s="3" t="b">
        <v>0</v>
      </c>
      <c r="E27" s="3" t="b">
        <v>0</v>
      </c>
    </row>
    <row r="28" spans="1:5" x14ac:dyDescent="0.2">
      <c r="A28" s="7">
        <v>2306.0047500000001</v>
      </c>
      <c r="B28" s="16">
        <v>4</v>
      </c>
      <c r="C28" s="3" t="b">
        <v>1</v>
      </c>
      <c r="D28" s="3" t="b">
        <v>1</v>
      </c>
      <c r="E28" s="3" t="b">
        <v>1</v>
      </c>
    </row>
    <row r="29" spans="1:5" x14ac:dyDescent="0.2">
      <c r="A29" s="7">
        <v>2306.00038</v>
      </c>
      <c r="B29" s="16">
        <v>4</v>
      </c>
      <c r="C29" s="3" t="b">
        <v>0</v>
      </c>
      <c r="D29" s="3" t="b">
        <v>0</v>
      </c>
      <c r="E29" s="3" t="b">
        <v>0</v>
      </c>
    </row>
    <row r="30" spans="1:5" x14ac:dyDescent="0.2">
      <c r="A30" s="7">
        <v>2306.0036500000001</v>
      </c>
      <c r="B30" s="42">
        <v>0</v>
      </c>
      <c r="C30" s="3" t="b">
        <v>1</v>
      </c>
      <c r="D30" s="3" t="b">
        <v>1</v>
      </c>
      <c r="E30" s="3" t="b">
        <v>0</v>
      </c>
    </row>
    <row r="31" spans="1:5" x14ac:dyDescent="0.2">
      <c r="A31" s="7">
        <v>2306.0051100000001</v>
      </c>
      <c r="B31" s="42">
        <v>0</v>
      </c>
      <c r="C31" s="3" t="b">
        <v>1</v>
      </c>
      <c r="D31" s="3" t="b">
        <v>1</v>
      </c>
      <c r="E31" s="3" t="b">
        <v>1</v>
      </c>
    </row>
    <row r="32" spans="1:5" x14ac:dyDescent="0.2">
      <c r="A32" s="7">
        <v>2306.0092199999999</v>
      </c>
      <c r="B32" s="42">
        <v>0</v>
      </c>
      <c r="C32" s="3" t="b">
        <v>1</v>
      </c>
      <c r="D32" s="3" t="b">
        <v>1</v>
      </c>
      <c r="E32" s="3" t="b">
        <v>1</v>
      </c>
    </row>
    <row r="33" spans="1:5" x14ac:dyDescent="0.2">
      <c r="A33" s="7">
        <v>2306.0218500000001</v>
      </c>
      <c r="B33" s="16">
        <v>13</v>
      </c>
      <c r="C33" s="3" t="b">
        <v>0</v>
      </c>
      <c r="D33" s="3" t="b">
        <v>0</v>
      </c>
      <c r="E33" s="3" t="b">
        <v>0</v>
      </c>
    </row>
    <row r="34" spans="1:5" x14ac:dyDescent="0.2">
      <c r="A34" s="7">
        <v>2306.0009399999999</v>
      </c>
      <c r="B34" s="16">
        <v>4</v>
      </c>
      <c r="C34" s="3" t="b">
        <v>0</v>
      </c>
      <c r="D34" s="3" t="b">
        <v>0</v>
      </c>
      <c r="E34" s="3" t="b">
        <v>0</v>
      </c>
    </row>
    <row r="35" spans="1:5" x14ac:dyDescent="0.2">
      <c r="A35" s="7">
        <v>2306.0012200000001</v>
      </c>
      <c r="B35" s="16">
        <v>4</v>
      </c>
      <c r="C35" s="3" t="b">
        <v>0</v>
      </c>
      <c r="D35" s="3" t="b">
        <v>0</v>
      </c>
      <c r="E35" s="3" t="b">
        <v>0</v>
      </c>
    </row>
    <row r="36" spans="1:5" x14ac:dyDescent="0.2">
      <c r="A36" s="7">
        <v>2306.0008499999999</v>
      </c>
      <c r="B36" s="42">
        <v>0</v>
      </c>
      <c r="C36" s="3" t="b">
        <v>0</v>
      </c>
      <c r="D36" s="3" t="b">
        <v>0</v>
      </c>
      <c r="E36" s="3" t="b">
        <v>0</v>
      </c>
    </row>
    <row r="37" spans="1:5" x14ac:dyDescent="0.2">
      <c r="A37" s="7">
        <v>2306.0073299999999</v>
      </c>
      <c r="B37" s="42">
        <v>0</v>
      </c>
      <c r="C37" s="3" t="b">
        <v>1</v>
      </c>
      <c r="D37" s="3" t="b">
        <v>1</v>
      </c>
      <c r="E37" s="3" t="b">
        <v>1</v>
      </c>
    </row>
    <row r="38" spans="1:5" x14ac:dyDescent="0.2">
      <c r="A38" s="7">
        <v>2306.0028200000002</v>
      </c>
      <c r="B38" s="16">
        <v>95</v>
      </c>
      <c r="C38" s="3" t="b">
        <v>0</v>
      </c>
      <c r="D38" s="3" t="b">
        <v>0</v>
      </c>
      <c r="E38" s="3" t="b">
        <v>0</v>
      </c>
    </row>
    <row r="39" spans="1:5" x14ac:dyDescent="0.2">
      <c r="A39" s="7">
        <v>2306.0045399999999</v>
      </c>
      <c r="B39" s="42">
        <v>0</v>
      </c>
      <c r="C39" s="3" t="b">
        <v>1</v>
      </c>
      <c r="D39" s="3" t="b">
        <v>1</v>
      </c>
      <c r="E39" s="3" t="b">
        <v>0</v>
      </c>
    </row>
    <row r="40" spans="1:5" x14ac:dyDescent="0.2">
      <c r="A40" s="7">
        <v>2306.0005000000001</v>
      </c>
      <c r="B40" s="16">
        <v>85</v>
      </c>
      <c r="C40" s="3" t="b">
        <v>1</v>
      </c>
      <c r="D40" s="3" t="b">
        <v>0</v>
      </c>
      <c r="E40" s="3" t="b">
        <v>1</v>
      </c>
    </row>
    <row r="41" spans="1:5" x14ac:dyDescent="0.2">
      <c r="A41" s="7">
        <v>2306.0394099999999</v>
      </c>
      <c r="B41" s="42">
        <v>0</v>
      </c>
      <c r="C41" s="3" t="b">
        <v>1</v>
      </c>
      <c r="D41" s="3" t="b">
        <v>1</v>
      </c>
      <c r="E41" s="3" t="b">
        <v>1</v>
      </c>
    </row>
    <row r="42" spans="1:5" x14ac:dyDescent="0.2">
      <c r="A42" s="7">
        <v>2306.0048400000001</v>
      </c>
      <c r="B42" s="42">
        <v>0</v>
      </c>
      <c r="C42" s="3" t="b">
        <v>0</v>
      </c>
      <c r="D42" s="3" t="b">
        <v>0</v>
      </c>
      <c r="E42" s="3" t="b">
        <v>0</v>
      </c>
    </row>
    <row r="43" spans="1:5" x14ac:dyDescent="0.2">
      <c r="A43" s="7">
        <v>2306.0002899999999</v>
      </c>
      <c r="B43" s="16">
        <v>79</v>
      </c>
      <c r="C43" s="3" t="b">
        <v>0</v>
      </c>
      <c r="D43" s="3" t="b">
        <v>0</v>
      </c>
      <c r="E43" s="3" t="b">
        <v>0</v>
      </c>
    </row>
    <row r="44" spans="1:5" x14ac:dyDescent="0.2">
      <c r="A44" s="7">
        <v>2306.0214799999999</v>
      </c>
      <c r="B44" s="16">
        <v>6</v>
      </c>
      <c r="C44" s="3" t="b">
        <v>1</v>
      </c>
      <c r="D44" s="3" t="b">
        <v>0</v>
      </c>
      <c r="E44" s="3" t="b">
        <v>0</v>
      </c>
    </row>
    <row r="45" spans="1:5" x14ac:dyDescent="0.2">
      <c r="A45" s="7">
        <v>2306.0061300000002</v>
      </c>
      <c r="B45" s="16">
        <v>4</v>
      </c>
      <c r="C45" s="3" t="b">
        <v>0</v>
      </c>
      <c r="D45" s="3" t="b">
        <v>0</v>
      </c>
      <c r="E45" s="3" t="b">
        <v>0</v>
      </c>
    </row>
    <row r="46" spans="1:5" x14ac:dyDescent="0.2">
      <c r="A46" s="7">
        <v>2306.0209599999998</v>
      </c>
      <c r="B46" s="16">
        <v>80</v>
      </c>
      <c r="C46" s="3" t="b">
        <v>1</v>
      </c>
      <c r="D46" s="3" t="b">
        <v>0</v>
      </c>
      <c r="E46" s="3" t="b">
        <v>1</v>
      </c>
    </row>
    <row r="47" spans="1:5" x14ac:dyDescent="0.2">
      <c r="A47" s="7">
        <v>2306.00128</v>
      </c>
      <c r="B47" s="16">
        <v>9</v>
      </c>
      <c r="C47" s="3" t="b">
        <v>0</v>
      </c>
      <c r="D47" s="3" t="b">
        <v>0</v>
      </c>
      <c r="E47" s="3" t="b">
        <v>0</v>
      </c>
    </row>
    <row r="48" spans="1:5" x14ac:dyDescent="0.2">
      <c r="A48" s="7">
        <v>2306.0012299999999</v>
      </c>
      <c r="B48" s="16">
        <v>80</v>
      </c>
      <c r="C48" s="3" t="b">
        <v>1</v>
      </c>
      <c r="D48" s="3" t="b">
        <v>0</v>
      </c>
      <c r="E48" s="3" t="b">
        <v>1</v>
      </c>
    </row>
    <row r="49" spans="1:5" x14ac:dyDescent="0.2">
      <c r="A49" s="7">
        <v>2306.0008400000002</v>
      </c>
      <c r="B49" s="16">
        <v>6</v>
      </c>
      <c r="C49" s="3" t="b">
        <v>0</v>
      </c>
      <c r="D49" s="3" t="b">
        <v>0</v>
      </c>
      <c r="E49" s="3" t="b">
        <v>0</v>
      </c>
    </row>
    <row r="50" spans="1:5" x14ac:dyDescent="0.2">
      <c r="A50" s="7">
        <v>2306.0113299999998</v>
      </c>
      <c r="B50" s="42">
        <v>0</v>
      </c>
      <c r="C50" s="3" t="b">
        <v>1</v>
      </c>
      <c r="D50" s="3" t="b">
        <v>1</v>
      </c>
      <c r="E50" s="3" t="b">
        <v>1</v>
      </c>
    </row>
    <row r="51" spans="1:5" x14ac:dyDescent="0.2">
      <c r="A51" s="7">
        <v>2306.0042800000001</v>
      </c>
      <c r="B51" s="42">
        <v>0</v>
      </c>
      <c r="C51" s="3" t="b">
        <v>0</v>
      </c>
      <c r="D51" s="3" t="b">
        <v>0</v>
      </c>
      <c r="E51" s="3" t="b">
        <v>0</v>
      </c>
    </row>
    <row r="52" spans="1:5" x14ac:dyDescent="0.2">
      <c r="A52" s="7">
        <v>2306.0193300000001</v>
      </c>
      <c r="B52" s="16">
        <v>24</v>
      </c>
      <c r="C52" s="3" t="b">
        <v>1</v>
      </c>
      <c r="D52" s="3" t="b">
        <v>1</v>
      </c>
      <c r="E52" s="3" t="b">
        <v>0</v>
      </c>
    </row>
    <row r="53" spans="1:5" x14ac:dyDescent="0.2">
      <c r="A53" s="7">
        <v>2306.0042899999999</v>
      </c>
      <c r="B53" s="42">
        <v>0</v>
      </c>
      <c r="C53" s="3" t="b">
        <v>1</v>
      </c>
      <c r="D53" s="3" t="b">
        <v>1</v>
      </c>
      <c r="E53" s="3" t="b">
        <v>0</v>
      </c>
    </row>
    <row r="54" spans="1:5" x14ac:dyDescent="0.2">
      <c r="A54" s="7">
        <v>2306.08367</v>
      </c>
      <c r="B54" s="16">
        <v>79</v>
      </c>
      <c r="C54" s="3" t="b">
        <v>0</v>
      </c>
      <c r="D54" s="3" t="b">
        <v>0</v>
      </c>
      <c r="E54" s="3" t="b">
        <v>0</v>
      </c>
    </row>
    <row r="55" spans="1:5" x14ac:dyDescent="0.2">
      <c r="A55" s="7">
        <v>2306.0810999999999</v>
      </c>
      <c r="B55" s="42">
        <v>0</v>
      </c>
      <c r="C55" s="3" t="b">
        <v>1</v>
      </c>
      <c r="D55" s="3" t="b">
        <v>1</v>
      </c>
      <c r="E55" s="3" t="b">
        <v>0</v>
      </c>
    </row>
    <row r="56" spans="1:5" x14ac:dyDescent="0.2">
      <c r="A56" s="7">
        <v>2306.0046600000001</v>
      </c>
      <c r="B56" s="16">
        <v>76</v>
      </c>
      <c r="C56" s="3" t="b">
        <v>1</v>
      </c>
      <c r="D56" s="3" t="b">
        <v>0</v>
      </c>
      <c r="E56" s="3" t="b">
        <v>1</v>
      </c>
    </row>
    <row r="57" spans="1:5" x14ac:dyDescent="0.2">
      <c r="A57" s="7">
        <v>2306.0055400000001</v>
      </c>
      <c r="B57" s="16">
        <v>54</v>
      </c>
      <c r="C57" s="3" t="b">
        <v>0</v>
      </c>
      <c r="D57" s="3" t="b">
        <v>0</v>
      </c>
      <c r="E57" s="3" t="b">
        <v>0</v>
      </c>
    </row>
    <row r="58" spans="1:5" x14ac:dyDescent="0.2">
      <c r="A58" s="7">
        <v>2306.0078199999998</v>
      </c>
      <c r="B58" s="16">
        <v>4</v>
      </c>
      <c r="C58" s="3" t="b">
        <v>1</v>
      </c>
      <c r="D58" s="3" t="b">
        <v>1</v>
      </c>
      <c r="E58" s="3" t="b">
        <v>0</v>
      </c>
    </row>
    <row r="59" spans="1:5" x14ac:dyDescent="0.2">
      <c r="A59" s="7">
        <v>2306.1322599999999</v>
      </c>
      <c r="B59" s="16">
        <v>4</v>
      </c>
      <c r="C59" s="3" t="b">
        <v>1</v>
      </c>
      <c r="D59" s="3" t="b">
        <v>0</v>
      </c>
      <c r="E59" s="3" t="b">
        <v>1</v>
      </c>
    </row>
    <row r="60" spans="1:5" x14ac:dyDescent="0.2">
      <c r="A60" s="7">
        <v>2306.0014900000001</v>
      </c>
      <c r="B60" s="42">
        <v>0</v>
      </c>
      <c r="C60" s="3" t="b">
        <v>1</v>
      </c>
      <c r="D60" s="3" t="b">
        <v>1</v>
      </c>
      <c r="E60" s="3" t="b">
        <v>1</v>
      </c>
    </row>
    <row r="61" spans="1:5" x14ac:dyDescent="0.2">
      <c r="A61" s="7">
        <v>2306.0432700000001</v>
      </c>
      <c r="B61" s="42">
        <v>0</v>
      </c>
      <c r="C61" s="3" t="b">
        <v>1</v>
      </c>
      <c r="D61" s="3" t="b">
        <v>1</v>
      </c>
      <c r="E61" s="3" t="b">
        <v>0</v>
      </c>
    </row>
    <row r="62" spans="1:5" x14ac:dyDescent="0.2">
      <c r="A62" s="7">
        <v>2306.0228099999999</v>
      </c>
      <c r="B62" s="42">
        <v>0</v>
      </c>
      <c r="C62" s="3" t="b">
        <v>1</v>
      </c>
      <c r="D62" s="3" t="b">
        <v>1</v>
      </c>
      <c r="E62" s="3" t="b">
        <v>1</v>
      </c>
    </row>
    <row r="63" spans="1:5" x14ac:dyDescent="0.2">
      <c r="A63" s="7">
        <v>2306.0028499999999</v>
      </c>
      <c r="B63" s="42">
        <v>0</v>
      </c>
      <c r="C63" s="3" t="b">
        <v>0</v>
      </c>
      <c r="D63" s="3" t="b">
        <v>0</v>
      </c>
      <c r="E63" s="3" t="b">
        <v>0</v>
      </c>
    </row>
    <row r="64" spans="1:5" x14ac:dyDescent="0.2">
      <c r="A64" s="7">
        <v>2306.0002199999999</v>
      </c>
      <c r="B64" s="42">
        <v>0</v>
      </c>
      <c r="C64" s="3" t="b">
        <v>0</v>
      </c>
      <c r="D64" s="3" t="b">
        <v>0</v>
      </c>
      <c r="E64" s="3" t="b">
        <v>0</v>
      </c>
    </row>
    <row r="65" spans="1:5" x14ac:dyDescent="0.2">
      <c r="A65" s="7">
        <v>2306.0007799999998</v>
      </c>
      <c r="B65" s="16">
        <v>6</v>
      </c>
      <c r="C65" s="3" t="b">
        <v>0</v>
      </c>
      <c r="D65" s="3" t="b">
        <v>0</v>
      </c>
      <c r="E65" s="3" t="b">
        <v>0</v>
      </c>
    </row>
    <row r="66" spans="1:5" x14ac:dyDescent="0.2">
      <c r="A66" s="7">
        <v>2306.0074300000001</v>
      </c>
      <c r="B66" s="42">
        <v>0</v>
      </c>
      <c r="C66" s="3" t="b">
        <v>1</v>
      </c>
      <c r="D66" s="3" t="b">
        <v>1</v>
      </c>
      <c r="E66" s="3" t="b">
        <v>1</v>
      </c>
    </row>
    <row r="67" spans="1:5" x14ac:dyDescent="0.2">
      <c r="A67" s="7">
        <v>2306.01028</v>
      </c>
      <c r="B67" s="16">
        <v>7</v>
      </c>
      <c r="C67" s="3" t="b">
        <v>0</v>
      </c>
      <c r="D67" s="3" t="b">
        <v>0</v>
      </c>
      <c r="E67" s="3" t="b">
        <v>0</v>
      </c>
    </row>
    <row r="68" spans="1:5" x14ac:dyDescent="0.2">
      <c r="A68" s="7">
        <v>2306.0031300000001</v>
      </c>
      <c r="B68" s="42">
        <v>0</v>
      </c>
      <c r="C68" s="3" t="b">
        <v>0</v>
      </c>
      <c r="D68" s="3" t="b">
        <v>0</v>
      </c>
      <c r="E68" s="3" t="b">
        <v>0</v>
      </c>
    </row>
    <row r="69" spans="1:5" x14ac:dyDescent="0.2">
      <c r="A69" s="7">
        <v>2306.0268099999998</v>
      </c>
      <c r="B69" s="16">
        <v>79</v>
      </c>
      <c r="C69" s="3" t="b">
        <v>1</v>
      </c>
      <c r="D69" s="3" t="b">
        <v>0</v>
      </c>
      <c r="E69" s="3" t="b">
        <v>1</v>
      </c>
    </row>
    <row r="70" spans="1:5" x14ac:dyDescent="0.2">
      <c r="A70" s="7">
        <v>2306.00479</v>
      </c>
      <c r="B70" s="16">
        <v>14</v>
      </c>
      <c r="C70" s="3" t="b">
        <v>0</v>
      </c>
      <c r="D70" s="3" t="b">
        <v>0</v>
      </c>
      <c r="E70" s="3" t="b">
        <v>0</v>
      </c>
    </row>
    <row r="71" spans="1:5" x14ac:dyDescent="0.2">
      <c r="A71" s="7">
        <v>2306.00036</v>
      </c>
      <c r="B71" s="42">
        <v>0</v>
      </c>
      <c r="C71" s="3" t="b">
        <v>0</v>
      </c>
      <c r="D71" s="3" t="b">
        <v>0</v>
      </c>
      <c r="E71" s="3" t="b">
        <v>0</v>
      </c>
    </row>
    <row r="72" spans="1:5" x14ac:dyDescent="0.2">
      <c r="A72" s="7">
        <v>2306.0011</v>
      </c>
      <c r="B72" s="42">
        <v>0</v>
      </c>
      <c r="C72" s="3" t="b">
        <v>0</v>
      </c>
      <c r="D72" s="3" t="b">
        <v>0</v>
      </c>
      <c r="E72" s="3" t="b">
        <v>0</v>
      </c>
    </row>
    <row r="73" spans="1:5" x14ac:dyDescent="0.2">
      <c r="A73" s="7">
        <v>2306.0076199999999</v>
      </c>
      <c r="B73" s="42">
        <v>0</v>
      </c>
      <c r="C73" s="3" t="b">
        <v>0</v>
      </c>
      <c r="D73" s="3" t="b">
        <v>0</v>
      </c>
      <c r="E73" s="3" t="b">
        <v>0</v>
      </c>
    </row>
    <row r="74" spans="1:5" x14ac:dyDescent="0.2">
      <c r="A74" s="7">
        <v>2306.00641</v>
      </c>
      <c r="B74" s="16">
        <v>4</v>
      </c>
      <c r="C74" s="3" t="b">
        <v>0</v>
      </c>
      <c r="D74" s="3" t="b">
        <v>0</v>
      </c>
      <c r="E74" s="3" t="b">
        <v>0</v>
      </c>
    </row>
    <row r="75" spans="1:5" x14ac:dyDescent="0.2">
      <c r="A75" s="7">
        <v>2306.0070999999998</v>
      </c>
      <c r="B75" s="16">
        <v>7</v>
      </c>
      <c r="C75" s="3" t="b">
        <v>0</v>
      </c>
      <c r="D75" s="3" t="b">
        <v>0</v>
      </c>
      <c r="E75" s="3" t="b">
        <v>0</v>
      </c>
    </row>
    <row r="76" spans="1:5" x14ac:dyDescent="0.2">
      <c r="A76" s="7">
        <v>2306.0669800000001</v>
      </c>
      <c r="B76" s="16">
        <v>68</v>
      </c>
      <c r="C76" s="3" t="b">
        <v>0</v>
      </c>
      <c r="D76" s="3" t="b">
        <v>0</v>
      </c>
      <c r="E76" s="3" t="b">
        <v>0</v>
      </c>
    </row>
    <row r="77" spans="1:5" x14ac:dyDescent="0.2">
      <c r="A77" s="7">
        <v>2306.0011300000001</v>
      </c>
      <c r="B77" s="42">
        <v>0</v>
      </c>
      <c r="C77" s="3" t="b">
        <v>1</v>
      </c>
      <c r="D77" s="3" t="b">
        <v>1</v>
      </c>
      <c r="E77" s="3" t="b">
        <v>1</v>
      </c>
    </row>
    <row r="78" spans="1:5" x14ac:dyDescent="0.2">
      <c r="A78" s="7">
        <v>2306.00263</v>
      </c>
      <c r="B78" s="42">
        <v>0</v>
      </c>
      <c r="C78" s="3" t="b">
        <v>1</v>
      </c>
      <c r="D78" s="3" t="b">
        <v>1</v>
      </c>
      <c r="E78" s="3" t="b">
        <v>0</v>
      </c>
    </row>
    <row r="79" spans="1:5" x14ac:dyDescent="0.2">
      <c r="A79" s="7">
        <v>2306.00531</v>
      </c>
      <c r="B79" s="42">
        <v>0</v>
      </c>
      <c r="C79" s="3" t="b">
        <v>0</v>
      </c>
      <c r="D79" s="3" t="b">
        <v>0</v>
      </c>
      <c r="E79" s="3" t="b">
        <v>0</v>
      </c>
    </row>
    <row r="80" spans="1:5" x14ac:dyDescent="0.2">
      <c r="A80" s="7">
        <v>2306.0057400000001</v>
      </c>
      <c r="B80" s="16">
        <v>73</v>
      </c>
      <c r="C80" s="3" t="b">
        <v>1</v>
      </c>
      <c r="D80" s="3" t="b">
        <v>0</v>
      </c>
      <c r="E80" s="3" t="b">
        <v>1</v>
      </c>
    </row>
    <row r="81" spans="1:5" x14ac:dyDescent="0.2">
      <c r="A81" s="7">
        <v>2306.01073</v>
      </c>
      <c r="B81" s="42">
        <v>0</v>
      </c>
      <c r="C81" s="3" t="b">
        <v>1</v>
      </c>
      <c r="D81" s="3" t="b">
        <v>1</v>
      </c>
      <c r="E81" s="3" t="b">
        <v>1</v>
      </c>
    </row>
    <row r="82" spans="1:5" x14ac:dyDescent="0.2">
      <c r="A82" s="7">
        <v>2306.0061500000002</v>
      </c>
      <c r="B82" s="16">
        <v>4</v>
      </c>
      <c r="C82" s="3" t="b">
        <v>1</v>
      </c>
      <c r="D82" s="3" t="b">
        <v>0</v>
      </c>
      <c r="E82" s="3" t="b">
        <v>1</v>
      </c>
    </row>
    <row r="83" spans="1:5" x14ac:dyDescent="0.2">
      <c r="A83" s="7">
        <v>2306.00146</v>
      </c>
      <c r="B83" s="42">
        <v>0</v>
      </c>
      <c r="C83" s="3" t="b">
        <v>1</v>
      </c>
      <c r="D83" s="3" t="b">
        <v>1</v>
      </c>
      <c r="E83" s="3" t="b">
        <v>0</v>
      </c>
    </row>
    <row r="84" spans="1:5" x14ac:dyDescent="0.2">
      <c r="A84" s="7">
        <v>2306.00236</v>
      </c>
      <c r="B84" s="16">
        <v>76</v>
      </c>
      <c r="C84" s="3" t="b">
        <v>1</v>
      </c>
      <c r="D84" s="3" t="b">
        <v>0</v>
      </c>
      <c r="E84" s="3" t="b">
        <v>1</v>
      </c>
    </row>
    <row r="85" spans="1:5" x14ac:dyDescent="0.2">
      <c r="A85" s="7">
        <v>2306.0009300000002</v>
      </c>
      <c r="B85" s="16">
        <v>4</v>
      </c>
      <c r="C85" s="3" t="b">
        <v>0</v>
      </c>
      <c r="D85" s="3" t="b">
        <v>0</v>
      </c>
      <c r="E85" s="3" t="b">
        <v>0</v>
      </c>
    </row>
    <row r="86" spans="1:5" x14ac:dyDescent="0.2">
      <c r="A86" s="7">
        <v>2306.0003299999998</v>
      </c>
      <c r="B86" s="42">
        <v>0</v>
      </c>
      <c r="C86" s="3" t="b">
        <v>1</v>
      </c>
      <c r="D86" s="3" t="b">
        <v>1</v>
      </c>
      <c r="E86" s="3" t="b">
        <v>1</v>
      </c>
    </row>
    <row r="87" spans="1:5" x14ac:dyDescent="0.2">
      <c r="A87" s="7">
        <v>2306.0036700000001</v>
      </c>
      <c r="B87" s="16">
        <v>22</v>
      </c>
      <c r="C87" s="3" t="b">
        <v>0</v>
      </c>
      <c r="D87" s="3" t="b">
        <v>0</v>
      </c>
      <c r="E87" s="3" t="b">
        <v>0</v>
      </c>
    </row>
    <row r="88" spans="1:5" x14ac:dyDescent="0.2">
      <c r="A88" s="7">
        <v>2306.0848599999999</v>
      </c>
      <c r="B88" s="16">
        <v>4</v>
      </c>
      <c r="C88" s="3" t="b">
        <v>0</v>
      </c>
      <c r="D88" s="3" t="b">
        <v>0</v>
      </c>
      <c r="E88" s="3" t="b">
        <v>0</v>
      </c>
    </row>
    <row r="89" spans="1:5" x14ac:dyDescent="0.2">
      <c r="A89" s="7">
        <v>2306.0137800000002</v>
      </c>
      <c r="B89" s="42">
        <v>0</v>
      </c>
      <c r="C89" s="3" t="b">
        <v>0</v>
      </c>
      <c r="D89" s="3" t="b">
        <v>0</v>
      </c>
      <c r="E89" s="3" t="b">
        <v>0</v>
      </c>
    </row>
    <row r="90" spans="1:5" x14ac:dyDescent="0.2">
      <c r="A90" s="7">
        <v>2306.00218</v>
      </c>
      <c r="B90" s="42">
        <v>0</v>
      </c>
      <c r="C90" s="3" t="b">
        <v>1</v>
      </c>
      <c r="D90" s="3" t="b">
        <v>1</v>
      </c>
      <c r="E90" s="3" t="b">
        <v>1</v>
      </c>
    </row>
    <row r="91" spans="1:5" x14ac:dyDescent="0.2">
      <c r="A91" s="7">
        <v>2306.0524099999998</v>
      </c>
      <c r="B91" s="16">
        <v>141</v>
      </c>
      <c r="C91" s="3" t="b">
        <v>0</v>
      </c>
      <c r="D91" s="3" t="b">
        <v>0</v>
      </c>
      <c r="E91" s="3" t="b">
        <v>0</v>
      </c>
    </row>
    <row r="92" spans="1:5" x14ac:dyDescent="0.2">
      <c r="A92" s="7">
        <v>2306.1062999999999</v>
      </c>
      <c r="B92" s="42">
        <v>0</v>
      </c>
      <c r="C92" s="3" t="b">
        <v>1</v>
      </c>
      <c r="D92" s="3" t="b">
        <v>1</v>
      </c>
      <c r="E92" s="3" t="b">
        <v>0</v>
      </c>
    </row>
    <row r="93" spans="1:5" x14ac:dyDescent="0.2">
      <c r="A93" s="7">
        <v>2306.0000500000001</v>
      </c>
      <c r="B93" s="42">
        <v>0</v>
      </c>
      <c r="C93" s="3" t="b">
        <v>0</v>
      </c>
      <c r="D93" s="3" t="b">
        <v>0</v>
      </c>
      <c r="E93" s="3" t="b">
        <v>0</v>
      </c>
    </row>
    <row r="94" spans="1:5" x14ac:dyDescent="0.2">
      <c r="A94" s="7">
        <v>2306.0000599999998</v>
      </c>
      <c r="B94" s="42">
        <v>0</v>
      </c>
      <c r="C94" s="3" t="b">
        <v>0</v>
      </c>
      <c r="D94" s="3" t="b">
        <v>0</v>
      </c>
      <c r="E94" s="3" t="b">
        <v>0</v>
      </c>
    </row>
    <row r="95" spans="1:5" x14ac:dyDescent="0.2">
      <c r="A95" s="7">
        <v>2306.0082200000002</v>
      </c>
      <c r="B95" s="42">
        <v>0</v>
      </c>
      <c r="C95" s="3" t="b">
        <v>1</v>
      </c>
      <c r="D95" s="3" t="b">
        <v>1</v>
      </c>
      <c r="E95" s="3" t="b">
        <v>1</v>
      </c>
    </row>
    <row r="96" spans="1:5" x14ac:dyDescent="0.2">
      <c r="A96" s="7">
        <v>2306.0023700000002</v>
      </c>
      <c r="B96" s="16">
        <v>82</v>
      </c>
      <c r="C96" s="3" t="b">
        <v>1</v>
      </c>
      <c r="D96" s="3" t="b">
        <v>0</v>
      </c>
      <c r="E96" s="3" t="b">
        <v>1</v>
      </c>
    </row>
    <row r="97" spans="1:5" x14ac:dyDescent="0.2">
      <c r="A97" s="7">
        <v>2306.1260200000002</v>
      </c>
      <c r="B97" s="16">
        <v>4</v>
      </c>
      <c r="C97" s="3" t="b">
        <v>1</v>
      </c>
      <c r="D97" s="3" t="b">
        <v>0</v>
      </c>
      <c r="E97" s="3" t="b">
        <v>0</v>
      </c>
    </row>
    <row r="98" spans="1:5" x14ac:dyDescent="0.2">
      <c r="A98" s="7">
        <v>2306.01388</v>
      </c>
      <c r="B98" s="42">
        <v>0</v>
      </c>
      <c r="C98" s="3" t="b">
        <v>1</v>
      </c>
      <c r="D98" s="3" t="b">
        <v>0</v>
      </c>
      <c r="E98" s="3" t="b">
        <v>0</v>
      </c>
    </row>
    <row r="99" spans="1:5" x14ac:dyDescent="0.2">
      <c r="A99" s="7">
        <v>2306.0010400000001</v>
      </c>
      <c r="B99" s="42">
        <v>0</v>
      </c>
      <c r="C99" s="3" t="b">
        <v>1</v>
      </c>
      <c r="D99" s="3" t="b">
        <v>1</v>
      </c>
      <c r="E99" s="3" t="b">
        <v>1</v>
      </c>
    </row>
    <row r="100" spans="1:5" x14ac:dyDescent="0.2">
      <c r="A100" s="7">
        <v>2306.0022600000002</v>
      </c>
      <c r="B100" s="42">
        <v>0</v>
      </c>
      <c r="C100" s="3" t="b">
        <v>1</v>
      </c>
      <c r="D100" s="3" t="b">
        <v>1</v>
      </c>
      <c r="E100" s="3" t="b">
        <v>0</v>
      </c>
    </row>
    <row r="101" spans="1:5" x14ac:dyDescent="0.2">
      <c r="A101" s="7">
        <v>2306.0027700000001</v>
      </c>
      <c r="B101" s="16">
        <v>4</v>
      </c>
      <c r="C101" s="3" t="b">
        <v>1</v>
      </c>
      <c r="D101" s="3" t="b">
        <v>0</v>
      </c>
      <c r="E101" s="3" t="b">
        <v>1</v>
      </c>
    </row>
    <row r="102" spans="1:5" x14ac:dyDescent="0.2">
      <c r="A102" s="7">
        <v>2306.0171300000002</v>
      </c>
      <c r="B102" s="42">
        <v>0</v>
      </c>
      <c r="C102" s="3" t="b">
        <v>1</v>
      </c>
      <c r="D102" s="3" t="b">
        <v>1</v>
      </c>
      <c r="E102" s="3" t="b">
        <v>0</v>
      </c>
    </row>
    <row r="103" spans="1:5" x14ac:dyDescent="0.2">
      <c r="A103" s="7">
        <v>2306.0025700000001</v>
      </c>
      <c r="B103" s="16">
        <v>4</v>
      </c>
      <c r="C103" s="3" t="b">
        <v>0</v>
      </c>
      <c r="D103" s="3" t="b">
        <v>0</v>
      </c>
      <c r="E103" s="3" t="b">
        <v>0</v>
      </c>
    </row>
    <row r="104" spans="1:5" x14ac:dyDescent="0.2">
      <c r="A104" s="7">
        <v>2306.0023000000001</v>
      </c>
      <c r="B104" s="16">
        <v>4</v>
      </c>
      <c r="C104" s="3" t="b">
        <v>0</v>
      </c>
      <c r="D104" s="3" t="b">
        <v>0</v>
      </c>
      <c r="E104" s="3" t="b">
        <v>0</v>
      </c>
    </row>
    <row r="105" spans="1:5" x14ac:dyDescent="0.2">
      <c r="A105" s="7">
        <v>2306.00441</v>
      </c>
      <c r="B105" s="42">
        <v>0</v>
      </c>
      <c r="C105" s="3" t="b">
        <v>1</v>
      </c>
      <c r="D105" s="3" t="b">
        <v>1</v>
      </c>
      <c r="E105" s="3" t="b">
        <v>1</v>
      </c>
    </row>
    <row r="106" spans="1:5" x14ac:dyDescent="0.2">
      <c r="A106" s="7">
        <v>2306.0018700000001</v>
      </c>
      <c r="B106" s="42">
        <v>0</v>
      </c>
      <c r="C106" s="3" t="b">
        <v>1</v>
      </c>
      <c r="D106" s="3" t="b">
        <v>1</v>
      </c>
      <c r="E106" s="3" t="b">
        <v>0</v>
      </c>
    </row>
    <row r="107" spans="1:5" x14ac:dyDescent="0.2">
      <c r="A107" s="7">
        <v>2306.0038199999999</v>
      </c>
      <c r="B107" s="42">
        <v>0</v>
      </c>
      <c r="C107" s="3" t="b">
        <v>0</v>
      </c>
      <c r="D107" s="3" t="b">
        <v>0</v>
      </c>
      <c r="E107" s="3" t="b">
        <v>0</v>
      </c>
    </row>
    <row r="108" spans="1:5" x14ac:dyDescent="0.2">
      <c r="A108" s="7">
        <v>2306.00675</v>
      </c>
      <c r="B108" s="42">
        <v>0</v>
      </c>
      <c r="C108" s="3" t="b">
        <v>1</v>
      </c>
      <c r="D108" s="3" t="b">
        <v>1</v>
      </c>
      <c r="E108" s="3" t="b">
        <v>1</v>
      </c>
    </row>
    <row r="109" spans="1:5" x14ac:dyDescent="0.2">
      <c r="A109" s="7">
        <v>2306.1384800000001</v>
      </c>
      <c r="B109" s="42">
        <v>0</v>
      </c>
      <c r="C109" s="3" t="b">
        <v>0</v>
      </c>
      <c r="D109" s="3" t="b">
        <v>0</v>
      </c>
      <c r="E109" s="3" t="b">
        <v>0</v>
      </c>
    </row>
    <row r="110" spans="1:5" x14ac:dyDescent="0.2">
      <c r="A110" s="7">
        <v>2306.0057299999999</v>
      </c>
      <c r="B110" s="16">
        <v>4</v>
      </c>
      <c r="C110" s="3" t="b">
        <v>0</v>
      </c>
      <c r="D110" s="3" t="b">
        <v>0</v>
      </c>
      <c r="E110" s="3" t="b">
        <v>0</v>
      </c>
    </row>
    <row r="111" spans="1:5" x14ac:dyDescent="0.2">
      <c r="A111" s="7">
        <v>2306.0035800000001</v>
      </c>
      <c r="B111" s="42">
        <v>0</v>
      </c>
      <c r="C111" s="3" t="b">
        <v>1</v>
      </c>
      <c r="D111" s="3" t="b">
        <v>1</v>
      </c>
      <c r="E111" s="3" t="b">
        <v>0</v>
      </c>
    </row>
    <row r="112" spans="1:5" x14ac:dyDescent="0.2">
      <c r="A112" s="7">
        <v>2306.0008200000002</v>
      </c>
      <c r="B112" s="42">
        <v>0</v>
      </c>
      <c r="C112" s="3" t="b">
        <v>1</v>
      </c>
      <c r="D112" s="3" t="b">
        <v>0</v>
      </c>
      <c r="E112" s="3" t="b">
        <v>1</v>
      </c>
    </row>
    <row r="113" spans="1:5" x14ac:dyDescent="0.2">
      <c r="A113" s="7">
        <v>2306.00461</v>
      </c>
      <c r="B113" s="42">
        <v>0</v>
      </c>
      <c r="C113" s="3" t="b">
        <v>1</v>
      </c>
      <c r="D113" s="3" t="b">
        <v>1</v>
      </c>
      <c r="E113" s="3" t="b">
        <v>0</v>
      </c>
    </row>
    <row r="114" spans="1:5" x14ac:dyDescent="0.2">
      <c r="A114" s="7">
        <v>2306.03442</v>
      </c>
      <c r="B114" s="16">
        <v>4</v>
      </c>
      <c r="C114" s="3" t="b">
        <v>1</v>
      </c>
      <c r="D114" s="3" t="b">
        <v>0</v>
      </c>
      <c r="E114" s="3" t="b">
        <v>0</v>
      </c>
    </row>
    <row r="115" spans="1:5" x14ac:dyDescent="0.2">
      <c r="A115" s="7">
        <v>2306.07888</v>
      </c>
      <c r="B115" s="16">
        <v>35</v>
      </c>
      <c r="C115" s="3" t="b">
        <v>0</v>
      </c>
      <c r="D115" s="3" t="b">
        <v>0</v>
      </c>
      <c r="E115" s="3" t="b">
        <v>0</v>
      </c>
    </row>
    <row r="116" spans="1:5" x14ac:dyDescent="0.2">
      <c r="A116" s="7">
        <v>2306.0135799999998</v>
      </c>
      <c r="B116" s="42">
        <v>0</v>
      </c>
      <c r="C116" s="3" t="b">
        <v>0</v>
      </c>
      <c r="D116" s="3" t="b">
        <v>0</v>
      </c>
      <c r="E116" s="3" t="b">
        <v>0</v>
      </c>
    </row>
    <row r="117" spans="1:5" x14ac:dyDescent="0.2">
      <c r="A117" s="7">
        <v>2306.0071200000002</v>
      </c>
      <c r="B117" s="16">
        <v>4</v>
      </c>
      <c r="C117" s="3" t="b">
        <v>1</v>
      </c>
      <c r="D117" s="3" t="b">
        <v>0</v>
      </c>
      <c r="E117" s="3" t="b">
        <v>0</v>
      </c>
    </row>
    <row r="118" spans="1:5" x14ac:dyDescent="0.2">
      <c r="A118" s="7">
        <v>2306.0034999999998</v>
      </c>
      <c r="B118" s="42">
        <v>0</v>
      </c>
      <c r="C118" s="3" t="b">
        <v>0</v>
      </c>
      <c r="D118" s="3" t="b">
        <v>0</v>
      </c>
      <c r="E118" s="3" t="b">
        <v>0</v>
      </c>
    </row>
    <row r="119" spans="1:5" x14ac:dyDescent="0.2">
      <c r="A119" s="7">
        <v>2306.1638600000001</v>
      </c>
      <c r="B119" s="42">
        <v>0</v>
      </c>
      <c r="C119" s="3" t="b">
        <v>1</v>
      </c>
      <c r="D119" s="3" t="b">
        <v>1</v>
      </c>
      <c r="E119" s="3" t="b">
        <v>0</v>
      </c>
    </row>
    <row r="120" spans="1:5" x14ac:dyDescent="0.2">
      <c r="A120" s="7">
        <v>2306.0027500000001</v>
      </c>
      <c r="B120" s="39"/>
      <c r="C120" s="3" t="b">
        <v>1</v>
      </c>
      <c r="D120" s="3" t="b">
        <v>0</v>
      </c>
      <c r="E120" s="3" t="b">
        <v>1</v>
      </c>
    </row>
    <row r="121" spans="1:5" x14ac:dyDescent="0.2">
      <c r="A121" s="7">
        <v>2306.0074599999998</v>
      </c>
      <c r="B121" s="42">
        <v>0</v>
      </c>
      <c r="C121" s="3" t="b">
        <v>1</v>
      </c>
      <c r="D121" s="3" t="b">
        <v>1</v>
      </c>
      <c r="E121" s="3" t="b">
        <v>1</v>
      </c>
    </row>
    <row r="122" spans="1:5" x14ac:dyDescent="0.2">
      <c r="A122" s="7">
        <v>2306.1754099999998</v>
      </c>
      <c r="B122" s="16">
        <v>4</v>
      </c>
      <c r="C122" s="3" t="b">
        <v>1</v>
      </c>
      <c r="D122" s="3" t="b">
        <v>0</v>
      </c>
      <c r="E122" s="3" t="b">
        <v>1</v>
      </c>
    </row>
    <row r="123" spans="1:5" x14ac:dyDescent="0.2">
      <c r="A123" s="7">
        <v>2306.0277299999998</v>
      </c>
      <c r="B123" s="42">
        <v>0</v>
      </c>
      <c r="C123" s="3" t="b">
        <v>0</v>
      </c>
      <c r="D123" s="3" t="b">
        <v>0</v>
      </c>
      <c r="E123" s="3" t="b">
        <v>0</v>
      </c>
    </row>
    <row r="124" spans="1:5" x14ac:dyDescent="0.2">
      <c r="A124" s="7">
        <v>2306.0051600000002</v>
      </c>
      <c r="B124" s="42">
        <v>0</v>
      </c>
      <c r="C124" s="3" t="b">
        <v>1</v>
      </c>
      <c r="D124" s="3" t="b">
        <v>1</v>
      </c>
      <c r="E124" s="3" t="b">
        <v>0</v>
      </c>
    </row>
    <row r="125" spans="1:5" x14ac:dyDescent="0.2">
      <c r="A125" s="7">
        <v>2306.00387</v>
      </c>
      <c r="B125" s="42">
        <v>0</v>
      </c>
      <c r="C125" s="3" t="b">
        <v>1</v>
      </c>
      <c r="D125" s="3" t="b">
        <v>1</v>
      </c>
      <c r="E125" s="3" t="b">
        <v>1</v>
      </c>
    </row>
    <row r="126" spans="1:5" x14ac:dyDescent="0.2">
      <c r="A126" s="7">
        <v>2306.0298400000001</v>
      </c>
      <c r="B126" s="42">
        <v>0</v>
      </c>
      <c r="C126" s="3" t="b">
        <v>0</v>
      </c>
      <c r="D126" s="3" t="b">
        <v>0</v>
      </c>
      <c r="E126" s="3" t="b">
        <v>0</v>
      </c>
    </row>
    <row r="127" spans="1:5" x14ac:dyDescent="0.2">
      <c r="A127" s="7">
        <v>2306.0065300000001</v>
      </c>
      <c r="B127" s="16">
        <v>4</v>
      </c>
      <c r="C127" s="3" t="b">
        <v>0</v>
      </c>
      <c r="D127" s="3" t="b">
        <v>0</v>
      </c>
      <c r="E127" s="3" t="b">
        <v>0</v>
      </c>
    </row>
    <row r="128" spans="1:5" x14ac:dyDescent="0.2">
      <c r="A128" s="7">
        <v>2306.1758300000001</v>
      </c>
      <c r="B128" s="42">
        <v>0</v>
      </c>
      <c r="C128" s="3" t="b">
        <v>1</v>
      </c>
      <c r="D128" s="3" t="b">
        <v>1</v>
      </c>
      <c r="E128" s="3" t="b">
        <v>0</v>
      </c>
    </row>
    <row r="129" spans="1:5" x14ac:dyDescent="0.2">
      <c r="A129" s="7">
        <v>2306.0323699999999</v>
      </c>
      <c r="B129" s="16">
        <v>4</v>
      </c>
      <c r="C129" s="3" t="b">
        <v>1</v>
      </c>
      <c r="D129" s="3" t="b">
        <v>1</v>
      </c>
      <c r="E129" s="3" t="b">
        <v>0</v>
      </c>
    </row>
    <row r="130" spans="1:5" x14ac:dyDescent="0.2">
      <c r="A130" s="7">
        <v>2306.0014200000001</v>
      </c>
      <c r="B130" s="42">
        <v>0</v>
      </c>
      <c r="C130" s="3" t="b">
        <v>1</v>
      </c>
      <c r="D130" s="3" t="b">
        <v>0</v>
      </c>
      <c r="E130" s="3" t="b">
        <v>1</v>
      </c>
    </row>
    <row r="131" spans="1:5" x14ac:dyDescent="0.2">
      <c r="A131" s="7">
        <v>2306.0041700000002</v>
      </c>
      <c r="B131" s="16">
        <v>4</v>
      </c>
      <c r="C131" s="3" t="b">
        <v>1</v>
      </c>
      <c r="D131" s="3" t="b">
        <v>0</v>
      </c>
      <c r="E131" s="3" t="b">
        <v>1</v>
      </c>
    </row>
    <row r="132" spans="1:5" x14ac:dyDescent="0.2">
      <c r="A132" s="7">
        <v>2306.0032900000001</v>
      </c>
      <c r="B132" s="42">
        <v>0</v>
      </c>
      <c r="C132" s="3" t="b">
        <v>0</v>
      </c>
      <c r="D132" s="3" t="b">
        <v>0</v>
      </c>
      <c r="E132" s="3" t="b">
        <v>0</v>
      </c>
    </row>
    <row r="133" spans="1:5" x14ac:dyDescent="0.2">
      <c r="A133" s="7">
        <v>2306.00425</v>
      </c>
      <c r="B133" s="42">
        <v>0</v>
      </c>
      <c r="C133" s="3" t="b">
        <v>0</v>
      </c>
      <c r="D133" s="3" t="b">
        <v>0</v>
      </c>
      <c r="E133" s="3" t="b">
        <v>0</v>
      </c>
    </row>
    <row r="134" spans="1:5" x14ac:dyDescent="0.2">
      <c r="A134" s="7">
        <v>2306.00063</v>
      </c>
      <c r="B134" s="42">
        <v>0</v>
      </c>
      <c r="C134" s="3" t="b">
        <v>0</v>
      </c>
      <c r="D134" s="3" t="b">
        <v>0</v>
      </c>
      <c r="E134" s="3" t="b">
        <v>0</v>
      </c>
    </row>
    <row r="135" spans="1:5" x14ac:dyDescent="0.2">
      <c r="A135" s="7">
        <v>2306.00047</v>
      </c>
      <c r="B135" s="42">
        <v>0</v>
      </c>
      <c r="C135" s="3" t="b">
        <v>1</v>
      </c>
      <c r="D135" s="3" t="b">
        <v>1</v>
      </c>
      <c r="E135" s="3" t="b">
        <v>0</v>
      </c>
    </row>
    <row r="136" spans="1:5" x14ac:dyDescent="0.2">
      <c r="A136" s="7">
        <v>2306.00207</v>
      </c>
      <c r="B136" s="16">
        <v>4</v>
      </c>
      <c r="C136" s="3" t="b">
        <v>0</v>
      </c>
      <c r="D136" s="3" t="b">
        <v>0</v>
      </c>
      <c r="E136" s="3" t="b">
        <v>0</v>
      </c>
    </row>
    <row r="137" spans="1:5" x14ac:dyDescent="0.2">
      <c r="A137" s="7">
        <v>2306.0024800000001</v>
      </c>
      <c r="B137" s="16">
        <v>12</v>
      </c>
      <c r="C137" s="3" t="b">
        <v>0</v>
      </c>
      <c r="D137" s="3" t="b">
        <v>0</v>
      </c>
      <c r="E137" s="3" t="b">
        <v>0</v>
      </c>
    </row>
    <row r="138" spans="1:5" x14ac:dyDescent="0.2">
      <c r="A138" s="7">
        <v>2306.0003200000001</v>
      </c>
      <c r="B138" s="16">
        <v>7</v>
      </c>
      <c r="C138" s="3" t="b">
        <v>0</v>
      </c>
      <c r="D138" s="3" t="b">
        <v>0</v>
      </c>
      <c r="E138" s="3" t="b">
        <v>0</v>
      </c>
    </row>
    <row r="139" spans="1:5" x14ac:dyDescent="0.2">
      <c r="A139" s="7">
        <v>2306.0005200000001</v>
      </c>
      <c r="B139" s="42">
        <v>0</v>
      </c>
      <c r="C139" s="3" t="b">
        <v>0</v>
      </c>
      <c r="D139" s="3" t="b">
        <v>0</v>
      </c>
      <c r="E139" s="3" t="b">
        <v>0</v>
      </c>
    </row>
    <row r="140" spans="1:5" x14ac:dyDescent="0.2">
      <c r="A140" s="7">
        <v>2306.0001299999999</v>
      </c>
      <c r="B140" s="16">
        <v>4</v>
      </c>
      <c r="C140" s="3" t="b">
        <v>1</v>
      </c>
      <c r="D140" s="3" t="b">
        <v>0</v>
      </c>
      <c r="E140" s="3" t="b">
        <v>0</v>
      </c>
    </row>
    <row r="141" spans="1:5" x14ac:dyDescent="0.2">
      <c r="A141" s="7">
        <v>2306.0021299999999</v>
      </c>
      <c r="B141" s="42">
        <v>0</v>
      </c>
      <c r="C141" s="3" t="b">
        <v>1</v>
      </c>
      <c r="D141" s="3" t="b">
        <v>1</v>
      </c>
      <c r="E141" s="3" t="b">
        <v>1</v>
      </c>
    </row>
    <row r="142" spans="1:5" x14ac:dyDescent="0.2">
      <c r="A142" s="7">
        <v>2306.11627</v>
      </c>
      <c r="B142" s="42">
        <v>0</v>
      </c>
      <c r="C142" s="3" t="b">
        <v>1</v>
      </c>
      <c r="D142" s="3" t="b">
        <v>1</v>
      </c>
      <c r="E142" s="3" t="b">
        <v>1</v>
      </c>
    </row>
    <row r="143" spans="1:5" x14ac:dyDescent="0.2">
      <c r="A143" s="7">
        <v>2306.0908399999998</v>
      </c>
      <c r="B143" s="16">
        <v>4</v>
      </c>
      <c r="C143" s="3" t="b">
        <v>1</v>
      </c>
      <c r="D143" s="3" t="b">
        <v>0</v>
      </c>
      <c r="E143" s="3" t="b">
        <v>1</v>
      </c>
    </row>
    <row r="144" spans="1:5" x14ac:dyDescent="0.2">
      <c r="A144" s="7">
        <v>2306.0163200000002</v>
      </c>
      <c r="B144" s="16">
        <v>4</v>
      </c>
      <c r="C144" s="3" t="b">
        <v>1</v>
      </c>
      <c r="D144" s="3" t="b">
        <v>0</v>
      </c>
      <c r="E144" s="3" t="b">
        <v>1</v>
      </c>
    </row>
    <row r="145" spans="1:5" x14ac:dyDescent="0.2">
      <c r="A145" s="7">
        <v>2306.0032700000002</v>
      </c>
      <c r="B145" s="42">
        <v>0</v>
      </c>
      <c r="C145" s="3" t="b">
        <v>1</v>
      </c>
      <c r="D145" s="3" t="b">
        <v>1</v>
      </c>
      <c r="E145" s="3" t="b">
        <v>1</v>
      </c>
    </row>
    <row r="146" spans="1:5" x14ac:dyDescent="0.2">
      <c r="A146" s="7">
        <v>2306.0013899999999</v>
      </c>
      <c r="B146" s="42">
        <v>0</v>
      </c>
      <c r="C146" s="3" t="b">
        <v>1</v>
      </c>
      <c r="D146" s="3" t="b">
        <v>1</v>
      </c>
      <c r="E146" s="3" t="b">
        <v>0</v>
      </c>
    </row>
    <row r="147" spans="1:5" x14ac:dyDescent="0.2">
      <c r="A147" s="7">
        <v>2306.0033699999999</v>
      </c>
      <c r="B147" s="42">
        <v>0</v>
      </c>
      <c r="C147" s="3" t="b">
        <v>0</v>
      </c>
      <c r="D147" s="3" t="b">
        <v>0</v>
      </c>
      <c r="E147" s="3" t="b">
        <v>0</v>
      </c>
    </row>
    <row r="148" spans="1:5" x14ac:dyDescent="0.2">
      <c r="A148" s="7">
        <v>2306.0025999999998</v>
      </c>
      <c r="B148" s="42">
        <v>0</v>
      </c>
      <c r="C148" s="3" t="b">
        <v>1</v>
      </c>
      <c r="D148" s="3" t="b">
        <v>1</v>
      </c>
      <c r="E148" s="3" t="b">
        <v>1</v>
      </c>
    </row>
    <row r="149" spans="1:5" x14ac:dyDescent="0.2">
      <c r="A149" s="7">
        <v>2306.0041500000002</v>
      </c>
      <c r="B149" s="16">
        <v>4</v>
      </c>
      <c r="C149" s="3" t="b">
        <v>0</v>
      </c>
      <c r="D149" s="3" t="b">
        <v>0</v>
      </c>
      <c r="E149" s="3" t="b">
        <v>0</v>
      </c>
    </row>
    <row r="150" spans="1:5" x14ac:dyDescent="0.2">
      <c r="A150" s="7">
        <v>2306.1365599999999</v>
      </c>
      <c r="B150" s="16">
        <v>4</v>
      </c>
      <c r="C150" s="3" t="b">
        <v>1</v>
      </c>
      <c r="D150" s="3" t="b">
        <v>0</v>
      </c>
      <c r="E150" s="3" t="b">
        <v>1</v>
      </c>
    </row>
    <row r="151" spans="1:5" x14ac:dyDescent="0.2">
      <c r="A151" s="7">
        <v>2306.0341600000002</v>
      </c>
      <c r="B151" s="16">
        <v>88</v>
      </c>
      <c r="C151" s="3" t="b">
        <v>0</v>
      </c>
      <c r="D151" s="3" t="b">
        <v>0</v>
      </c>
      <c r="E151" s="3" t="b">
        <v>0</v>
      </c>
    </row>
    <row r="152" spans="1:5" x14ac:dyDescent="0.2">
      <c r="A152" s="7">
        <v>2306.0026400000002</v>
      </c>
      <c r="B152" s="42">
        <v>0</v>
      </c>
      <c r="C152" s="3" t="b">
        <v>1</v>
      </c>
      <c r="D152" s="3" t="b">
        <v>1</v>
      </c>
      <c r="E152" s="3" t="b">
        <v>0</v>
      </c>
    </row>
    <row r="153" spans="1:5" x14ac:dyDescent="0.2">
      <c r="A153" s="7">
        <v>2306.0056300000001</v>
      </c>
      <c r="B153" s="42">
        <v>0</v>
      </c>
      <c r="C153" s="3" t="b">
        <v>1</v>
      </c>
      <c r="D153" s="3" t="b">
        <v>1</v>
      </c>
      <c r="E153" s="3" t="b">
        <v>1</v>
      </c>
    </row>
    <row r="154" spans="1:5" x14ac:dyDescent="0.2">
      <c r="A154" s="7">
        <v>2306.0672800000002</v>
      </c>
      <c r="B154" s="16">
        <v>12</v>
      </c>
      <c r="C154" s="3" t="b">
        <v>0</v>
      </c>
      <c r="D154" s="3" t="b">
        <v>0</v>
      </c>
      <c r="E154" s="3" t="b">
        <v>0</v>
      </c>
    </row>
    <row r="155" spans="1:5" x14ac:dyDescent="0.2">
      <c r="A155" s="7">
        <v>2306.0218799999998</v>
      </c>
      <c r="B155" s="42">
        <v>0</v>
      </c>
      <c r="C155" s="3" t="b">
        <v>0</v>
      </c>
      <c r="D155" s="3" t="b">
        <v>0</v>
      </c>
      <c r="E155" s="3" t="b">
        <v>0</v>
      </c>
    </row>
    <row r="156" spans="1:5" x14ac:dyDescent="0.2">
      <c r="A156" s="7">
        <v>2306.0005700000002</v>
      </c>
      <c r="B156" s="42">
        <v>0</v>
      </c>
      <c r="C156" s="3" t="b">
        <v>1</v>
      </c>
      <c r="D156" s="3" t="b">
        <v>1</v>
      </c>
      <c r="E156" s="3" t="b">
        <v>1</v>
      </c>
    </row>
    <row r="157" spans="1:5" x14ac:dyDescent="0.2">
      <c r="A157" s="7">
        <v>2306.01017</v>
      </c>
      <c r="B157" s="42">
        <v>0</v>
      </c>
      <c r="C157" s="3" t="b">
        <v>0</v>
      </c>
      <c r="D157" s="3" t="b">
        <v>0</v>
      </c>
      <c r="E157" s="3" t="b">
        <v>0</v>
      </c>
    </row>
    <row r="158" spans="1:5" x14ac:dyDescent="0.2">
      <c r="A158" s="7">
        <v>2306.0075000000002</v>
      </c>
      <c r="B158" s="42">
        <v>0</v>
      </c>
      <c r="C158" s="3" t="b">
        <v>0</v>
      </c>
      <c r="D158" s="3" t="b">
        <v>0</v>
      </c>
      <c r="E158" s="3" t="b">
        <v>0</v>
      </c>
    </row>
    <row r="159" spans="1:5" x14ac:dyDescent="0.2">
      <c r="A159" s="7">
        <v>2306.01793</v>
      </c>
      <c r="B159" s="16">
        <v>4</v>
      </c>
      <c r="C159" s="3" t="b">
        <v>1</v>
      </c>
      <c r="D159" s="3" t="b">
        <v>0</v>
      </c>
      <c r="E159" s="3" t="b">
        <v>0</v>
      </c>
    </row>
    <row r="160" spans="1:5" x14ac:dyDescent="0.2">
      <c r="A160" s="7">
        <v>2306.0027399999999</v>
      </c>
      <c r="B160" s="16">
        <v>4</v>
      </c>
      <c r="C160" s="3" t="b">
        <v>0</v>
      </c>
      <c r="D160" s="3" t="b">
        <v>0</v>
      </c>
      <c r="E160" s="3" t="b">
        <v>0</v>
      </c>
    </row>
    <row r="161" spans="1:5" x14ac:dyDescent="0.2">
      <c r="A161" s="7">
        <v>2306.0017899999998</v>
      </c>
      <c r="B161" s="16">
        <v>85</v>
      </c>
      <c r="C161" s="3" t="b">
        <v>0</v>
      </c>
      <c r="D161" s="3" t="b">
        <v>0</v>
      </c>
      <c r="E161" s="3" t="b">
        <v>0</v>
      </c>
    </row>
    <row r="162" spans="1:5" x14ac:dyDescent="0.2">
      <c r="A162" s="7">
        <v>2306.0059900000001</v>
      </c>
      <c r="B162" s="16">
        <v>11</v>
      </c>
      <c r="C162" s="3" t="b">
        <v>0</v>
      </c>
      <c r="D162" s="3" t="b">
        <v>0</v>
      </c>
      <c r="E162" s="3" t="b">
        <v>0</v>
      </c>
    </row>
    <row r="163" spans="1:5" x14ac:dyDescent="0.2">
      <c r="A163" s="7">
        <v>2306.00506</v>
      </c>
      <c r="B163" s="16">
        <v>6</v>
      </c>
      <c r="C163" s="3" t="b">
        <v>0</v>
      </c>
      <c r="D163" s="3" t="b">
        <v>0</v>
      </c>
      <c r="E163" s="3" t="b">
        <v>0</v>
      </c>
    </row>
    <row r="164" spans="1:5" x14ac:dyDescent="0.2">
      <c r="A164" s="7">
        <v>2306.0034500000002</v>
      </c>
      <c r="B164" s="16">
        <v>4</v>
      </c>
      <c r="C164" s="3" t="b">
        <v>0</v>
      </c>
      <c r="D164" s="3" t="b">
        <v>0</v>
      </c>
      <c r="E164" s="3" t="b">
        <v>0</v>
      </c>
    </row>
    <row r="165" spans="1:5" x14ac:dyDescent="0.2">
      <c r="A165" s="7">
        <v>2306.0179699999999</v>
      </c>
      <c r="B165" s="16">
        <v>68</v>
      </c>
      <c r="C165" s="3" t="b">
        <v>0</v>
      </c>
      <c r="D165" s="3" t="b">
        <v>0</v>
      </c>
      <c r="E165" s="3" t="b">
        <v>0</v>
      </c>
    </row>
    <row r="166" spans="1:5" x14ac:dyDescent="0.2">
      <c r="A166" s="7">
        <v>2306.0004100000001</v>
      </c>
      <c r="B166" s="42">
        <v>0</v>
      </c>
      <c r="C166" s="3" t="b">
        <v>1</v>
      </c>
      <c r="D166" s="3" t="b">
        <v>1</v>
      </c>
      <c r="E166" s="3" t="b">
        <v>1</v>
      </c>
    </row>
    <row r="167" spans="1:5" x14ac:dyDescent="0.2">
      <c r="A167" s="7">
        <v>2306.1450599999998</v>
      </c>
      <c r="B167" s="16">
        <v>4</v>
      </c>
      <c r="C167" s="3" t="b">
        <v>1</v>
      </c>
      <c r="D167" s="3" t="b">
        <v>0</v>
      </c>
      <c r="E167" s="3" t="b">
        <v>1</v>
      </c>
    </row>
    <row r="168" spans="1:5" x14ac:dyDescent="0.2">
      <c r="A168" s="7">
        <v>2306.0108500000001</v>
      </c>
      <c r="B168" s="16">
        <v>4</v>
      </c>
      <c r="C168" s="3" t="b">
        <v>1</v>
      </c>
      <c r="D168" s="3" t="b">
        <v>1</v>
      </c>
      <c r="E168" s="3" t="b">
        <v>1</v>
      </c>
    </row>
    <row r="169" spans="1:5" x14ac:dyDescent="0.2">
      <c r="A169" s="7">
        <v>2306.00101</v>
      </c>
      <c r="B169" s="42">
        <v>0</v>
      </c>
      <c r="C169" s="3" t="b">
        <v>1</v>
      </c>
      <c r="D169" s="3" t="b">
        <v>1</v>
      </c>
      <c r="E169" s="3" t="b">
        <v>1</v>
      </c>
    </row>
    <row r="170" spans="1:5" x14ac:dyDescent="0.2">
      <c r="A170" s="7">
        <v>2306.0024400000002</v>
      </c>
      <c r="B170" s="42">
        <v>0</v>
      </c>
      <c r="C170" s="3" t="b">
        <v>0</v>
      </c>
      <c r="D170" s="3" t="b">
        <v>0</v>
      </c>
      <c r="E170" s="3" t="b">
        <v>0</v>
      </c>
    </row>
    <row r="171" spans="1:5" x14ac:dyDescent="0.2">
      <c r="A171" s="7">
        <v>2306.0156900000002</v>
      </c>
      <c r="B171" s="16">
        <v>1</v>
      </c>
      <c r="C171" s="3" t="b">
        <v>0</v>
      </c>
      <c r="D171" s="3" t="b">
        <v>0</v>
      </c>
      <c r="E171" s="3" t="b">
        <v>0</v>
      </c>
    </row>
    <row r="172" spans="1:5" x14ac:dyDescent="0.2">
      <c r="A172" s="7">
        <v>2306.0135300000002</v>
      </c>
      <c r="B172" s="42">
        <v>0</v>
      </c>
      <c r="C172" s="3" t="b">
        <v>1</v>
      </c>
      <c r="D172" s="3" t="b">
        <v>1</v>
      </c>
      <c r="E172" s="3" t="b">
        <v>1</v>
      </c>
    </row>
    <row r="173" spans="1:5" x14ac:dyDescent="0.2">
      <c r="A173" s="7">
        <v>2306.02169</v>
      </c>
      <c r="B173" s="42">
        <v>0</v>
      </c>
      <c r="C173" s="3" t="b">
        <v>1</v>
      </c>
      <c r="D173" s="3" t="b">
        <v>1</v>
      </c>
      <c r="E173" s="3" t="b">
        <v>0</v>
      </c>
    </row>
    <row r="174" spans="1:5" x14ac:dyDescent="0.2">
      <c r="A174" s="7">
        <v>2306.00533</v>
      </c>
      <c r="B174" s="42">
        <v>0</v>
      </c>
      <c r="C174" s="3" t="b">
        <v>1</v>
      </c>
      <c r="D174" s="3" t="b">
        <v>1</v>
      </c>
      <c r="E174" s="3" t="b">
        <v>1</v>
      </c>
    </row>
    <row r="175" spans="1:5" x14ac:dyDescent="0.2">
      <c r="A175" s="7">
        <v>2306.01863</v>
      </c>
      <c r="B175" s="42">
        <v>0</v>
      </c>
      <c r="C175" s="3" t="b">
        <v>1</v>
      </c>
      <c r="D175" s="3" t="b">
        <v>1</v>
      </c>
      <c r="E175" s="3" t="b">
        <v>0</v>
      </c>
    </row>
    <row r="176" spans="1:5" x14ac:dyDescent="0.2">
      <c r="A176" s="7">
        <v>2306.0056199999999</v>
      </c>
      <c r="B176" s="42">
        <v>0</v>
      </c>
      <c r="C176" s="3" t="b">
        <v>0</v>
      </c>
      <c r="D176" s="3" t="b">
        <v>0</v>
      </c>
      <c r="E176" s="3" t="b">
        <v>0</v>
      </c>
    </row>
    <row r="177" spans="1:5" x14ac:dyDescent="0.2">
      <c r="A177" s="7">
        <v>2306.0109200000002</v>
      </c>
      <c r="B177" s="42">
        <v>0</v>
      </c>
      <c r="C177" s="3" t="b">
        <v>0</v>
      </c>
      <c r="D177" s="3" t="b">
        <v>0</v>
      </c>
      <c r="E177" s="3" t="b">
        <v>0</v>
      </c>
    </row>
    <row r="178" spans="1:5" x14ac:dyDescent="0.2">
      <c r="A178" s="7">
        <v>2306.0001000000002</v>
      </c>
      <c r="B178" s="42">
        <v>0</v>
      </c>
      <c r="C178" s="3" t="b">
        <v>1</v>
      </c>
      <c r="D178" s="3" t="b">
        <v>1</v>
      </c>
      <c r="E178" s="3" t="b">
        <v>0</v>
      </c>
    </row>
    <row r="179" spans="1:5" x14ac:dyDescent="0.2">
      <c r="A179" s="7">
        <v>2306.00072</v>
      </c>
      <c r="B179" s="42">
        <v>0</v>
      </c>
      <c r="C179" s="3" t="b">
        <v>1</v>
      </c>
      <c r="D179" s="3" t="b">
        <v>1</v>
      </c>
      <c r="E179" s="3" t="b">
        <v>0</v>
      </c>
    </row>
    <row r="180" spans="1:5" x14ac:dyDescent="0.2">
      <c r="A180" s="7">
        <v>2306.0021499999998</v>
      </c>
      <c r="B180" s="42">
        <v>0</v>
      </c>
      <c r="C180" s="3" t="b">
        <v>1</v>
      </c>
      <c r="D180" s="3" t="b">
        <v>1</v>
      </c>
      <c r="E180" s="3" t="b">
        <v>1</v>
      </c>
    </row>
    <row r="181" spans="1:5" x14ac:dyDescent="0.2">
      <c r="A181" s="7">
        <v>2306.0012000000002</v>
      </c>
      <c r="B181" s="42">
        <v>0</v>
      </c>
      <c r="C181" s="3" t="b">
        <v>0</v>
      </c>
      <c r="D181" s="3" t="b">
        <v>0</v>
      </c>
      <c r="E181" s="3" t="b">
        <v>0</v>
      </c>
    </row>
    <row r="182" spans="1:5" x14ac:dyDescent="0.2">
      <c r="A182" s="7">
        <v>2306.0045300000002</v>
      </c>
      <c r="B182" s="16">
        <v>4</v>
      </c>
      <c r="C182" s="3" t="b">
        <v>1</v>
      </c>
      <c r="D182" s="3" t="b">
        <v>0</v>
      </c>
      <c r="E182" s="3" t="b">
        <v>0</v>
      </c>
    </row>
    <row r="183" spans="1:5" x14ac:dyDescent="0.2">
      <c r="A183" s="7">
        <v>2306.0009100000002</v>
      </c>
      <c r="B183" s="42">
        <v>0</v>
      </c>
      <c r="C183" s="3" t="b">
        <v>0</v>
      </c>
      <c r="D183" s="3" t="b">
        <v>0</v>
      </c>
      <c r="E183" s="3" t="b">
        <v>0</v>
      </c>
    </row>
    <row r="184" spans="1:5" x14ac:dyDescent="0.2">
      <c r="A184" s="7">
        <v>2306.0088599999999</v>
      </c>
      <c r="B184" s="42">
        <v>0</v>
      </c>
      <c r="C184" s="3" t="b">
        <v>0</v>
      </c>
      <c r="D184" s="3" t="b">
        <v>0</v>
      </c>
      <c r="E184" s="3" t="b">
        <v>0</v>
      </c>
    </row>
    <row r="185" spans="1:5" x14ac:dyDescent="0.2">
      <c r="A185" s="7">
        <v>2306.0071800000001</v>
      </c>
      <c r="B185" s="42">
        <v>0</v>
      </c>
      <c r="C185" s="3" t="b">
        <v>1</v>
      </c>
      <c r="D185" s="3" t="b">
        <v>1</v>
      </c>
      <c r="E185" s="3" t="b">
        <v>0</v>
      </c>
    </row>
    <row r="186" spans="1:5" x14ac:dyDescent="0.2">
      <c r="A186" s="7">
        <v>2306.01127</v>
      </c>
      <c r="B186" s="42">
        <v>0</v>
      </c>
      <c r="C186" s="3" t="b">
        <v>0</v>
      </c>
      <c r="D186" s="3" t="b">
        <v>0</v>
      </c>
      <c r="E186" s="3" t="b">
        <v>0</v>
      </c>
    </row>
    <row r="187" spans="1:5" x14ac:dyDescent="0.2">
      <c r="A187" s="7">
        <v>2306.0043099999998</v>
      </c>
      <c r="B187" s="16">
        <v>2</v>
      </c>
      <c r="C187" s="3" t="b">
        <v>0</v>
      </c>
      <c r="D187" s="3" t="b">
        <v>0</v>
      </c>
      <c r="E187" s="3" t="b">
        <v>0</v>
      </c>
    </row>
    <row r="188" spans="1:5" x14ac:dyDescent="0.2">
      <c r="A188" s="7">
        <v>2306.0000300000002</v>
      </c>
      <c r="B188" s="39"/>
      <c r="C188" s="3" t="b">
        <v>0</v>
      </c>
      <c r="D188" s="3" t="b">
        <v>0</v>
      </c>
      <c r="E188" s="3" t="b">
        <v>0</v>
      </c>
    </row>
    <row r="189" spans="1:5" x14ac:dyDescent="0.2">
      <c r="A189" s="7">
        <v>2306.0940799999998</v>
      </c>
      <c r="B189" s="16">
        <v>4</v>
      </c>
      <c r="C189" s="3" t="b">
        <v>0</v>
      </c>
      <c r="D189" s="3" t="b">
        <v>0</v>
      </c>
      <c r="E189" s="3" t="b">
        <v>0</v>
      </c>
    </row>
    <row r="190" spans="1:5" x14ac:dyDescent="0.2">
      <c r="A190" s="7">
        <v>2306.0009599999998</v>
      </c>
      <c r="B190" s="42">
        <v>0</v>
      </c>
      <c r="C190" s="3" t="b">
        <v>0</v>
      </c>
      <c r="D190" s="3" t="b">
        <v>0</v>
      </c>
      <c r="E190" s="3" t="b">
        <v>0</v>
      </c>
    </row>
    <row r="191" spans="1:5" x14ac:dyDescent="0.2">
      <c r="A191" s="7">
        <v>2306.08421</v>
      </c>
      <c r="B191" s="16">
        <v>7</v>
      </c>
      <c r="C191" s="3" t="b">
        <v>0</v>
      </c>
      <c r="D191" s="3" t="b">
        <v>0</v>
      </c>
      <c r="E191" s="3" t="b">
        <v>0</v>
      </c>
    </row>
    <row r="192" spans="1:5" x14ac:dyDescent="0.2">
      <c r="A192" s="7">
        <v>2306.0000100000002</v>
      </c>
      <c r="B192" s="42">
        <v>0</v>
      </c>
      <c r="C192" s="3" t="b">
        <v>1</v>
      </c>
      <c r="D192" s="3" t="b">
        <v>1</v>
      </c>
      <c r="E192" s="3" t="b">
        <v>0</v>
      </c>
    </row>
    <row r="193" spans="1:5" x14ac:dyDescent="0.2">
      <c r="A193" s="7">
        <v>2306.0196700000001</v>
      </c>
      <c r="B193" s="42">
        <v>0</v>
      </c>
      <c r="C193" s="3" t="b">
        <v>0</v>
      </c>
      <c r="D193" s="3" t="b">
        <v>0</v>
      </c>
      <c r="E193" s="3" t="b">
        <v>0</v>
      </c>
    </row>
    <row r="194" spans="1:5" x14ac:dyDescent="0.2">
      <c r="A194" s="7">
        <v>2306.0018399999999</v>
      </c>
      <c r="B194" s="42">
        <v>0</v>
      </c>
      <c r="C194" s="3" t="b">
        <v>1</v>
      </c>
      <c r="D194" s="3" t="b">
        <v>1</v>
      </c>
      <c r="E194" s="3" t="b">
        <v>0</v>
      </c>
    </row>
    <row r="195" spans="1:5" x14ac:dyDescent="0.2">
      <c r="A195" s="7">
        <v>2306.0369599999999</v>
      </c>
      <c r="B195" s="16">
        <v>25</v>
      </c>
      <c r="C195" s="3" t="b">
        <v>0</v>
      </c>
      <c r="D195" s="3" t="b">
        <v>0</v>
      </c>
      <c r="E195" s="3" t="b">
        <v>0</v>
      </c>
    </row>
    <row r="196" spans="1:5" x14ac:dyDescent="0.2">
      <c r="A196" s="7">
        <v>2306.1658900000002</v>
      </c>
      <c r="B196" s="16">
        <v>12</v>
      </c>
      <c r="C196" s="3" t="b">
        <v>0</v>
      </c>
      <c r="D196" s="3" t="b">
        <v>0</v>
      </c>
      <c r="E196" s="3" t="b">
        <v>0</v>
      </c>
    </row>
    <row r="197" spans="1:5" x14ac:dyDescent="0.2">
      <c r="A197" s="7">
        <v>2306.0339899999999</v>
      </c>
      <c r="B197" s="42">
        <v>0</v>
      </c>
      <c r="C197" s="3" t="b">
        <v>0</v>
      </c>
      <c r="D197" s="3" t="b">
        <v>0</v>
      </c>
      <c r="E197" s="3" t="b">
        <v>0</v>
      </c>
    </row>
    <row r="198" spans="1:5" x14ac:dyDescent="0.2">
      <c r="A198" s="7">
        <v>2306.0090300000002</v>
      </c>
      <c r="B198" s="42">
        <v>0</v>
      </c>
      <c r="C198" s="3" t="b">
        <v>0</v>
      </c>
      <c r="D198" s="3" t="b">
        <v>0</v>
      </c>
      <c r="E198" s="3" t="b">
        <v>0</v>
      </c>
    </row>
    <row r="199" spans="1:5" x14ac:dyDescent="0.2">
      <c r="A199" s="7">
        <v>2306.0150800000001</v>
      </c>
      <c r="B199" s="16">
        <v>4</v>
      </c>
      <c r="C199" s="3" t="b">
        <v>0</v>
      </c>
      <c r="D199" s="3" t="b">
        <v>0</v>
      </c>
      <c r="E199" s="3" t="b">
        <v>0</v>
      </c>
    </row>
    <row r="200" spans="1:5" x14ac:dyDescent="0.2">
      <c r="A200" s="7">
        <v>2306.0215600000001</v>
      </c>
      <c r="B200" s="16">
        <v>4</v>
      </c>
      <c r="C200" s="3" t="b">
        <v>0</v>
      </c>
      <c r="D200" s="3" t="b">
        <v>0</v>
      </c>
      <c r="E200" s="3" t="b">
        <v>0</v>
      </c>
    </row>
    <row r="201" spans="1:5" x14ac:dyDescent="0.2">
      <c r="A201" s="7">
        <v>2306.0006199999998</v>
      </c>
      <c r="B201" s="16">
        <v>4</v>
      </c>
      <c r="C201" s="3" t="b">
        <v>0</v>
      </c>
      <c r="D201" s="3" t="b">
        <v>0</v>
      </c>
      <c r="E201" s="3" t="b">
        <v>0</v>
      </c>
    </row>
    <row r="202" spans="1:5" x14ac:dyDescent="0.2">
      <c r="A202" s="7">
        <v>2306.0016500000002</v>
      </c>
      <c r="B202" s="42">
        <v>0</v>
      </c>
      <c r="C202" s="3" t="b">
        <v>0</v>
      </c>
      <c r="D202" s="3" t="b">
        <v>0</v>
      </c>
      <c r="E202" s="3" t="b">
        <v>0</v>
      </c>
    </row>
    <row r="203" spans="1:5" x14ac:dyDescent="0.2">
      <c r="A203" s="7">
        <v>2306.01791</v>
      </c>
      <c r="B203" s="42">
        <v>0</v>
      </c>
      <c r="C203" s="3" t="b">
        <v>0</v>
      </c>
      <c r="D203" s="3" t="b">
        <v>0</v>
      </c>
      <c r="E203" s="3" t="b">
        <v>0</v>
      </c>
    </row>
    <row r="204" spans="1:5" x14ac:dyDescent="0.2">
      <c r="A204" s="7">
        <v>2306.0169099999998</v>
      </c>
      <c r="B204" s="16">
        <v>15</v>
      </c>
      <c r="C204" s="3" t="b">
        <v>0</v>
      </c>
      <c r="D204" s="3" t="b">
        <v>0</v>
      </c>
      <c r="E204" s="3" t="b">
        <v>0</v>
      </c>
    </row>
    <row r="205" spans="1:5" x14ac:dyDescent="0.2">
      <c r="A205" s="7">
        <v>2306.0055699999998</v>
      </c>
      <c r="B205" s="42">
        <v>0</v>
      </c>
      <c r="C205" s="3" t="b">
        <v>1</v>
      </c>
      <c r="D205" s="3" t="b">
        <v>1</v>
      </c>
      <c r="E205" s="3" t="b">
        <v>1</v>
      </c>
    </row>
    <row r="206" spans="1:5" x14ac:dyDescent="0.2">
      <c r="A206" s="7">
        <v>2306.0701300000001</v>
      </c>
      <c r="B206" s="42">
        <v>0</v>
      </c>
      <c r="C206" s="3" t="b">
        <v>0</v>
      </c>
      <c r="D206" s="3" t="b">
        <v>0</v>
      </c>
      <c r="E206" s="3" t="b">
        <v>0</v>
      </c>
    </row>
    <row r="207" spans="1:5" x14ac:dyDescent="0.2">
      <c r="A207" s="7">
        <v>2306.0396000000001</v>
      </c>
      <c r="B207" s="16">
        <v>4</v>
      </c>
      <c r="C207" s="3" t="b">
        <v>1</v>
      </c>
      <c r="D207" s="3" t="b">
        <v>0</v>
      </c>
      <c r="E207" s="3" t="b">
        <v>1</v>
      </c>
    </row>
    <row r="208" spans="1:5" x14ac:dyDescent="0.2">
      <c r="A208" s="7">
        <v>2306.0180300000002</v>
      </c>
      <c r="B208" s="16">
        <v>4</v>
      </c>
      <c r="C208" s="3" t="b">
        <v>0</v>
      </c>
      <c r="D208" s="3" t="b">
        <v>0</v>
      </c>
      <c r="E208" s="3" t="b">
        <v>0</v>
      </c>
    </row>
    <row r="209" spans="1:5" x14ac:dyDescent="0.2">
      <c r="A209" s="7">
        <v>2306.10905</v>
      </c>
      <c r="B209" s="42">
        <v>0</v>
      </c>
      <c r="C209" s="3" t="b">
        <v>1</v>
      </c>
      <c r="D209" s="3" t="b">
        <v>1</v>
      </c>
      <c r="E209" s="3" t="b">
        <v>1</v>
      </c>
    </row>
    <row r="210" spans="1:5" x14ac:dyDescent="0.2">
      <c r="A210" s="7">
        <v>2306.0013100000001</v>
      </c>
      <c r="B210" s="16">
        <v>3</v>
      </c>
      <c r="C210" s="3" t="b">
        <v>0</v>
      </c>
      <c r="D210" s="3" t="b">
        <v>0</v>
      </c>
      <c r="E210" s="3" t="b">
        <v>0</v>
      </c>
    </row>
    <row r="211" spans="1:5" x14ac:dyDescent="0.2">
      <c r="A211" s="7">
        <v>2306.00155</v>
      </c>
      <c r="B211" s="42">
        <v>0</v>
      </c>
      <c r="C211" s="3" t="b">
        <v>0</v>
      </c>
      <c r="D211" s="3" t="b">
        <v>0</v>
      </c>
      <c r="E211" s="3" t="b">
        <v>0</v>
      </c>
    </row>
    <row r="212" spans="1:5" x14ac:dyDescent="0.2">
      <c r="A212" s="7">
        <v>2306.0016099999998</v>
      </c>
      <c r="B212" s="16">
        <v>1</v>
      </c>
      <c r="C212" s="3" t="b">
        <v>0</v>
      </c>
      <c r="D212" s="3" t="b">
        <v>0</v>
      </c>
      <c r="E212" s="3" t="b">
        <v>0</v>
      </c>
    </row>
    <row r="213" spans="1:5" x14ac:dyDescent="0.2">
      <c r="A213" s="7">
        <v>2306.0020500000001</v>
      </c>
      <c r="B213" s="16">
        <v>4</v>
      </c>
      <c r="C213" s="3" t="b">
        <v>1</v>
      </c>
      <c r="D213" s="3" t="b">
        <v>0</v>
      </c>
      <c r="E213" s="3" t="b">
        <v>0</v>
      </c>
    </row>
    <row r="214" spans="1:5" x14ac:dyDescent="0.2">
      <c r="A214" s="7">
        <v>2306.0058100000001</v>
      </c>
      <c r="B214" s="42">
        <v>0</v>
      </c>
      <c r="C214" s="3" t="b">
        <v>0</v>
      </c>
      <c r="D214" s="3" t="b">
        <v>0</v>
      </c>
      <c r="E214" s="3" t="b">
        <v>0</v>
      </c>
    </row>
    <row r="215" spans="1:5" x14ac:dyDescent="0.2">
      <c r="A215" s="7">
        <v>2306.0069100000001</v>
      </c>
      <c r="B215" s="16">
        <v>4</v>
      </c>
      <c r="C215" s="3" t="b">
        <v>1</v>
      </c>
      <c r="D215" s="3" t="b">
        <v>0</v>
      </c>
      <c r="E215" s="3" t="b">
        <v>0</v>
      </c>
    </row>
    <row r="216" spans="1:5" x14ac:dyDescent="0.2">
      <c r="A216" s="7">
        <v>2306.0045599999999</v>
      </c>
      <c r="B216" s="42">
        <v>0</v>
      </c>
      <c r="C216" s="3" t="b">
        <v>1</v>
      </c>
      <c r="D216" s="3" t="b">
        <v>1</v>
      </c>
      <c r="E216" s="3" t="b">
        <v>1</v>
      </c>
    </row>
    <row r="217" spans="1:5" x14ac:dyDescent="0.2">
      <c r="A217" s="7">
        <v>2306.0327499999999</v>
      </c>
      <c r="B217" s="16">
        <v>4</v>
      </c>
      <c r="C217" s="3" t="b">
        <v>0</v>
      </c>
      <c r="D217" s="3" t="b">
        <v>0</v>
      </c>
      <c r="E217" s="3" t="b">
        <v>0</v>
      </c>
    </row>
    <row r="218" spans="1:5" x14ac:dyDescent="0.2">
      <c r="A218" s="7">
        <v>2306.0013300000001</v>
      </c>
      <c r="B218" s="42">
        <v>0</v>
      </c>
      <c r="C218" s="3" t="b">
        <v>1</v>
      </c>
      <c r="D218" s="3" t="b">
        <v>1</v>
      </c>
      <c r="E218" s="3" t="b">
        <v>0</v>
      </c>
    </row>
    <row r="219" spans="1:5" x14ac:dyDescent="0.2">
      <c r="A219" s="7">
        <v>2306.00126</v>
      </c>
      <c r="B219" s="16">
        <v>2</v>
      </c>
      <c r="C219" s="3" t="b">
        <v>0</v>
      </c>
      <c r="D219" s="3" t="b">
        <v>0</v>
      </c>
      <c r="E219" s="3" t="b">
        <v>0</v>
      </c>
    </row>
    <row r="220" spans="1:5" x14ac:dyDescent="0.2">
      <c r="A220" s="7">
        <v>2306.00927</v>
      </c>
      <c r="B220" s="42">
        <v>0</v>
      </c>
      <c r="C220" s="3" t="b">
        <v>0</v>
      </c>
      <c r="D220" s="3" t="b">
        <v>0</v>
      </c>
      <c r="E220" s="3" t="b">
        <v>0</v>
      </c>
    </row>
    <row r="221" spans="1:5" x14ac:dyDescent="0.2">
      <c r="A221" s="7">
        <v>2306.00621</v>
      </c>
      <c r="B221" s="42">
        <v>0</v>
      </c>
      <c r="C221" s="3" t="b">
        <v>1</v>
      </c>
      <c r="D221" s="3" t="b">
        <v>1</v>
      </c>
      <c r="E221" s="3" t="b">
        <v>0</v>
      </c>
    </row>
    <row r="222" spans="1:5" x14ac:dyDescent="0.2">
      <c r="A222" s="7">
        <v>2306.0018100000002</v>
      </c>
      <c r="B222" s="42">
        <v>0</v>
      </c>
      <c r="C222" s="3" t="b">
        <v>0</v>
      </c>
      <c r="D222" s="3" t="b">
        <v>0</v>
      </c>
      <c r="E222" s="3" t="b">
        <v>0</v>
      </c>
    </row>
    <row r="223" spans="1:5" x14ac:dyDescent="0.2">
      <c r="A223" s="7">
        <v>2306.03395</v>
      </c>
      <c r="B223" s="16">
        <v>89</v>
      </c>
      <c r="C223" s="3" t="b">
        <v>0</v>
      </c>
      <c r="D223" s="3" t="b">
        <v>0</v>
      </c>
      <c r="E223" s="3" t="b">
        <v>0</v>
      </c>
    </row>
    <row r="224" spans="1:5" x14ac:dyDescent="0.2">
      <c r="A224" s="7">
        <v>2306.0388800000001</v>
      </c>
      <c r="B224" s="42">
        <v>0</v>
      </c>
      <c r="C224" s="3" t="b">
        <v>1</v>
      </c>
      <c r="D224" s="3" t="b">
        <v>1</v>
      </c>
      <c r="E224" s="3" t="b">
        <v>0</v>
      </c>
    </row>
    <row r="225" spans="1:5" x14ac:dyDescent="0.2">
      <c r="A225" s="7">
        <v>2306.0022399999998</v>
      </c>
      <c r="B225" s="16">
        <v>6</v>
      </c>
      <c r="C225" s="3" t="b">
        <v>0</v>
      </c>
      <c r="D225" s="3" t="b">
        <v>0</v>
      </c>
      <c r="E225" s="3" t="b">
        <v>0</v>
      </c>
    </row>
    <row r="226" spans="1:5" x14ac:dyDescent="0.2">
      <c r="A226" s="7">
        <v>2306.0003400000001</v>
      </c>
      <c r="B226" s="42">
        <v>0</v>
      </c>
      <c r="C226" s="3" t="b">
        <v>0</v>
      </c>
      <c r="D226" s="3" t="b">
        <v>0</v>
      </c>
      <c r="E226" s="3" t="b">
        <v>0</v>
      </c>
    </row>
    <row r="227" spans="1:5" x14ac:dyDescent="0.2">
      <c r="A227" s="7">
        <v>2306.0019299999999</v>
      </c>
      <c r="B227" s="42">
        <v>0</v>
      </c>
      <c r="C227" s="3" t="b">
        <v>1</v>
      </c>
      <c r="D227" s="3" t="b">
        <v>1</v>
      </c>
      <c r="E227" s="3" t="b">
        <v>0</v>
      </c>
    </row>
    <row r="228" spans="1:5" x14ac:dyDescent="0.2">
      <c r="A228" s="7">
        <v>2306.0084400000001</v>
      </c>
      <c r="B228" s="42">
        <v>0</v>
      </c>
      <c r="C228" s="3" t="b">
        <v>1</v>
      </c>
      <c r="D228" s="3" t="b">
        <v>1</v>
      </c>
      <c r="E228" s="3" t="b">
        <v>0</v>
      </c>
    </row>
    <row r="229" spans="1:5" x14ac:dyDescent="0.2">
      <c r="A229" s="7">
        <v>2306.0040300000001</v>
      </c>
      <c r="B229" s="16">
        <v>94</v>
      </c>
      <c r="C229" s="3" t="b">
        <v>1</v>
      </c>
      <c r="D229" s="3" t="b">
        <v>1</v>
      </c>
      <c r="E229" s="3" t="b">
        <v>0</v>
      </c>
    </row>
    <row r="230" spans="1:5" x14ac:dyDescent="0.2">
      <c r="A230" s="7">
        <v>2306.0420899999999</v>
      </c>
      <c r="B230" s="16">
        <v>88</v>
      </c>
      <c r="C230" s="3" t="b">
        <v>0</v>
      </c>
      <c r="D230" s="3" t="b">
        <v>0</v>
      </c>
      <c r="E230" s="3" t="b">
        <v>0</v>
      </c>
    </row>
    <row r="231" spans="1:5" x14ac:dyDescent="0.2">
      <c r="A231" s="7">
        <v>2306.0128399999999</v>
      </c>
      <c r="B231" s="16">
        <v>2</v>
      </c>
      <c r="C231" s="3" t="b">
        <v>0</v>
      </c>
      <c r="D231" s="3" t="b">
        <v>0</v>
      </c>
      <c r="E231" s="3" t="b">
        <v>0</v>
      </c>
    </row>
    <row r="232" spans="1:5" x14ac:dyDescent="0.2">
      <c r="A232" s="7">
        <v>2306.0137199999999</v>
      </c>
      <c r="B232" s="42">
        <v>0</v>
      </c>
      <c r="C232" s="3" t="b">
        <v>0</v>
      </c>
      <c r="D232" s="3" t="b">
        <v>0</v>
      </c>
      <c r="E232" s="3" t="b">
        <v>0</v>
      </c>
    </row>
    <row r="233" spans="1:5" x14ac:dyDescent="0.2">
      <c r="A233" s="7">
        <v>2306.0028600000001</v>
      </c>
      <c r="B233" s="42">
        <v>0</v>
      </c>
      <c r="C233" s="3" t="b">
        <v>0</v>
      </c>
      <c r="D233" s="3" t="b">
        <v>0</v>
      </c>
      <c r="E233" s="3" t="b">
        <v>0</v>
      </c>
    </row>
    <row r="234" spans="1:5" x14ac:dyDescent="0.2">
      <c r="A234" s="7">
        <v>2306.01179</v>
      </c>
      <c r="B234" s="42">
        <v>0</v>
      </c>
      <c r="C234" s="3" t="b">
        <v>1</v>
      </c>
      <c r="D234" s="3" t="b">
        <v>0</v>
      </c>
      <c r="E234" s="3" t="b">
        <v>0</v>
      </c>
    </row>
    <row r="235" spans="1:5" x14ac:dyDescent="0.2">
      <c r="A235" s="7">
        <v>2306.0037299999999</v>
      </c>
      <c r="B235" s="16">
        <v>2</v>
      </c>
      <c r="C235" s="3" t="b">
        <v>0</v>
      </c>
      <c r="D235" s="3" t="b">
        <v>0</v>
      </c>
      <c r="E235" s="3" t="b">
        <v>0</v>
      </c>
    </row>
    <row r="236" spans="1:5" x14ac:dyDescent="0.2">
      <c r="A236" s="7">
        <v>2306.0140200000001</v>
      </c>
      <c r="B236" s="16">
        <v>4</v>
      </c>
      <c r="C236" s="3" t="b">
        <v>1</v>
      </c>
      <c r="D236" s="3" t="b">
        <v>0</v>
      </c>
      <c r="E236" s="3" t="b">
        <v>1</v>
      </c>
    </row>
    <row r="237" spans="1:5" x14ac:dyDescent="0.2">
      <c r="A237" s="7">
        <v>2306.0017800000001</v>
      </c>
      <c r="B237" s="16">
        <v>4</v>
      </c>
      <c r="C237" s="3" t="b">
        <v>0</v>
      </c>
      <c r="D237" s="3" t="b">
        <v>0</v>
      </c>
      <c r="E237" s="3" t="b">
        <v>0</v>
      </c>
    </row>
    <row r="238" spans="1:5" x14ac:dyDescent="0.2">
      <c r="A238" s="7">
        <v>2306.0213600000002</v>
      </c>
      <c r="B238" s="42">
        <v>0</v>
      </c>
      <c r="C238" s="3" t="b">
        <v>1</v>
      </c>
      <c r="D238" s="3" t="b">
        <v>1</v>
      </c>
      <c r="E238" s="3" t="b">
        <v>0</v>
      </c>
    </row>
    <row r="239" spans="1:5" x14ac:dyDescent="0.2">
      <c r="A239" s="7">
        <v>2306.0005299999998</v>
      </c>
      <c r="B239" s="16">
        <v>4</v>
      </c>
      <c r="C239" s="3" t="b">
        <v>0</v>
      </c>
      <c r="D239" s="3" t="b">
        <v>0</v>
      </c>
      <c r="E239" s="3" t="b">
        <v>0</v>
      </c>
    </row>
    <row r="240" spans="1:5" x14ac:dyDescent="0.2">
      <c r="A240" s="7">
        <v>2306.09186</v>
      </c>
      <c r="B240" s="42">
        <v>0</v>
      </c>
      <c r="C240" s="3" t="b">
        <v>0</v>
      </c>
      <c r="D240" s="3" t="b">
        <v>0</v>
      </c>
      <c r="E240" s="3" t="b">
        <v>0</v>
      </c>
    </row>
    <row r="241" spans="1:5" x14ac:dyDescent="0.2">
      <c r="A241" s="7">
        <v>2306.0004800000002</v>
      </c>
      <c r="B241" s="42">
        <v>0</v>
      </c>
      <c r="C241" s="3" t="b">
        <v>0</v>
      </c>
      <c r="D241" s="3" t="b">
        <v>0</v>
      </c>
      <c r="E241" s="3" t="b">
        <v>0</v>
      </c>
    </row>
    <row r="242" spans="1:5" x14ac:dyDescent="0.2">
      <c r="A242" s="7">
        <v>2306.1529099999998</v>
      </c>
      <c r="B242" s="42">
        <v>0</v>
      </c>
      <c r="C242" s="3" t="b">
        <v>1</v>
      </c>
      <c r="D242" s="3" t="b">
        <v>1</v>
      </c>
      <c r="E242" s="3" t="b">
        <v>1</v>
      </c>
    </row>
    <row r="243" spans="1:5" x14ac:dyDescent="0.2">
      <c r="A243" s="7">
        <v>2306.00054</v>
      </c>
      <c r="B243" s="16">
        <v>4</v>
      </c>
      <c r="C243" s="3" t="b">
        <v>1</v>
      </c>
      <c r="D243" s="3" t="b">
        <v>0</v>
      </c>
      <c r="E243" s="3" t="b">
        <v>1</v>
      </c>
    </row>
    <row r="244" spans="1:5" x14ac:dyDescent="0.2">
      <c r="A244" s="7">
        <v>2306.0088000000001</v>
      </c>
      <c r="B244" s="39"/>
      <c r="C244" s="3" t="b">
        <v>0</v>
      </c>
      <c r="D244" s="3" t="b">
        <v>0</v>
      </c>
      <c r="E244" s="3" t="b">
        <v>0</v>
      </c>
    </row>
    <row r="245" spans="1:5" x14ac:dyDescent="0.2">
      <c r="A245" s="7">
        <v>2306.1050300000002</v>
      </c>
      <c r="B245" s="16">
        <v>83</v>
      </c>
      <c r="C245" s="3" t="b">
        <v>1</v>
      </c>
      <c r="D245" s="3" t="b">
        <v>0</v>
      </c>
      <c r="E245" s="3" t="b">
        <v>1</v>
      </c>
    </row>
    <row r="246" spans="1:5" x14ac:dyDescent="0.2">
      <c r="A246" s="7">
        <v>2306.0007599999999</v>
      </c>
      <c r="B246" s="16">
        <v>4</v>
      </c>
      <c r="C246" s="3" t="b">
        <v>0</v>
      </c>
      <c r="D246" s="3" t="b">
        <v>0</v>
      </c>
      <c r="E246" s="3" t="b">
        <v>0</v>
      </c>
    </row>
    <row r="247" spans="1:5" x14ac:dyDescent="0.2">
      <c r="A247" s="7">
        <v>2306.0004300000001</v>
      </c>
      <c r="B247" s="42">
        <v>0</v>
      </c>
      <c r="C247" s="3" t="b">
        <v>1</v>
      </c>
      <c r="D247" s="3" t="b">
        <v>1</v>
      </c>
      <c r="E247" s="3" t="b">
        <v>1</v>
      </c>
    </row>
    <row r="248" spans="1:5" x14ac:dyDescent="0.2">
      <c r="A248" s="7">
        <v>2306.0016300000002</v>
      </c>
      <c r="B248" s="16">
        <v>12</v>
      </c>
      <c r="C248" s="3" t="b">
        <v>1</v>
      </c>
      <c r="D248" s="3" t="b">
        <v>0</v>
      </c>
      <c r="E248" s="3" t="b">
        <v>1</v>
      </c>
    </row>
    <row r="249" spans="1:5" x14ac:dyDescent="0.2">
      <c r="A249" s="7">
        <v>2306.0230299999998</v>
      </c>
      <c r="B249" s="42">
        <v>0</v>
      </c>
      <c r="C249" s="3" t="b">
        <v>0</v>
      </c>
      <c r="D249" s="3" t="b">
        <v>0</v>
      </c>
      <c r="E249" s="3" t="b">
        <v>0</v>
      </c>
    </row>
    <row r="250" spans="1:5" x14ac:dyDescent="0.2">
      <c r="A250" s="7">
        <v>2306.0066099999999</v>
      </c>
      <c r="B250" s="42">
        <v>0</v>
      </c>
      <c r="C250" s="3" t="b">
        <v>1</v>
      </c>
      <c r="D250" s="3" t="b">
        <v>1</v>
      </c>
      <c r="E250" s="3" t="b">
        <v>1</v>
      </c>
    </row>
    <row r="251" spans="1:5" x14ac:dyDescent="0.2">
      <c r="A251" s="7">
        <v>2306.1634600000002</v>
      </c>
      <c r="B251" s="42">
        <v>0</v>
      </c>
      <c r="C251" s="3" t="b">
        <v>0</v>
      </c>
      <c r="D251" s="3" t="b">
        <v>0</v>
      </c>
      <c r="E251" s="3" t="b">
        <v>0</v>
      </c>
    </row>
    <row r="252" spans="1:5" x14ac:dyDescent="0.2">
      <c r="A252" s="7">
        <v>2306.0179899999998</v>
      </c>
      <c r="B252" s="16">
        <v>30</v>
      </c>
      <c r="C252" s="3" t="b">
        <v>0</v>
      </c>
      <c r="D252" s="3" t="b">
        <v>0</v>
      </c>
      <c r="E252" s="3" t="b">
        <v>0</v>
      </c>
    </row>
    <row r="253" spans="1:5" x14ac:dyDescent="0.2">
      <c r="A253" s="7">
        <v>2306.0000799999998</v>
      </c>
      <c r="B253" s="42">
        <v>0</v>
      </c>
      <c r="C253" s="3" t="b">
        <v>0</v>
      </c>
      <c r="D253" s="3" t="b">
        <v>0</v>
      </c>
      <c r="E253" s="3" t="b">
        <v>0</v>
      </c>
    </row>
    <row r="254" spans="1:5" x14ac:dyDescent="0.2">
      <c r="A254" s="7">
        <v>2306.0203299999998</v>
      </c>
      <c r="B254" s="16">
        <v>4</v>
      </c>
      <c r="C254" s="3" t="b">
        <v>1</v>
      </c>
      <c r="D254" s="3" t="b">
        <v>0</v>
      </c>
      <c r="E254" s="3" t="b">
        <v>0</v>
      </c>
    </row>
    <row r="255" spans="1:5" x14ac:dyDescent="0.2">
      <c r="A255" s="7">
        <v>2306.0154400000001</v>
      </c>
      <c r="B255" s="16">
        <v>4</v>
      </c>
      <c r="C255" s="3" t="b">
        <v>0</v>
      </c>
      <c r="D255" s="3" t="b">
        <v>0</v>
      </c>
      <c r="E255" s="3" t="b">
        <v>0</v>
      </c>
    </row>
    <row r="256" spans="1:5" x14ac:dyDescent="0.2">
      <c r="A256" s="7">
        <v>2306.0091600000001</v>
      </c>
      <c r="B256" s="16">
        <v>4</v>
      </c>
      <c r="C256" s="3" t="b">
        <v>1</v>
      </c>
      <c r="D256" s="3" t="b">
        <v>0</v>
      </c>
      <c r="E256" s="3" t="b">
        <v>1</v>
      </c>
    </row>
    <row r="257" spans="1:5" x14ac:dyDescent="0.2">
      <c r="A257" s="7">
        <v>2306.06151</v>
      </c>
      <c r="B257" s="16">
        <v>4</v>
      </c>
      <c r="C257" s="3" t="b">
        <v>0</v>
      </c>
      <c r="D257" s="3" t="b">
        <v>0</v>
      </c>
      <c r="E257" s="3" t="b">
        <v>0</v>
      </c>
    </row>
    <row r="258" spans="1:5" x14ac:dyDescent="0.2">
      <c r="A258" s="7">
        <v>2306.0037200000002</v>
      </c>
      <c r="B258" s="42">
        <v>0</v>
      </c>
      <c r="C258" s="3" t="b">
        <v>0</v>
      </c>
      <c r="D258" s="3" t="b">
        <v>0</v>
      </c>
      <c r="E258" s="3" t="b">
        <v>0</v>
      </c>
    </row>
    <row r="259" spans="1:5" x14ac:dyDescent="0.2">
      <c r="A259" s="7">
        <v>2306.0574999999999</v>
      </c>
      <c r="B259" s="39"/>
      <c r="C259" s="3" t="b">
        <v>0</v>
      </c>
      <c r="D259" s="3" t="b">
        <v>0</v>
      </c>
      <c r="E259" s="3" t="b">
        <v>0</v>
      </c>
    </row>
    <row r="260" spans="1:5" x14ac:dyDescent="0.2">
      <c r="A260" s="7">
        <v>2306.0048999999999</v>
      </c>
      <c r="B260" s="39"/>
      <c r="C260" s="3" t="b">
        <v>0</v>
      </c>
      <c r="D260" s="3" t="b">
        <v>0</v>
      </c>
      <c r="E260" s="3" t="b">
        <v>0</v>
      </c>
    </row>
    <row r="261" spans="1:5" x14ac:dyDescent="0.2">
      <c r="A261" s="7">
        <v>2306.0005999999998</v>
      </c>
      <c r="B261" s="16">
        <v>4</v>
      </c>
      <c r="C261" s="3" t="b">
        <v>0</v>
      </c>
      <c r="D261" s="3" t="b">
        <v>0</v>
      </c>
      <c r="E261" s="3" t="b">
        <v>0</v>
      </c>
    </row>
    <row r="262" spans="1:5" x14ac:dyDescent="0.2">
      <c r="A262" s="7">
        <v>2306.00279</v>
      </c>
      <c r="B262" s="16">
        <v>70</v>
      </c>
      <c r="C262" s="3" t="b">
        <v>1</v>
      </c>
      <c r="D262" s="3" t="b">
        <v>0</v>
      </c>
      <c r="E262" s="3" t="b">
        <v>1</v>
      </c>
    </row>
    <row r="263" spans="1:5" x14ac:dyDescent="0.2">
      <c r="A263" s="7">
        <v>2306.0059000000001</v>
      </c>
      <c r="B263" s="16">
        <v>2</v>
      </c>
      <c r="C263" s="3" t="b">
        <v>1</v>
      </c>
      <c r="D263" s="3" t="b">
        <v>1</v>
      </c>
      <c r="E263" s="3" t="b">
        <v>1</v>
      </c>
    </row>
    <row r="264" spans="1:5" x14ac:dyDescent="0.2">
      <c r="A264" s="7">
        <v>2306.0034300000002</v>
      </c>
      <c r="B264" s="42">
        <v>0</v>
      </c>
      <c r="C264" s="3" t="b">
        <v>1</v>
      </c>
      <c r="D264" s="3" t="b">
        <v>1</v>
      </c>
      <c r="E264" s="3" t="b">
        <v>1</v>
      </c>
    </row>
    <row r="265" spans="1:5" x14ac:dyDescent="0.2">
      <c r="A265" s="7">
        <v>2306.1219999999998</v>
      </c>
      <c r="B265" s="42">
        <v>0</v>
      </c>
      <c r="C265" s="3" t="b">
        <v>1</v>
      </c>
      <c r="D265" s="3" t="b">
        <v>1</v>
      </c>
      <c r="E265" s="3" t="b">
        <v>1</v>
      </c>
    </row>
    <row r="266" spans="1:5" x14ac:dyDescent="0.2">
      <c r="A266" s="7">
        <v>2306.0206199999998</v>
      </c>
      <c r="B266" s="42">
        <v>0</v>
      </c>
      <c r="C266" s="3" t="b">
        <v>1</v>
      </c>
      <c r="D266" s="3" t="b">
        <v>1</v>
      </c>
      <c r="E266" s="3" t="b">
        <v>1</v>
      </c>
    </row>
    <row r="267" spans="1:5" x14ac:dyDescent="0.2">
      <c r="A267" s="7">
        <v>2306.0130800000002</v>
      </c>
      <c r="B267" s="16">
        <v>4</v>
      </c>
      <c r="C267" s="3" t="b">
        <v>1</v>
      </c>
      <c r="D267" s="3" t="b">
        <v>0</v>
      </c>
      <c r="E267" s="3" t="b">
        <v>1</v>
      </c>
    </row>
    <row r="268" spans="1:5" x14ac:dyDescent="0.2">
      <c r="A268" s="7">
        <v>2306.00371</v>
      </c>
      <c r="B268" s="16">
        <v>12</v>
      </c>
      <c r="C268" s="3" t="b">
        <v>0</v>
      </c>
      <c r="D268" s="3" t="b">
        <v>0</v>
      </c>
      <c r="E268" s="3" t="b">
        <v>0</v>
      </c>
    </row>
    <row r="269" spans="1:5" x14ac:dyDescent="0.2">
      <c r="A269" s="7">
        <v>2306.0174000000002</v>
      </c>
      <c r="B269" s="16">
        <v>4</v>
      </c>
      <c r="C269" s="3" t="b">
        <v>0</v>
      </c>
      <c r="D269" s="3" t="b">
        <v>0</v>
      </c>
      <c r="E269" s="3" t="b">
        <v>0</v>
      </c>
    </row>
    <row r="270" spans="1:5" x14ac:dyDescent="0.2">
      <c r="A270" s="7">
        <v>2306.0159199999998</v>
      </c>
      <c r="B270" s="42">
        <v>0</v>
      </c>
      <c r="C270" s="3" t="b">
        <v>1</v>
      </c>
      <c r="D270" s="3" t="b">
        <v>1</v>
      </c>
      <c r="E270" s="3" t="b">
        <v>1</v>
      </c>
    </row>
    <row r="271" spans="1:5" x14ac:dyDescent="0.2">
      <c r="A271" s="7">
        <v>2306.0088300000002</v>
      </c>
      <c r="B271" s="16">
        <v>4</v>
      </c>
      <c r="C271" s="3" t="b">
        <v>1</v>
      </c>
      <c r="D271" s="3" t="b">
        <v>0</v>
      </c>
      <c r="E271" s="3" t="b">
        <v>0</v>
      </c>
    </row>
    <row r="272" spans="1:5" x14ac:dyDescent="0.2">
      <c r="A272" s="7">
        <v>2306.0019000000002</v>
      </c>
      <c r="B272" s="16">
        <v>4</v>
      </c>
      <c r="C272" s="3" t="b">
        <v>0</v>
      </c>
      <c r="D272" s="3" t="b">
        <v>0</v>
      </c>
      <c r="E272" s="3" t="b">
        <v>0</v>
      </c>
    </row>
    <row r="273" spans="1:5" x14ac:dyDescent="0.2">
      <c r="A273" s="7">
        <v>2306.0020300000001</v>
      </c>
      <c r="B273" s="16">
        <v>77</v>
      </c>
      <c r="C273" s="3" t="b">
        <v>0</v>
      </c>
      <c r="D273" s="3" t="b">
        <v>0</v>
      </c>
      <c r="E273" s="3" t="b">
        <v>0</v>
      </c>
    </row>
    <row r="274" spans="1:5" x14ac:dyDescent="0.2">
      <c r="A274" s="7">
        <v>2306.0192000000002</v>
      </c>
      <c r="B274" s="42">
        <v>0</v>
      </c>
      <c r="C274" s="3" t="b">
        <v>0</v>
      </c>
      <c r="D274" s="3" t="b">
        <v>0</v>
      </c>
      <c r="E274" s="3" t="b">
        <v>0</v>
      </c>
    </row>
    <row r="275" spans="1:5" x14ac:dyDescent="0.2">
      <c r="A275" s="7">
        <v>2306.05701</v>
      </c>
      <c r="B275" s="16">
        <v>14</v>
      </c>
      <c r="C275" s="3" t="b">
        <v>0</v>
      </c>
      <c r="D275" s="3" t="b">
        <v>0</v>
      </c>
      <c r="E275" s="3" t="b">
        <v>0</v>
      </c>
    </row>
    <row r="276" spans="1:5" x14ac:dyDescent="0.2">
      <c r="A276" s="7">
        <v>2306.0398700000001</v>
      </c>
      <c r="B276" s="16">
        <v>4</v>
      </c>
      <c r="C276" s="3" t="b">
        <v>1</v>
      </c>
      <c r="D276" s="3" t="b">
        <v>0</v>
      </c>
      <c r="E276" s="3" t="b">
        <v>0</v>
      </c>
    </row>
    <row r="277" spans="1:5" x14ac:dyDescent="0.2">
      <c r="A277" s="7">
        <v>2306.01838</v>
      </c>
      <c r="B277" s="16">
        <v>4</v>
      </c>
      <c r="C277" s="3" t="b">
        <v>0</v>
      </c>
      <c r="D277" s="3" t="b">
        <v>0</v>
      </c>
      <c r="E277" s="3" t="b">
        <v>0</v>
      </c>
    </row>
    <row r="278" spans="1:5" x14ac:dyDescent="0.2">
      <c r="A278" s="7">
        <v>2306.0443</v>
      </c>
      <c r="B278" s="42">
        <v>0</v>
      </c>
      <c r="C278" s="3" t="b">
        <v>0</v>
      </c>
      <c r="D278" s="3" t="b">
        <v>0</v>
      </c>
      <c r="E278" s="3" t="b">
        <v>0</v>
      </c>
    </row>
    <row r="279" spans="1:5" x14ac:dyDescent="0.2">
      <c r="A279" s="7">
        <v>2306.0033100000001</v>
      </c>
      <c r="B279" s="42">
        <v>0</v>
      </c>
      <c r="C279" s="3" t="b">
        <v>1</v>
      </c>
      <c r="D279" s="3" t="b">
        <v>0</v>
      </c>
      <c r="E279" s="3" t="b">
        <v>1</v>
      </c>
    </row>
    <row r="280" spans="1:5" x14ac:dyDescent="0.2">
      <c r="A280" s="7">
        <v>2306.1004800000001</v>
      </c>
      <c r="B280" s="16">
        <v>46</v>
      </c>
      <c r="C280" s="3" t="b">
        <v>0</v>
      </c>
      <c r="D280" s="3" t="b">
        <v>0</v>
      </c>
      <c r="E280" s="3" t="b">
        <v>0</v>
      </c>
    </row>
    <row r="281" spans="1:5" x14ac:dyDescent="0.2">
      <c r="A281" s="7">
        <v>2306.0269199999998</v>
      </c>
      <c r="B281" s="16">
        <v>2</v>
      </c>
      <c r="C281" s="3" t="b">
        <v>0</v>
      </c>
      <c r="D281" s="3" t="b">
        <v>0</v>
      </c>
      <c r="E281" s="3" t="b">
        <v>0</v>
      </c>
    </row>
    <row r="282" spans="1:5" x14ac:dyDescent="0.2">
      <c r="A282" s="7">
        <v>2306.0014500000002</v>
      </c>
      <c r="B282" s="16">
        <v>4</v>
      </c>
      <c r="C282" s="3" t="b">
        <v>1</v>
      </c>
      <c r="D282" s="3" t="b">
        <v>0</v>
      </c>
      <c r="E282" s="3" t="b">
        <v>1</v>
      </c>
    </row>
    <row r="283" spans="1:5" x14ac:dyDescent="0.2">
      <c r="A283" s="7">
        <v>2306.0026800000001</v>
      </c>
      <c r="B283" s="16">
        <v>4</v>
      </c>
      <c r="C283" s="3" t="b">
        <v>1</v>
      </c>
      <c r="D283" s="3" t="b">
        <v>0</v>
      </c>
      <c r="E283" s="3" t="b">
        <v>1</v>
      </c>
    </row>
    <row r="284" spans="1:5" x14ac:dyDescent="0.2">
      <c r="A284" s="7">
        <v>2306.0057499999998</v>
      </c>
      <c r="B284" s="42">
        <v>0</v>
      </c>
      <c r="C284" s="3" t="b">
        <v>0</v>
      </c>
      <c r="D284" s="3" t="b">
        <v>0</v>
      </c>
      <c r="E284" s="3" t="b">
        <v>0</v>
      </c>
    </row>
    <row r="285" spans="1:5" x14ac:dyDescent="0.2">
      <c r="A285" s="7">
        <v>2306.0063100000002</v>
      </c>
      <c r="B285" s="16">
        <v>4</v>
      </c>
      <c r="C285" s="3" t="b">
        <v>0</v>
      </c>
      <c r="D285" s="3" t="b">
        <v>0</v>
      </c>
      <c r="E285" s="3" t="b">
        <v>0</v>
      </c>
    </row>
    <row r="286" spans="1:5" x14ac:dyDescent="0.2">
      <c r="A286" s="7">
        <v>2306.009</v>
      </c>
      <c r="B286" s="16">
        <v>4</v>
      </c>
      <c r="C286" s="3" t="b">
        <v>0</v>
      </c>
      <c r="D286" s="3" t="b">
        <v>0</v>
      </c>
      <c r="E286" s="3" t="b">
        <v>0</v>
      </c>
    </row>
    <row r="287" spans="1:5" x14ac:dyDescent="0.2">
      <c r="A287" s="7">
        <v>2306.0000399999999</v>
      </c>
      <c r="B287" s="42">
        <v>0</v>
      </c>
      <c r="C287" s="3" t="b">
        <v>0</v>
      </c>
      <c r="D287" s="3" t="b">
        <v>0</v>
      </c>
      <c r="E287" s="3" t="b">
        <v>0</v>
      </c>
    </row>
    <row r="288" spans="1:5" x14ac:dyDescent="0.2">
      <c r="A288" s="7">
        <v>2306.0014700000002</v>
      </c>
      <c r="B288" s="16">
        <v>73</v>
      </c>
      <c r="C288" s="3" t="b">
        <v>1</v>
      </c>
      <c r="D288" s="3" t="b">
        <v>0</v>
      </c>
      <c r="E288" s="3" t="b">
        <v>1</v>
      </c>
    </row>
    <row r="289" spans="1:5" x14ac:dyDescent="0.2">
      <c r="A289" s="7">
        <v>2306.0016700000001</v>
      </c>
      <c r="B289" s="16">
        <v>3</v>
      </c>
      <c r="C289" s="3" t="b">
        <v>0</v>
      </c>
      <c r="D289" s="3" t="b">
        <v>0</v>
      </c>
      <c r="E289" s="3" t="b">
        <v>0</v>
      </c>
    </row>
    <row r="290" spans="1:5" x14ac:dyDescent="0.2">
      <c r="A290" s="7">
        <v>2306.00056</v>
      </c>
      <c r="B290" s="16">
        <v>71</v>
      </c>
      <c r="C290" s="3" t="b">
        <v>1</v>
      </c>
      <c r="D290" s="3" t="b">
        <v>0</v>
      </c>
      <c r="E290" s="3" t="b">
        <v>1</v>
      </c>
    </row>
    <row r="291" spans="1:5" x14ac:dyDescent="0.2">
      <c r="A291" s="7">
        <v>2306.0385500000002</v>
      </c>
      <c r="B291" s="16">
        <v>1</v>
      </c>
      <c r="C291" s="3" t="b">
        <v>0</v>
      </c>
      <c r="D291" s="3" t="b">
        <v>0</v>
      </c>
      <c r="E291" s="3" t="b">
        <v>0</v>
      </c>
    </row>
    <row r="292" spans="1:5" x14ac:dyDescent="0.2">
      <c r="A292" s="7">
        <v>2306.0092100000002</v>
      </c>
      <c r="B292" s="16">
        <v>13</v>
      </c>
      <c r="C292" s="3" t="b">
        <v>0</v>
      </c>
      <c r="D292" s="3" t="b">
        <v>0</v>
      </c>
      <c r="E292" s="3" t="b">
        <v>0</v>
      </c>
    </row>
    <row r="293" spans="1:5" x14ac:dyDescent="0.2">
      <c r="A293" s="7">
        <v>2306.01629</v>
      </c>
      <c r="B293" s="16">
        <v>4</v>
      </c>
      <c r="C293" s="3" t="b">
        <v>1</v>
      </c>
      <c r="D293" s="3" t="b">
        <v>0</v>
      </c>
      <c r="E293" s="3" t="b">
        <v>1</v>
      </c>
    </row>
    <row r="294" spans="1:5" x14ac:dyDescent="0.2">
      <c r="A294" s="7">
        <v>2306.1205599999998</v>
      </c>
      <c r="B294" s="42">
        <v>0</v>
      </c>
      <c r="C294" s="3" t="b">
        <v>0</v>
      </c>
      <c r="D294" s="3" t="b">
        <v>0</v>
      </c>
      <c r="E294" s="3" t="b">
        <v>0</v>
      </c>
    </row>
    <row r="295" spans="1:5" x14ac:dyDescent="0.2">
      <c r="A295" s="7">
        <v>2306.00767</v>
      </c>
      <c r="B295" s="42">
        <v>0</v>
      </c>
      <c r="C295" s="3" t="b">
        <v>1</v>
      </c>
      <c r="D295" s="3" t="b">
        <v>1</v>
      </c>
      <c r="E295" s="3" t="b">
        <v>0</v>
      </c>
    </row>
    <row r="296" spans="1:5" x14ac:dyDescent="0.2">
      <c r="A296" s="7">
        <v>2306.0002500000001</v>
      </c>
      <c r="B296" s="16">
        <v>81</v>
      </c>
      <c r="C296" s="3" t="b">
        <v>0</v>
      </c>
      <c r="D296" s="3" t="b">
        <v>0</v>
      </c>
      <c r="E296" s="3" t="b">
        <v>0</v>
      </c>
    </row>
    <row r="297" spans="1:5" x14ac:dyDescent="0.2">
      <c r="A297" s="7">
        <v>2306.0051199999998</v>
      </c>
      <c r="B297" s="42">
        <v>0</v>
      </c>
      <c r="C297" s="3" t="b">
        <v>1</v>
      </c>
      <c r="D297" s="3" t="b">
        <v>1</v>
      </c>
      <c r="E297" s="3" t="b">
        <v>0</v>
      </c>
    </row>
    <row r="298" spans="1:5" x14ac:dyDescent="0.2">
      <c r="A298" s="7">
        <v>2306.0012999999999</v>
      </c>
      <c r="B298" s="16">
        <v>4</v>
      </c>
      <c r="C298" s="3" t="b">
        <v>1</v>
      </c>
      <c r="D298" s="3" t="b">
        <v>1</v>
      </c>
      <c r="E298" s="3" t="b">
        <v>1</v>
      </c>
    </row>
    <row r="299" spans="1:5" x14ac:dyDescent="0.2">
      <c r="A299" s="7">
        <v>2306.0099399999999</v>
      </c>
      <c r="B299" s="16">
        <v>78</v>
      </c>
      <c r="C299" s="3" t="b">
        <v>0</v>
      </c>
      <c r="D299" s="3" t="b">
        <v>0</v>
      </c>
      <c r="E299" s="3" t="b">
        <v>0</v>
      </c>
    </row>
    <row r="300" spans="1:5" x14ac:dyDescent="0.2">
      <c r="A300" s="7">
        <v>2306.0044200000002</v>
      </c>
      <c r="B300" s="42">
        <v>0</v>
      </c>
      <c r="C300" s="3" t="b">
        <v>1</v>
      </c>
      <c r="D300" s="3" t="b">
        <v>0</v>
      </c>
      <c r="E300" s="3" t="b">
        <v>1</v>
      </c>
    </row>
    <row r="301" spans="1:5" x14ac:dyDescent="0.2">
      <c r="A301" s="7">
        <v>2306.0067899999999</v>
      </c>
      <c r="B301" s="42">
        <v>0</v>
      </c>
      <c r="C301" s="3" t="b">
        <v>0</v>
      </c>
      <c r="D301" s="3" t="b">
        <v>0</v>
      </c>
      <c r="E301" s="3" t="b">
        <v>0</v>
      </c>
    </row>
    <row r="302" spans="1:5" x14ac:dyDescent="0.2">
      <c r="A302" s="7">
        <v>2306.0084499999998</v>
      </c>
      <c r="B302" s="16">
        <v>17</v>
      </c>
      <c r="C302" s="3" t="b">
        <v>0</v>
      </c>
      <c r="D302" s="3" t="b">
        <v>0</v>
      </c>
      <c r="E302" s="3" t="b">
        <v>0</v>
      </c>
    </row>
    <row r="303" spans="1:5" x14ac:dyDescent="0.2">
      <c r="A303" s="7">
        <v>2306.0427100000002</v>
      </c>
      <c r="B303" s="16">
        <v>12</v>
      </c>
      <c r="C303" s="3" t="b">
        <v>0</v>
      </c>
      <c r="D303" s="3" t="b">
        <v>0</v>
      </c>
      <c r="E303" s="3" t="b">
        <v>0</v>
      </c>
    </row>
    <row r="304" spans="1:5" x14ac:dyDescent="0.2">
      <c r="A304" s="7">
        <v>2306.02925</v>
      </c>
      <c r="B304" s="42">
        <v>0</v>
      </c>
      <c r="C304" s="3" t="b">
        <v>0</v>
      </c>
      <c r="D304" s="3" t="b">
        <v>0</v>
      </c>
      <c r="E304" s="3" t="b">
        <v>0</v>
      </c>
    </row>
    <row r="305" spans="1:5" x14ac:dyDescent="0.2">
      <c r="A305" s="7">
        <v>2306.0065500000001</v>
      </c>
      <c r="B305" s="42">
        <v>0</v>
      </c>
      <c r="C305" s="3" t="b">
        <v>1</v>
      </c>
      <c r="D305" s="3" t="b">
        <v>1</v>
      </c>
      <c r="E305" s="3" t="b">
        <v>1</v>
      </c>
    </row>
    <row r="306" spans="1:5" x14ac:dyDescent="0.2">
      <c r="A306" s="7">
        <v>2306.0034000000001</v>
      </c>
      <c r="B306" s="16">
        <v>77</v>
      </c>
      <c r="C306" s="3" t="b">
        <v>0</v>
      </c>
      <c r="D306" s="3" t="b">
        <v>0</v>
      </c>
      <c r="E306" s="3" t="b">
        <v>0</v>
      </c>
    </row>
    <row r="307" spans="1:5" x14ac:dyDescent="0.2">
      <c r="A307" s="7">
        <v>2306.0003900000002</v>
      </c>
      <c r="B307" s="42">
        <v>0</v>
      </c>
      <c r="C307" s="3" t="b">
        <v>1</v>
      </c>
      <c r="D307" s="3" t="b">
        <v>1</v>
      </c>
      <c r="E307" s="3" t="b">
        <v>1</v>
      </c>
    </row>
    <row r="308" spans="1:5" x14ac:dyDescent="0.2">
      <c r="A308" s="7">
        <v>2306.0166300000001</v>
      </c>
      <c r="B308" s="42">
        <v>0</v>
      </c>
      <c r="C308" s="3" t="b">
        <v>1</v>
      </c>
      <c r="D308" s="3" t="b">
        <v>1</v>
      </c>
      <c r="E308" s="3" t="b">
        <v>1</v>
      </c>
    </row>
    <row r="309" spans="1:5" x14ac:dyDescent="0.2">
      <c r="A309" s="7">
        <v>2306.0033400000002</v>
      </c>
      <c r="B309" s="16">
        <v>4</v>
      </c>
      <c r="C309" s="3" t="b">
        <v>1</v>
      </c>
      <c r="D309" s="3" t="b">
        <v>0</v>
      </c>
      <c r="E309" s="3" t="b">
        <v>1</v>
      </c>
    </row>
    <row r="310" spans="1:5" x14ac:dyDescent="0.2">
      <c r="A310" s="7">
        <v>2306.0039700000002</v>
      </c>
      <c r="B310" s="42">
        <v>0</v>
      </c>
      <c r="C310" s="3" t="b">
        <v>0</v>
      </c>
      <c r="D310" s="3" t="b">
        <v>0</v>
      </c>
      <c r="E310" s="3" t="b">
        <v>0</v>
      </c>
    </row>
    <row r="311" spans="1:5" x14ac:dyDescent="0.2">
      <c r="A311" s="7">
        <v>2306.0067800000002</v>
      </c>
      <c r="B311" s="16">
        <v>4</v>
      </c>
      <c r="C311" s="3" t="b">
        <v>0</v>
      </c>
      <c r="D311" s="3" t="b">
        <v>0</v>
      </c>
      <c r="E311" s="3" t="b">
        <v>0</v>
      </c>
    </row>
    <row r="312" spans="1:5" x14ac:dyDescent="0.2">
      <c r="A312" s="7">
        <v>2306.0182500000001</v>
      </c>
      <c r="B312" s="16">
        <v>4</v>
      </c>
      <c r="C312" s="3" t="b">
        <v>1</v>
      </c>
      <c r="D312" s="3" t="b">
        <v>0</v>
      </c>
      <c r="E312" s="3" t="b">
        <v>1</v>
      </c>
    </row>
    <row r="313" spans="1:5" x14ac:dyDescent="0.2">
      <c r="A313" s="7">
        <v>2306.0106300000002</v>
      </c>
      <c r="B313" s="16">
        <v>2</v>
      </c>
      <c r="C313" s="3" t="b">
        <v>1</v>
      </c>
      <c r="D313" s="3" t="b">
        <v>1</v>
      </c>
      <c r="E313" s="3" t="b">
        <v>1</v>
      </c>
    </row>
    <row r="314" spans="1:5" x14ac:dyDescent="0.2">
      <c r="A314" s="7">
        <v>2306.00702</v>
      </c>
      <c r="B314" s="42">
        <v>0</v>
      </c>
      <c r="C314" s="3" t="b">
        <v>0</v>
      </c>
      <c r="D314" s="3" t="b">
        <v>0</v>
      </c>
      <c r="E314" s="3" t="b">
        <v>0</v>
      </c>
    </row>
    <row r="315" spans="1:5" x14ac:dyDescent="0.2">
      <c r="A315" s="7">
        <v>2306.0349000000001</v>
      </c>
      <c r="B315" s="42">
        <v>0</v>
      </c>
      <c r="C315" s="3" t="b">
        <v>1</v>
      </c>
      <c r="D315" s="3" t="b">
        <v>1</v>
      </c>
      <c r="E315" s="3" t="b">
        <v>1</v>
      </c>
    </row>
    <row r="316" spans="1:5" x14ac:dyDescent="0.2">
      <c r="A316" s="7">
        <v>2306.0798799999998</v>
      </c>
      <c r="B316" s="16">
        <v>4</v>
      </c>
      <c r="C316" s="3" t="b">
        <v>1</v>
      </c>
      <c r="D316" s="3" t="b">
        <v>0</v>
      </c>
      <c r="E316" s="3" t="b">
        <v>0</v>
      </c>
    </row>
    <row r="317" spans="1:5" x14ac:dyDescent="0.2">
      <c r="A317" s="7">
        <v>2306.0593899999999</v>
      </c>
      <c r="B317" s="42">
        <v>0</v>
      </c>
      <c r="C317" s="3" t="b">
        <v>1</v>
      </c>
      <c r="D317" s="3" t="b">
        <v>1</v>
      </c>
      <c r="E317" s="3" t="b">
        <v>0</v>
      </c>
    </row>
    <row r="318" spans="1:5" x14ac:dyDescent="0.2">
      <c r="A318" s="7">
        <v>2306.0196500000002</v>
      </c>
      <c r="B318" s="16">
        <v>4</v>
      </c>
      <c r="C318" s="3" t="b">
        <v>1</v>
      </c>
      <c r="D318" s="3" t="b">
        <v>0</v>
      </c>
      <c r="E318" s="3" t="b">
        <v>0</v>
      </c>
    </row>
    <row r="319" spans="1:5" x14ac:dyDescent="0.2">
      <c r="A319" s="7">
        <v>2306.0773100000001</v>
      </c>
      <c r="B319" s="16">
        <v>4</v>
      </c>
      <c r="C319" s="3" t="b">
        <v>0</v>
      </c>
      <c r="D319" s="3" t="b">
        <v>0</v>
      </c>
      <c r="E319" s="3" t="b">
        <v>0</v>
      </c>
    </row>
    <row r="320" spans="1:5" x14ac:dyDescent="0.2">
      <c r="A320" s="7">
        <v>2306.0000199999999</v>
      </c>
      <c r="B320" s="16">
        <v>4</v>
      </c>
      <c r="C320" s="3" t="b">
        <v>0</v>
      </c>
      <c r="D320" s="3" t="b">
        <v>0</v>
      </c>
      <c r="E320" s="3" t="b">
        <v>0</v>
      </c>
    </row>
    <row r="321" spans="1:5" x14ac:dyDescent="0.2">
      <c r="A321" s="7">
        <v>2306.0000700000001</v>
      </c>
      <c r="B321" s="16">
        <v>4</v>
      </c>
      <c r="C321" s="3" t="b">
        <v>1</v>
      </c>
      <c r="D321" s="3" t="b">
        <v>0</v>
      </c>
      <c r="E321" s="3" t="b">
        <v>0</v>
      </c>
    </row>
    <row r="322" spans="1:5" x14ac:dyDescent="0.2">
      <c r="A322" s="7">
        <v>2306.00308</v>
      </c>
      <c r="B322" s="42">
        <v>0</v>
      </c>
      <c r="C322" s="3" t="b">
        <v>0</v>
      </c>
      <c r="D322" s="3" t="b">
        <v>0</v>
      </c>
      <c r="E322" s="3" t="b">
        <v>0</v>
      </c>
    </row>
    <row r="323" spans="1:5" x14ac:dyDescent="0.2">
      <c r="A323" s="7">
        <v>2306.0119199999999</v>
      </c>
      <c r="B323" s="16">
        <v>4</v>
      </c>
      <c r="C323" s="3" t="b">
        <v>0</v>
      </c>
      <c r="D323" s="3" t="b">
        <v>0</v>
      </c>
      <c r="E323" s="3" t="b">
        <v>0</v>
      </c>
    </row>
    <row r="324" spans="1:5" x14ac:dyDescent="0.2">
      <c r="A324" s="7">
        <v>2306.00981</v>
      </c>
      <c r="B324" s="16">
        <v>4</v>
      </c>
      <c r="C324" s="3" t="b">
        <v>1</v>
      </c>
      <c r="D324" s="3" t="b">
        <v>0</v>
      </c>
      <c r="E324" s="3" t="b">
        <v>1</v>
      </c>
    </row>
    <row r="325" spans="1:5" x14ac:dyDescent="0.2">
      <c r="A325" s="7">
        <v>2306.00209</v>
      </c>
      <c r="B325" s="16">
        <v>4</v>
      </c>
      <c r="C325" s="3" t="b">
        <v>0</v>
      </c>
      <c r="D325" s="3" t="b">
        <v>0</v>
      </c>
      <c r="E325" s="3" t="b">
        <v>0</v>
      </c>
    </row>
    <row r="326" spans="1:5" x14ac:dyDescent="0.2">
      <c r="A326" s="7">
        <v>2306.0010699999998</v>
      </c>
      <c r="B326" s="42">
        <v>0</v>
      </c>
      <c r="C326" s="3" t="b">
        <v>0</v>
      </c>
      <c r="D326" s="3" t="b">
        <v>0</v>
      </c>
      <c r="E326" s="3" t="b">
        <v>0</v>
      </c>
    </row>
    <row r="327" spans="1:5" x14ac:dyDescent="0.2">
      <c r="A327" s="7">
        <v>2306.0162500000001</v>
      </c>
      <c r="B327" s="42">
        <v>0</v>
      </c>
      <c r="C327" s="3" t="b">
        <v>0</v>
      </c>
      <c r="D327" s="3" t="b">
        <v>0</v>
      </c>
      <c r="E327" s="3" t="b">
        <v>0</v>
      </c>
    </row>
    <row r="328" spans="1:5" x14ac:dyDescent="0.2">
      <c r="A328" s="7">
        <v>2306.0008899999998</v>
      </c>
      <c r="B328" s="16">
        <v>4</v>
      </c>
      <c r="C328" s="3" t="b">
        <v>1</v>
      </c>
      <c r="D328" s="3" t="b">
        <v>1</v>
      </c>
      <c r="E328" s="3" t="b">
        <v>0</v>
      </c>
    </row>
    <row r="329" spans="1:5" x14ac:dyDescent="0.2">
      <c r="A329" s="7">
        <v>2306.0077299999998</v>
      </c>
      <c r="B329" s="16">
        <v>75</v>
      </c>
      <c r="C329" s="3" t="b">
        <v>1</v>
      </c>
      <c r="D329" s="3" t="b">
        <v>0</v>
      </c>
      <c r="E329" s="3" t="b">
        <v>1</v>
      </c>
    </row>
    <row r="330" spans="1:5" x14ac:dyDescent="0.2">
      <c r="A330" s="7">
        <v>2306.0038800000002</v>
      </c>
      <c r="B330" s="16">
        <v>25</v>
      </c>
      <c r="C330" s="3" t="b">
        <v>0</v>
      </c>
      <c r="D330" s="3" t="b">
        <v>0</v>
      </c>
      <c r="E330" s="3" t="b">
        <v>0</v>
      </c>
    </row>
    <row r="331" spans="1:5" x14ac:dyDescent="0.2">
      <c r="A331" s="7">
        <v>2306.0007300000002</v>
      </c>
      <c r="B331" s="16">
        <v>4</v>
      </c>
      <c r="C331" s="3" t="b">
        <v>1</v>
      </c>
      <c r="D331" s="3" t="b">
        <v>0</v>
      </c>
      <c r="E331" s="3" t="b">
        <v>1</v>
      </c>
    </row>
    <row r="332" spans="1:5" x14ac:dyDescent="0.2">
      <c r="A332" s="7">
        <v>2306.0071699999999</v>
      </c>
      <c r="B332" s="42">
        <v>0</v>
      </c>
      <c r="C332" s="3" t="b">
        <v>1</v>
      </c>
      <c r="D332" s="3" t="b">
        <v>1</v>
      </c>
      <c r="E332" s="3" t="b">
        <v>0</v>
      </c>
    </row>
    <row r="333" spans="1:5" x14ac:dyDescent="0.2">
      <c r="A333" s="7">
        <v>2306.0026899999998</v>
      </c>
      <c r="B333" s="42">
        <v>0</v>
      </c>
      <c r="C333" s="3" t="b">
        <v>0</v>
      </c>
      <c r="D333" s="3" t="b">
        <v>0</v>
      </c>
      <c r="E333" s="3" t="b">
        <v>0</v>
      </c>
    </row>
    <row r="334" spans="1:5" x14ac:dyDescent="0.2">
      <c r="A334" s="7">
        <v>2306.00216</v>
      </c>
      <c r="B334" s="16">
        <v>4</v>
      </c>
      <c r="C334" s="3" t="b">
        <v>0</v>
      </c>
      <c r="D334" s="3" t="b">
        <v>0</v>
      </c>
      <c r="E334" s="3" t="b">
        <v>0</v>
      </c>
    </row>
    <row r="335" spans="1:5" x14ac:dyDescent="0.2">
      <c r="A335" s="7">
        <v>2306.0029599999998</v>
      </c>
      <c r="B335" s="42">
        <v>0</v>
      </c>
      <c r="C335" s="3" t="b">
        <v>0</v>
      </c>
      <c r="D335" s="3" t="b">
        <v>0</v>
      </c>
      <c r="E335" s="3" t="b">
        <v>0</v>
      </c>
    </row>
    <row r="336" spans="1:5" x14ac:dyDescent="0.2">
      <c r="A336" s="7">
        <v>2306.0068099999999</v>
      </c>
      <c r="B336" s="42">
        <v>0</v>
      </c>
      <c r="C336" s="3" t="b">
        <v>1</v>
      </c>
      <c r="D336" s="3" t="b">
        <v>0</v>
      </c>
      <c r="E336" s="3" t="b">
        <v>0</v>
      </c>
    </row>
    <row r="337" spans="1:5" x14ac:dyDescent="0.2">
      <c r="A337" s="7">
        <v>2306.0174499999998</v>
      </c>
      <c r="B337" s="16">
        <v>4</v>
      </c>
      <c r="C337" s="3" t="b">
        <v>0</v>
      </c>
      <c r="D337" s="3" t="b">
        <v>0</v>
      </c>
      <c r="E337" s="3" t="b">
        <v>0</v>
      </c>
    </row>
    <row r="338" spans="1:5" x14ac:dyDescent="0.2">
      <c r="A338" s="7">
        <v>2306.0382199999999</v>
      </c>
      <c r="B338" s="39"/>
      <c r="C338" s="3" t="b">
        <v>0</v>
      </c>
      <c r="D338" s="3" t="b">
        <v>0</v>
      </c>
      <c r="E338" s="3" t="b">
        <v>0</v>
      </c>
    </row>
    <row r="339" spans="1:5" x14ac:dyDescent="0.2">
      <c r="A339" s="7">
        <v>2306.1365500000002</v>
      </c>
      <c r="B339" s="42">
        <v>0</v>
      </c>
      <c r="C339" s="3" t="b">
        <v>1</v>
      </c>
      <c r="D339" s="3" t="b">
        <v>1</v>
      </c>
      <c r="E339" s="3" t="b">
        <v>1</v>
      </c>
    </row>
    <row r="340" spans="1:5" x14ac:dyDescent="0.2">
      <c r="A340" s="7">
        <v>2306.0537899999999</v>
      </c>
      <c r="B340" s="42">
        <v>0</v>
      </c>
      <c r="C340" s="3" t="b">
        <v>1</v>
      </c>
      <c r="D340" s="3" t="b">
        <v>1</v>
      </c>
      <c r="E340" s="3" t="b">
        <v>0</v>
      </c>
    </row>
    <row r="341" spans="1:5" x14ac:dyDescent="0.2">
      <c r="A341" s="7">
        <v>2306.0003099999999</v>
      </c>
      <c r="B341" s="39"/>
      <c r="C341" s="3" t="b">
        <v>1</v>
      </c>
      <c r="D341" s="3" t="b">
        <v>0</v>
      </c>
      <c r="E341" s="3" t="b">
        <v>1</v>
      </c>
    </row>
    <row r="342" spans="1:5" x14ac:dyDescent="0.2">
      <c r="A342" s="7">
        <v>2306.0047399999999</v>
      </c>
      <c r="B342" s="42">
        <v>0</v>
      </c>
      <c r="C342" s="3" t="b">
        <v>1</v>
      </c>
      <c r="D342" s="3" t="b">
        <v>1</v>
      </c>
      <c r="E342" s="3" t="b">
        <v>1</v>
      </c>
    </row>
    <row r="343" spans="1:5" x14ac:dyDescent="0.2">
      <c r="A343" s="7">
        <v>2306.06</v>
      </c>
      <c r="B343" s="42">
        <v>0</v>
      </c>
      <c r="C343" s="3" t="b">
        <v>1</v>
      </c>
      <c r="D343" s="3" t="b">
        <v>1</v>
      </c>
      <c r="E343" s="3" t="b">
        <v>0</v>
      </c>
    </row>
    <row r="344" spans="1:5" x14ac:dyDescent="0.2">
      <c r="A344" s="7">
        <v>2306.0023500000002</v>
      </c>
      <c r="B344" s="42">
        <v>0</v>
      </c>
      <c r="C344" s="3" t="b">
        <v>1</v>
      </c>
      <c r="D344" s="3" t="b">
        <v>1</v>
      </c>
      <c r="E344" s="3" t="b">
        <v>1</v>
      </c>
    </row>
    <row r="345" spans="1:5" x14ac:dyDescent="0.2">
      <c r="A345" s="7">
        <v>2306.00045</v>
      </c>
      <c r="B345" s="42">
        <v>0</v>
      </c>
      <c r="C345" s="3" t="b">
        <v>1</v>
      </c>
      <c r="D345" s="3" t="b">
        <v>0</v>
      </c>
      <c r="E345" s="3" t="b">
        <v>0</v>
      </c>
    </row>
    <row r="346" spans="1:5" x14ac:dyDescent="0.2">
      <c r="A346" s="7">
        <v>2306.00225</v>
      </c>
      <c r="B346" s="16">
        <v>4</v>
      </c>
      <c r="C346" s="3" t="b">
        <v>1</v>
      </c>
      <c r="D346" s="3" t="b">
        <v>1</v>
      </c>
      <c r="E346" s="3" t="b">
        <v>1</v>
      </c>
    </row>
    <row r="347" spans="1:5" x14ac:dyDescent="0.2">
      <c r="A347" s="7">
        <v>2306.0184199999999</v>
      </c>
      <c r="B347" s="16">
        <v>17</v>
      </c>
      <c r="C347" s="3" t="b">
        <v>0</v>
      </c>
      <c r="D347" s="3" t="b">
        <v>0</v>
      </c>
      <c r="E347" s="3" t="b">
        <v>0</v>
      </c>
    </row>
    <row r="348" spans="1:5" x14ac:dyDescent="0.2">
      <c r="A348" s="7">
        <v>2306.0305899999998</v>
      </c>
      <c r="B348" s="42">
        <v>0</v>
      </c>
      <c r="C348" s="3" t="b">
        <v>1</v>
      </c>
      <c r="D348" s="3" t="b">
        <v>1</v>
      </c>
      <c r="E348" s="3" t="b">
        <v>0</v>
      </c>
    </row>
    <row r="349" spans="1:5" x14ac:dyDescent="0.2">
      <c r="A349" s="7">
        <v>2306.0376299999998</v>
      </c>
      <c r="B349" s="42">
        <v>0</v>
      </c>
      <c r="C349" s="3" t="b">
        <v>0</v>
      </c>
      <c r="D349" s="3" t="b">
        <v>0</v>
      </c>
      <c r="E349" s="3" t="b">
        <v>0</v>
      </c>
    </row>
    <row r="350" spans="1:5" x14ac:dyDescent="0.2">
      <c r="A350" s="7">
        <v>2306.00378</v>
      </c>
      <c r="B350" s="16">
        <v>27</v>
      </c>
      <c r="C350" s="3" t="b">
        <v>0</v>
      </c>
      <c r="D350" s="3" t="b">
        <v>0</v>
      </c>
      <c r="E350" s="3" t="b">
        <v>0</v>
      </c>
    </row>
    <row r="351" spans="1:5" x14ac:dyDescent="0.2">
      <c r="A351" s="7">
        <v>2306.15076</v>
      </c>
      <c r="B351" s="16">
        <v>12</v>
      </c>
      <c r="C351" s="3" t="b">
        <v>0</v>
      </c>
      <c r="D351" s="3" t="b">
        <v>0</v>
      </c>
      <c r="E351" s="3" t="b">
        <v>0</v>
      </c>
    </row>
    <row r="352" spans="1:5" x14ac:dyDescent="0.2">
      <c r="A352" s="7">
        <v>2306.0005099999998</v>
      </c>
      <c r="B352" s="16">
        <v>4</v>
      </c>
      <c r="C352" s="3" t="b">
        <v>0</v>
      </c>
      <c r="D352" s="3" t="b">
        <v>0</v>
      </c>
      <c r="E352" s="3" t="b">
        <v>0</v>
      </c>
    </row>
    <row r="353" spans="1:5" x14ac:dyDescent="0.2">
      <c r="A353" s="7">
        <v>2306.0036300000002</v>
      </c>
      <c r="B353" s="16">
        <v>4</v>
      </c>
      <c r="C353" s="3" t="b">
        <v>1</v>
      </c>
      <c r="D353" s="3" t="b">
        <v>0</v>
      </c>
      <c r="E353" s="3" t="b">
        <v>0</v>
      </c>
    </row>
    <row r="354" spans="1:5" x14ac:dyDescent="0.2">
      <c r="A354" s="7">
        <v>2306.0074100000002</v>
      </c>
      <c r="B354" s="16">
        <v>4</v>
      </c>
      <c r="C354" s="3" t="b">
        <v>1</v>
      </c>
      <c r="D354" s="3" t="b">
        <v>1</v>
      </c>
      <c r="E354" s="3" t="b">
        <v>1</v>
      </c>
    </row>
    <row r="355" spans="1:5" x14ac:dyDescent="0.2">
      <c r="A355" s="7">
        <v>2306.0047100000002</v>
      </c>
      <c r="B355" s="42">
        <v>0</v>
      </c>
      <c r="C355" s="3" t="b">
        <v>0</v>
      </c>
      <c r="D355" s="3" t="b">
        <v>0</v>
      </c>
      <c r="E355" s="3" t="b">
        <v>0</v>
      </c>
    </row>
    <row r="356" spans="1:5" x14ac:dyDescent="0.2">
      <c r="A356" s="7">
        <v>2306.00569</v>
      </c>
      <c r="B356" s="16">
        <v>4</v>
      </c>
      <c r="C356" s="3" t="b">
        <v>0</v>
      </c>
      <c r="D356" s="3" t="b">
        <v>0</v>
      </c>
      <c r="E356" s="3" t="b">
        <v>0</v>
      </c>
    </row>
    <row r="357" spans="1:5" x14ac:dyDescent="0.2">
      <c r="A357" s="7">
        <v>2306.0005900000001</v>
      </c>
      <c r="B357" s="42">
        <v>0</v>
      </c>
      <c r="C357" s="3" t="b">
        <v>1</v>
      </c>
      <c r="D357" s="3" t="b">
        <v>1</v>
      </c>
      <c r="E357" s="3" t="b">
        <v>1</v>
      </c>
    </row>
    <row r="358" spans="1:5" x14ac:dyDescent="0.2">
      <c r="A358" s="7">
        <v>2306.0032200000001</v>
      </c>
      <c r="B358" s="16">
        <v>14</v>
      </c>
      <c r="C358" s="3" t="b">
        <v>1</v>
      </c>
      <c r="D358" s="3" t="b">
        <v>0</v>
      </c>
      <c r="E358" s="3" t="b">
        <v>1</v>
      </c>
    </row>
    <row r="359" spans="1:5" x14ac:dyDescent="0.2">
      <c r="A359" s="7">
        <v>2306.0010900000002</v>
      </c>
      <c r="B359" s="42">
        <v>0</v>
      </c>
      <c r="C359" s="3" t="b">
        <v>1</v>
      </c>
      <c r="D359" s="3" t="b">
        <v>1</v>
      </c>
      <c r="E359" s="3" t="b">
        <v>1</v>
      </c>
    </row>
    <row r="360" spans="1:5" x14ac:dyDescent="0.2">
      <c r="A360" s="7">
        <v>2306.0043599999999</v>
      </c>
      <c r="B360" s="42">
        <v>0</v>
      </c>
      <c r="C360" s="3" t="b">
        <v>1</v>
      </c>
      <c r="D360" s="3" t="b">
        <v>1</v>
      </c>
      <c r="E360" s="3" t="b">
        <v>0</v>
      </c>
    </row>
    <row r="361" spans="1:5" x14ac:dyDescent="0.2">
      <c r="A361" s="7">
        <v>2306.0580300000001</v>
      </c>
      <c r="B361" s="42">
        <v>0</v>
      </c>
      <c r="C361" s="3" t="b">
        <v>0</v>
      </c>
      <c r="D361" s="3" t="b">
        <v>0</v>
      </c>
      <c r="E361" s="3" t="b">
        <v>0</v>
      </c>
    </row>
    <row r="362" spans="1:5" x14ac:dyDescent="0.2">
      <c r="A362" s="7">
        <v>2306.0129400000001</v>
      </c>
      <c r="B362" s="16">
        <v>4</v>
      </c>
      <c r="C362" s="3" t="b">
        <v>1</v>
      </c>
      <c r="D362" s="3" t="b">
        <v>0</v>
      </c>
      <c r="E362" s="3" t="b">
        <v>1</v>
      </c>
    </row>
    <row r="363" spans="1:5" x14ac:dyDescent="0.2">
      <c r="A363" s="7">
        <v>2306.0151000000001</v>
      </c>
      <c r="B363" s="42">
        <v>0</v>
      </c>
      <c r="C363" s="3" t="b">
        <v>0</v>
      </c>
      <c r="D363" s="3" t="b">
        <v>0</v>
      </c>
      <c r="E363" s="3" t="b">
        <v>0</v>
      </c>
    </row>
    <row r="364" spans="1:5" x14ac:dyDescent="0.2">
      <c r="A364" s="7">
        <v>2306.0011599999998</v>
      </c>
      <c r="B364" s="42">
        <v>0</v>
      </c>
      <c r="C364" s="3" t="b">
        <v>0</v>
      </c>
      <c r="D364" s="3" t="b">
        <v>0</v>
      </c>
      <c r="E364" s="3" t="b">
        <v>0</v>
      </c>
    </row>
    <row r="365" spans="1:5" x14ac:dyDescent="0.2">
      <c r="A365" s="7">
        <v>2306.0081799999998</v>
      </c>
      <c r="B365" s="16">
        <v>2</v>
      </c>
      <c r="C365" s="3" t="b">
        <v>0</v>
      </c>
      <c r="D365" s="3" t="b">
        <v>0</v>
      </c>
      <c r="E365" s="3" t="b">
        <v>0</v>
      </c>
    </row>
    <row r="366" spans="1:5" x14ac:dyDescent="0.2">
      <c r="A366" s="7">
        <v>2306.0007500000002</v>
      </c>
      <c r="B366" s="16">
        <v>85</v>
      </c>
      <c r="C366" s="3" t="b">
        <v>1</v>
      </c>
      <c r="D366" s="3" t="b">
        <v>0</v>
      </c>
      <c r="E366" s="3" t="b">
        <v>1</v>
      </c>
    </row>
    <row r="367" spans="1:5" x14ac:dyDescent="0.2">
      <c r="A367" s="7">
        <v>2306.01235</v>
      </c>
      <c r="B367" s="42">
        <v>0</v>
      </c>
      <c r="C367" s="3" t="b">
        <v>1</v>
      </c>
      <c r="D367" s="3" t="b">
        <v>1</v>
      </c>
      <c r="E367" s="3" t="b">
        <v>1</v>
      </c>
    </row>
    <row r="368" spans="1:5" x14ac:dyDescent="0.2">
      <c r="A368" s="7">
        <v>2306.02394</v>
      </c>
      <c r="B368" s="16">
        <v>4</v>
      </c>
      <c r="C368" s="3" t="b">
        <v>1</v>
      </c>
      <c r="D368" s="3" t="b">
        <v>0</v>
      </c>
      <c r="E368" s="3" t="b">
        <v>1</v>
      </c>
    </row>
    <row r="369" spans="1:5" x14ac:dyDescent="0.2">
      <c r="A369" s="7">
        <v>2306.0024899999999</v>
      </c>
      <c r="B369" s="16">
        <v>3</v>
      </c>
      <c r="C369" s="3" t="b">
        <v>0</v>
      </c>
      <c r="D369" s="3" t="b">
        <v>0</v>
      </c>
      <c r="E369" s="3" t="b">
        <v>0</v>
      </c>
    </row>
    <row r="370" spans="1:5" x14ac:dyDescent="0.2">
      <c r="A370" s="7">
        <v>2306.0190299999999</v>
      </c>
      <c r="B370" s="16">
        <v>74</v>
      </c>
      <c r="C370" s="3" t="b">
        <v>0</v>
      </c>
      <c r="D370" s="3" t="b">
        <v>0</v>
      </c>
      <c r="E370" s="3" t="b">
        <v>0</v>
      </c>
    </row>
    <row r="371" spans="1:5" x14ac:dyDescent="0.2">
      <c r="A371" s="7">
        <v>2306.08248</v>
      </c>
      <c r="B371" s="42">
        <v>0</v>
      </c>
      <c r="C371" s="3" t="b">
        <v>0</v>
      </c>
      <c r="D371" s="3" t="b">
        <v>0</v>
      </c>
      <c r="E371" s="3" t="b">
        <v>0</v>
      </c>
    </row>
    <row r="372" spans="1:5" x14ac:dyDescent="0.2">
      <c r="A372" s="7">
        <v>2306.00009</v>
      </c>
      <c r="B372" s="16">
        <v>12</v>
      </c>
      <c r="C372" s="3" t="b">
        <v>0</v>
      </c>
      <c r="D372" s="3" t="b">
        <v>0</v>
      </c>
      <c r="E372" s="3" t="b">
        <v>0</v>
      </c>
    </row>
    <row r="373" spans="1:5" x14ac:dyDescent="0.2">
      <c r="A373" s="7">
        <v>2306.0041999999999</v>
      </c>
      <c r="B373" s="42">
        <v>0</v>
      </c>
      <c r="C373" s="3" t="b">
        <v>0</v>
      </c>
      <c r="D373" s="3" t="b">
        <v>0</v>
      </c>
      <c r="E373" s="3" t="b">
        <v>0</v>
      </c>
    </row>
    <row r="374" spans="1:5" x14ac:dyDescent="0.2">
      <c r="A374" s="7">
        <v>2306.0016599999999</v>
      </c>
      <c r="B374" s="42">
        <v>0</v>
      </c>
      <c r="C374" s="3" t="b">
        <v>1</v>
      </c>
      <c r="D374" s="3" t="b">
        <v>1</v>
      </c>
      <c r="E374" s="3" t="b">
        <v>1</v>
      </c>
    </row>
    <row r="375" spans="1:5" x14ac:dyDescent="0.2">
      <c r="A375" s="7">
        <v>2306.0015899999999</v>
      </c>
      <c r="B375" s="42">
        <v>0</v>
      </c>
      <c r="C375" s="3" t="b">
        <v>1</v>
      </c>
      <c r="D375" s="3" t="b">
        <v>1</v>
      </c>
      <c r="E375" s="3" t="b">
        <v>1</v>
      </c>
    </row>
    <row r="376" spans="1:5" x14ac:dyDescent="0.2">
      <c r="A376" s="7">
        <v>2306.0952900000002</v>
      </c>
      <c r="B376" s="42">
        <v>0</v>
      </c>
      <c r="C376" s="3" t="b">
        <v>1</v>
      </c>
      <c r="D376" s="3" t="b">
        <v>1</v>
      </c>
      <c r="E376" s="3" t="b">
        <v>1</v>
      </c>
    </row>
    <row r="377" spans="1:5" x14ac:dyDescent="0.2">
      <c r="A377" s="7">
        <v>2306.1673099999998</v>
      </c>
      <c r="B377" s="42">
        <v>0</v>
      </c>
      <c r="C377" s="3" t="b">
        <v>1</v>
      </c>
      <c r="D377" s="3" t="b">
        <v>1</v>
      </c>
      <c r="E377" s="3" t="b">
        <v>0</v>
      </c>
    </row>
    <row r="378" spans="1:5" x14ac:dyDescent="0.2">
      <c r="A378" s="7">
        <v>2306.0015800000001</v>
      </c>
      <c r="B378" s="16">
        <v>12</v>
      </c>
      <c r="C378" s="3" t="b">
        <v>0</v>
      </c>
      <c r="D378" s="3" t="b">
        <v>0</v>
      </c>
      <c r="E378" s="3" t="b">
        <v>0</v>
      </c>
    </row>
    <row r="379" spans="1:5" x14ac:dyDescent="0.2">
      <c r="A379" s="7">
        <v>2306.0002599999998</v>
      </c>
      <c r="B379" s="42">
        <v>0</v>
      </c>
      <c r="C379" s="3" t="b">
        <v>0</v>
      </c>
      <c r="D379" s="3" t="b">
        <v>0</v>
      </c>
      <c r="E379" s="3" t="b">
        <v>0</v>
      </c>
    </row>
    <row r="380" spans="1:5" x14ac:dyDescent="0.2">
      <c r="A380" s="7">
        <v>2306.0099100000002</v>
      </c>
      <c r="B380" s="42">
        <v>0</v>
      </c>
      <c r="C380" s="3" t="b">
        <v>1</v>
      </c>
      <c r="D380" s="3" t="b">
        <v>1</v>
      </c>
      <c r="E380" s="3" t="b">
        <v>1</v>
      </c>
    </row>
    <row r="381" spans="1:5" x14ac:dyDescent="0.2">
      <c r="A381" s="7">
        <v>2306.0521699999999</v>
      </c>
      <c r="B381" s="42">
        <v>0</v>
      </c>
      <c r="C381" s="3" t="b">
        <v>0</v>
      </c>
      <c r="D381" s="3" t="b">
        <v>0</v>
      </c>
      <c r="E381" s="3" t="b">
        <v>0</v>
      </c>
    </row>
    <row r="382" spans="1:5" x14ac:dyDescent="0.2">
      <c r="A382" s="7">
        <v>2306.0042199999998</v>
      </c>
      <c r="B382" s="16">
        <v>4</v>
      </c>
      <c r="C382" s="3" t="b">
        <v>0</v>
      </c>
      <c r="D382" s="3" t="b">
        <v>0</v>
      </c>
      <c r="E382" s="3" t="b">
        <v>0</v>
      </c>
    </row>
    <row r="383" spans="1:5" x14ac:dyDescent="0.2">
      <c r="A383" s="7">
        <v>2306.0144100000002</v>
      </c>
      <c r="B383" s="42">
        <v>0</v>
      </c>
      <c r="C383" s="3" t="b">
        <v>0</v>
      </c>
      <c r="D383" s="3" t="b">
        <v>0</v>
      </c>
      <c r="E383" s="3" t="b">
        <v>0</v>
      </c>
    </row>
    <row r="384" spans="1:5" x14ac:dyDescent="0.2">
      <c r="A384" s="7">
        <v>2306.00027</v>
      </c>
      <c r="B384" s="16">
        <v>11</v>
      </c>
      <c r="C384" s="3" t="b">
        <v>1</v>
      </c>
      <c r="D384" s="3" t="b">
        <v>0</v>
      </c>
      <c r="E384" s="3" t="b">
        <v>0</v>
      </c>
    </row>
    <row r="385" spans="1:5" x14ac:dyDescent="0.2">
      <c r="A385" s="7">
        <v>2306.0006400000002</v>
      </c>
      <c r="B385" s="16">
        <v>4</v>
      </c>
      <c r="C385" s="3" t="b">
        <v>1</v>
      </c>
      <c r="D385" s="3" t="b">
        <v>1</v>
      </c>
      <c r="E385" s="3" t="b">
        <v>0</v>
      </c>
    </row>
    <row r="386" spans="1:5" x14ac:dyDescent="0.2">
      <c r="A386" s="7">
        <v>2306.0243399999999</v>
      </c>
      <c r="B386" s="16">
        <v>78</v>
      </c>
      <c r="C386" s="3" t="b">
        <v>1</v>
      </c>
      <c r="D386" s="3" t="b">
        <v>0</v>
      </c>
      <c r="E386" s="3" t="b">
        <v>1</v>
      </c>
    </row>
    <row r="387" spans="1:5" x14ac:dyDescent="0.2">
      <c r="A387" s="7">
        <v>2306.0777800000001</v>
      </c>
      <c r="B387" s="42">
        <v>0</v>
      </c>
      <c r="C387" s="3" t="b">
        <v>1</v>
      </c>
      <c r="D387" s="3" t="b">
        <v>1</v>
      </c>
      <c r="E387" s="3" t="b">
        <v>0</v>
      </c>
    </row>
    <row r="388" spans="1:5" x14ac:dyDescent="0.2">
      <c r="A388" s="7">
        <v>2306.00819</v>
      </c>
      <c r="B388" s="42">
        <v>0</v>
      </c>
      <c r="C388" s="3" t="b">
        <v>0</v>
      </c>
      <c r="D388" s="3" t="b">
        <v>0</v>
      </c>
      <c r="E388" s="3" t="b">
        <v>0</v>
      </c>
    </row>
    <row r="389" spans="1:5" x14ac:dyDescent="0.2">
      <c r="A389" s="7">
        <v>2306.0376799999999</v>
      </c>
      <c r="B389" s="42">
        <v>0</v>
      </c>
      <c r="C389" s="3" t="b">
        <v>1</v>
      </c>
      <c r="D389" s="3" t="b">
        <v>1</v>
      </c>
      <c r="E389" s="3" t="b">
        <v>1</v>
      </c>
    </row>
    <row r="390" spans="1:5" x14ac:dyDescent="0.2">
      <c r="A390" s="7">
        <v>2306.0014099999999</v>
      </c>
      <c r="B390" s="42">
        <v>0</v>
      </c>
      <c r="C390" s="3" t="b">
        <v>0</v>
      </c>
      <c r="D390" s="3" t="b">
        <v>0</v>
      </c>
      <c r="E390" s="3" t="b">
        <v>0</v>
      </c>
    </row>
    <row r="391" spans="1:5" x14ac:dyDescent="0.2">
      <c r="A391" s="7">
        <v>2306.0194900000001</v>
      </c>
      <c r="B391" s="42">
        <v>0</v>
      </c>
      <c r="C391" s="3" t="b">
        <v>1</v>
      </c>
      <c r="D391" s="3" t="b">
        <v>1</v>
      </c>
      <c r="E391" s="3" t="b">
        <v>0</v>
      </c>
    </row>
    <row r="392" spans="1:5" x14ac:dyDescent="0.2">
      <c r="A392" s="7">
        <v>2306.0015400000002</v>
      </c>
      <c r="B392" s="16">
        <v>2</v>
      </c>
      <c r="C392" s="3" t="b">
        <v>0</v>
      </c>
      <c r="D392" s="3" t="b">
        <v>0</v>
      </c>
      <c r="E392" s="3" t="b">
        <v>0</v>
      </c>
    </row>
    <row r="393" spans="1:5" x14ac:dyDescent="0.2">
      <c r="A393" s="7">
        <v>2306.0028699999998</v>
      </c>
      <c r="B393" s="16">
        <v>3</v>
      </c>
      <c r="C393" s="3" t="b">
        <v>0</v>
      </c>
      <c r="D393" s="3" t="b">
        <v>0</v>
      </c>
      <c r="E393" s="3" t="b">
        <v>0</v>
      </c>
    </row>
    <row r="394" spans="1:5" x14ac:dyDescent="0.2">
      <c r="A394" s="7">
        <v>2306.0050999999999</v>
      </c>
      <c r="B394" s="42">
        <v>0</v>
      </c>
      <c r="C394" s="3" t="b">
        <v>0</v>
      </c>
      <c r="D394" s="3" t="b">
        <v>0</v>
      </c>
      <c r="E394" s="3" t="b">
        <v>0</v>
      </c>
    </row>
    <row r="395" spans="1:5" x14ac:dyDescent="0.2">
      <c r="A395" s="7">
        <v>2306.0072700000001</v>
      </c>
      <c r="B395" s="42">
        <v>0</v>
      </c>
      <c r="C395" s="3" t="b">
        <v>1</v>
      </c>
      <c r="D395" s="3" t="b">
        <v>1</v>
      </c>
      <c r="E395" s="3" t="b">
        <v>1</v>
      </c>
    </row>
    <row r="396" spans="1:5" x14ac:dyDescent="0.2">
      <c r="A396" s="7">
        <v>2306.0049300000001</v>
      </c>
      <c r="B396" s="42">
        <v>0</v>
      </c>
      <c r="C396" s="3" t="b">
        <v>1</v>
      </c>
      <c r="D396" s="3" t="b">
        <v>1</v>
      </c>
      <c r="E396" s="3" t="b">
        <v>1</v>
      </c>
    </row>
    <row r="397" spans="1:5" x14ac:dyDescent="0.2">
      <c r="A397" s="7">
        <v>2306.0040800000002</v>
      </c>
      <c r="B397" s="42">
        <v>0</v>
      </c>
      <c r="C397" s="3" t="b">
        <v>1</v>
      </c>
      <c r="D397" s="3" t="b">
        <v>1</v>
      </c>
      <c r="E397" s="3" t="b">
        <v>1</v>
      </c>
    </row>
    <row r="398" spans="1:5" x14ac:dyDescent="0.2">
      <c r="A398" s="7">
        <v>2306.00882</v>
      </c>
      <c r="B398" s="42">
        <v>0</v>
      </c>
      <c r="C398" s="3" t="b">
        <v>1</v>
      </c>
      <c r="D398" s="3" t="b">
        <v>1</v>
      </c>
      <c r="E398" s="3" t="b">
        <v>1</v>
      </c>
    </row>
    <row r="399" spans="1:5" x14ac:dyDescent="0.2">
      <c r="A399" s="7">
        <v>2306.0046400000001</v>
      </c>
      <c r="B399" s="42">
        <v>0</v>
      </c>
      <c r="C399" s="3" t="b">
        <v>0</v>
      </c>
      <c r="D399" s="3" t="b">
        <v>0</v>
      </c>
      <c r="E399" s="3" t="b">
        <v>0</v>
      </c>
    </row>
    <row r="400" spans="1:5" x14ac:dyDescent="0.2">
      <c r="A400" s="7">
        <v>2306.0276399999998</v>
      </c>
      <c r="B400" s="16">
        <v>4</v>
      </c>
      <c r="C400" s="3" t="b">
        <v>0</v>
      </c>
      <c r="D400" s="3" t="b">
        <v>0</v>
      </c>
      <c r="E400" s="3" t="b">
        <v>0</v>
      </c>
    </row>
    <row r="401" spans="1:5" x14ac:dyDescent="0.2">
      <c r="A401" s="7">
        <v>2306.0027799999998</v>
      </c>
      <c r="B401" s="42">
        <v>0</v>
      </c>
      <c r="C401" s="3" t="b">
        <v>1</v>
      </c>
      <c r="D401" s="3" t="b">
        <v>1</v>
      </c>
      <c r="E401" s="3" t="b">
        <v>1</v>
      </c>
    </row>
    <row r="402" spans="1:5" x14ac:dyDescent="0.2">
      <c r="A402" s="7">
        <v>2306.0022199999999</v>
      </c>
      <c r="B402" s="42">
        <v>0</v>
      </c>
      <c r="C402" s="3" t="b">
        <v>1</v>
      </c>
      <c r="D402" s="3" t="b">
        <v>1</v>
      </c>
      <c r="E402" s="3" t="b">
        <v>0</v>
      </c>
    </row>
    <row r="403" spans="1:5" x14ac:dyDescent="0.2">
      <c r="A403" s="7">
        <v>2306.03766</v>
      </c>
      <c r="B403" s="16">
        <v>4</v>
      </c>
      <c r="C403" s="3" t="b">
        <v>1</v>
      </c>
      <c r="D403" s="3" t="b">
        <v>0</v>
      </c>
      <c r="E403" s="3" t="b">
        <v>1</v>
      </c>
    </row>
    <row r="404" spans="1:5" x14ac:dyDescent="0.2">
      <c r="A404" s="7">
        <v>2306.0047800000002</v>
      </c>
      <c r="B404" s="42">
        <v>0</v>
      </c>
      <c r="C404" s="3" t="b">
        <v>1</v>
      </c>
      <c r="D404" s="3" t="b">
        <v>1</v>
      </c>
      <c r="E404" s="3" t="b">
        <v>1</v>
      </c>
    </row>
    <row r="405" spans="1:5" x14ac:dyDescent="0.2">
      <c r="A405" s="7">
        <v>2306.0053699999999</v>
      </c>
      <c r="B405" s="16">
        <v>4</v>
      </c>
      <c r="C405" s="3" t="b">
        <v>0</v>
      </c>
      <c r="D405" s="3" t="b">
        <v>0</v>
      </c>
      <c r="E405" s="3" t="b">
        <v>0</v>
      </c>
    </row>
    <row r="406" spans="1:5" x14ac:dyDescent="0.2">
      <c r="A406" s="7">
        <v>2306.0001900000002</v>
      </c>
      <c r="B406" s="16">
        <v>4</v>
      </c>
      <c r="C406" s="3" t="b">
        <v>0</v>
      </c>
      <c r="D406" s="3" t="b">
        <v>0</v>
      </c>
      <c r="E406" s="3" t="b">
        <v>0</v>
      </c>
    </row>
    <row r="407" spans="1:5" x14ac:dyDescent="0.2">
      <c r="A407" s="7">
        <v>2306.0151500000002</v>
      </c>
      <c r="B407" s="42">
        <v>0</v>
      </c>
      <c r="C407" s="3" t="b">
        <v>0</v>
      </c>
      <c r="D407" s="3" t="b">
        <v>0</v>
      </c>
      <c r="E407" s="3" t="b">
        <v>0</v>
      </c>
    </row>
    <row r="408" spans="1:5" x14ac:dyDescent="0.2">
      <c r="A408" s="7">
        <v>2306.1094899999998</v>
      </c>
      <c r="B408" s="16">
        <v>4</v>
      </c>
      <c r="C408" s="3" t="b">
        <v>0</v>
      </c>
      <c r="D408" s="3" t="b">
        <v>0</v>
      </c>
      <c r="E408" s="3" t="b">
        <v>0</v>
      </c>
    </row>
    <row r="409" spans="1:5" x14ac:dyDescent="0.2">
      <c r="A409" s="7">
        <v>2306.0140299999998</v>
      </c>
      <c r="B409" s="16">
        <v>4</v>
      </c>
      <c r="C409" s="3" t="b">
        <v>1</v>
      </c>
      <c r="D409" s="3" t="b">
        <v>0</v>
      </c>
      <c r="E409" s="3" t="b">
        <v>0</v>
      </c>
    </row>
    <row r="410" spans="1:5" x14ac:dyDescent="0.2">
      <c r="A410" s="7">
        <v>2306.0151099999998</v>
      </c>
      <c r="B410" s="16">
        <v>4</v>
      </c>
      <c r="C410" s="3" t="b">
        <v>0</v>
      </c>
      <c r="D410" s="3" t="b">
        <v>0</v>
      </c>
      <c r="E410" s="3" t="b">
        <v>0</v>
      </c>
    </row>
    <row r="411" spans="1:5" x14ac:dyDescent="0.2">
      <c r="A411" s="7">
        <v>2306.0046900000002</v>
      </c>
      <c r="B411" s="16">
        <v>4</v>
      </c>
      <c r="C411" s="3" t="b">
        <v>0</v>
      </c>
      <c r="D411" s="3" t="b">
        <v>0</v>
      </c>
      <c r="E411" s="3" t="b">
        <v>0</v>
      </c>
    </row>
    <row r="412" spans="1:5" x14ac:dyDescent="0.2">
      <c r="A412" s="7">
        <v>2306.0016000000001</v>
      </c>
      <c r="B412" s="42">
        <v>0</v>
      </c>
      <c r="C412" s="3" t="b">
        <v>1</v>
      </c>
      <c r="D412" s="3" t="b">
        <v>1</v>
      </c>
      <c r="E412" s="3" t="b">
        <v>0</v>
      </c>
    </row>
    <row r="413" spans="1:5" x14ac:dyDescent="0.2">
      <c r="A413" s="7">
        <v>2306.0039400000001</v>
      </c>
      <c r="B413" s="16">
        <v>2</v>
      </c>
      <c r="C413" s="3" t="b">
        <v>0</v>
      </c>
      <c r="D413" s="3" t="b">
        <v>0</v>
      </c>
      <c r="E413" s="3" t="b">
        <v>0</v>
      </c>
    </row>
    <row r="414" spans="1:5" x14ac:dyDescent="0.2">
      <c r="A414" s="7">
        <v>2306.0022100000001</v>
      </c>
      <c r="B414" s="16">
        <v>4</v>
      </c>
      <c r="C414" s="3" t="b">
        <v>0</v>
      </c>
      <c r="D414" s="3" t="b">
        <v>0</v>
      </c>
      <c r="E414" s="3" t="b">
        <v>0</v>
      </c>
    </row>
    <row r="415" spans="1:5" x14ac:dyDescent="0.2">
      <c r="A415" s="7">
        <v>2306.00234</v>
      </c>
      <c r="B415" s="42">
        <v>0</v>
      </c>
      <c r="C415" s="3" t="b">
        <v>1</v>
      </c>
      <c r="D415" s="3" t="b">
        <v>1</v>
      </c>
      <c r="E415" s="3" t="b">
        <v>1</v>
      </c>
    </row>
    <row r="416" spans="1:5" x14ac:dyDescent="0.2">
      <c r="A416" s="7">
        <v>2306.0420199999999</v>
      </c>
      <c r="B416" s="42">
        <v>0</v>
      </c>
      <c r="C416" s="3" t="b">
        <v>1</v>
      </c>
      <c r="D416" s="3" t="b">
        <v>1</v>
      </c>
      <c r="E416" s="3" t="b">
        <v>0</v>
      </c>
    </row>
    <row r="417" spans="1:5" x14ac:dyDescent="0.2">
      <c r="A417" s="7">
        <v>2306.0021400000001</v>
      </c>
      <c r="B417" s="42">
        <v>0</v>
      </c>
      <c r="C417" s="3" t="b">
        <v>1</v>
      </c>
      <c r="D417" s="3" t="b">
        <v>1</v>
      </c>
      <c r="E417" s="3" t="b">
        <v>1</v>
      </c>
    </row>
    <row r="418" spans="1:5" x14ac:dyDescent="0.2">
      <c r="A418" s="7">
        <v>2306.01935</v>
      </c>
      <c r="B418" s="42">
        <v>0</v>
      </c>
      <c r="C418" s="3" t="b">
        <v>1</v>
      </c>
      <c r="D418" s="3" t="b">
        <v>1</v>
      </c>
      <c r="E418" s="3" t="b">
        <v>1</v>
      </c>
    </row>
    <row r="419" spans="1:5" x14ac:dyDescent="0.2">
      <c r="A419" s="7">
        <v>2306.02792</v>
      </c>
      <c r="B419" s="42">
        <v>0</v>
      </c>
      <c r="C419" s="3" t="b">
        <v>0</v>
      </c>
      <c r="D419" s="3" t="b">
        <v>0</v>
      </c>
      <c r="E419" s="3" t="b">
        <v>0</v>
      </c>
    </row>
    <row r="420" spans="1:5" x14ac:dyDescent="0.2">
      <c r="A420" s="7">
        <v>2306.0413199999998</v>
      </c>
      <c r="B420" s="16">
        <v>4</v>
      </c>
      <c r="C420" s="3" t="b">
        <v>1</v>
      </c>
      <c r="D420" s="3" t="b">
        <v>1</v>
      </c>
      <c r="E420" s="3" t="b">
        <v>1</v>
      </c>
    </row>
    <row r="421" spans="1:5" x14ac:dyDescent="0.2">
      <c r="A421" s="7">
        <v>2306.0165999999999</v>
      </c>
      <c r="B421" s="42">
        <v>0</v>
      </c>
      <c r="C421" s="3" t="b">
        <v>1</v>
      </c>
      <c r="D421" s="3" t="b">
        <v>0</v>
      </c>
      <c r="E421" s="3" t="b">
        <v>1</v>
      </c>
    </row>
    <row r="422" spans="1:5" x14ac:dyDescent="0.2">
      <c r="A422" s="7">
        <v>2306.09175</v>
      </c>
      <c r="B422" s="42">
        <v>0</v>
      </c>
      <c r="C422" s="3" t="b">
        <v>1</v>
      </c>
      <c r="D422" s="3" t="b">
        <v>0</v>
      </c>
      <c r="E422" s="3" t="b">
        <v>1</v>
      </c>
    </row>
    <row r="423" spans="1:5" x14ac:dyDescent="0.2">
      <c r="A423" s="7">
        <v>2306.0010299999999</v>
      </c>
      <c r="B423" s="16">
        <v>4</v>
      </c>
      <c r="C423" s="3" t="b">
        <v>0</v>
      </c>
      <c r="D423" s="3" t="b">
        <v>0</v>
      </c>
      <c r="E423" s="3" t="b">
        <v>0</v>
      </c>
    </row>
    <row r="424" spans="1:5" x14ac:dyDescent="0.2">
      <c r="A424" s="7">
        <v>2306.0026600000001</v>
      </c>
      <c r="B424" s="16">
        <v>4</v>
      </c>
      <c r="C424" s="3" t="b">
        <v>0</v>
      </c>
      <c r="D424" s="3" t="b">
        <v>0</v>
      </c>
      <c r="E424" s="3" t="b">
        <v>0</v>
      </c>
    </row>
    <row r="425" spans="1:5" x14ac:dyDescent="0.2">
      <c r="A425" s="7">
        <v>2306.0459799999999</v>
      </c>
      <c r="B425" s="16">
        <v>4</v>
      </c>
      <c r="C425" s="3" t="b">
        <v>1</v>
      </c>
      <c r="D425" s="3" t="b">
        <v>1</v>
      </c>
      <c r="E425" s="3" t="b">
        <v>1</v>
      </c>
    </row>
    <row r="426" spans="1:5" x14ac:dyDescent="0.2">
      <c r="A426" s="7">
        <v>2306.00299</v>
      </c>
      <c r="B426" s="42">
        <v>0</v>
      </c>
      <c r="C426" s="3" t="b">
        <v>1</v>
      </c>
      <c r="D426" s="3" t="b">
        <v>1</v>
      </c>
      <c r="E426" s="3" t="b">
        <v>0</v>
      </c>
    </row>
    <row r="427" spans="1:5" x14ac:dyDescent="0.2">
      <c r="A427" s="7">
        <v>2306.00081</v>
      </c>
      <c r="B427" s="16">
        <v>4</v>
      </c>
      <c r="C427" s="3" t="b">
        <v>1</v>
      </c>
      <c r="D427" s="3" t="b">
        <v>1</v>
      </c>
      <c r="E427" s="3" t="b">
        <v>1</v>
      </c>
    </row>
    <row r="428" spans="1:5" x14ac:dyDescent="0.2">
      <c r="A428" s="7">
        <v>2306.0013800000002</v>
      </c>
      <c r="B428" s="42">
        <v>0</v>
      </c>
      <c r="C428" s="3" t="b">
        <v>1</v>
      </c>
      <c r="D428" s="3" t="b">
        <v>1</v>
      </c>
      <c r="E428" s="3" t="b">
        <v>0</v>
      </c>
    </row>
    <row r="429" spans="1:5" x14ac:dyDescent="0.2">
      <c r="A429" s="7">
        <v>2306.0022899999999</v>
      </c>
      <c r="B429" s="42">
        <v>0</v>
      </c>
      <c r="C429" s="3" t="b">
        <v>0</v>
      </c>
      <c r="D429" s="3" t="b">
        <v>0</v>
      </c>
      <c r="E429" s="3" t="b">
        <v>0</v>
      </c>
    </row>
    <row r="430" spans="1:5" x14ac:dyDescent="0.2">
      <c r="A430" s="7">
        <v>2306.0015600000002</v>
      </c>
      <c r="B430" s="16">
        <v>4</v>
      </c>
      <c r="C430" s="3" t="b">
        <v>1</v>
      </c>
      <c r="D430" s="3" t="b">
        <v>1</v>
      </c>
      <c r="E430" s="3" t="b">
        <v>1</v>
      </c>
    </row>
    <row r="431" spans="1:5" x14ac:dyDescent="0.2">
      <c r="A431" s="7">
        <v>2306.0057999999999</v>
      </c>
      <c r="B431" s="42">
        <v>0</v>
      </c>
      <c r="C431" s="3" t="b">
        <v>0</v>
      </c>
      <c r="D431" s="3" t="b">
        <v>0</v>
      </c>
      <c r="E431" s="3" t="b">
        <v>0</v>
      </c>
    </row>
    <row r="432" spans="1:5" x14ac:dyDescent="0.2">
      <c r="A432" s="7">
        <v>2306.0003000000002</v>
      </c>
      <c r="B432" s="39"/>
      <c r="C432" s="3" t="b">
        <v>0</v>
      </c>
      <c r="D432" s="3" t="b">
        <v>0</v>
      </c>
      <c r="E432" s="3" t="b">
        <v>0</v>
      </c>
    </row>
    <row r="433" spans="1:5" x14ac:dyDescent="0.2">
      <c r="A433" s="7">
        <v>2306.00558</v>
      </c>
      <c r="B433" s="16">
        <v>56</v>
      </c>
      <c r="C433" s="3" t="b">
        <v>0</v>
      </c>
      <c r="D433" s="3" t="b">
        <v>0</v>
      </c>
      <c r="E433" s="3" t="b">
        <v>0</v>
      </c>
    </row>
  </sheetData>
  <conditionalFormatting sqref="B1:B1048576">
    <cfRule type="cellIs" dxfId="79" priority="1" operator="greaterThan">
      <formula>4</formula>
    </cfRule>
  </conditionalFormatting>
  <conditionalFormatting sqref="C1:E1048576">
    <cfRule type="cellIs" dxfId="78" priority="2" stopIfTrue="1" operator="equal">
      <formula>TRUE</formula>
    </cfRule>
    <cfRule type="cellIs" dxfId="77" priority="3" stopIfTrue="1" operator="equal">
      <formula>FALSE</formula>
    </cfRule>
    <cfRule type="cellIs" dxfId="76" priority="4" stopIfTrue="1" operator="equal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B33-7BAB-194D-AE64-FA130E440E0C}">
  <dimension ref="A1:BS433"/>
  <sheetViews>
    <sheetView workbookViewId="0">
      <pane xSplit="5" ySplit="1" topLeftCell="T359" activePane="bottomRight" state="frozen"/>
      <selection pane="topRight" activeCell="F1" sqref="F1"/>
      <selection pane="bottomLeft" activeCell="A2" sqref="A2"/>
      <selection pane="bottomRight" activeCell="Z374" sqref="Z374"/>
    </sheetView>
  </sheetViews>
  <sheetFormatPr baseColWidth="10" defaultRowHeight="16" x14ac:dyDescent="0.2"/>
  <cols>
    <col min="1" max="1" width="11.6640625" style="6" bestFit="1" customWidth="1"/>
    <col min="2" max="2" width="10.83203125" style="3"/>
    <col min="3" max="4" width="6.6640625" style="3" customWidth="1"/>
    <col min="5" max="5" width="10.83203125" style="3"/>
    <col min="6" max="9" width="6.6640625" style="13" customWidth="1"/>
    <col min="10" max="23" width="10" style="3" customWidth="1"/>
    <col min="24" max="24" width="10.83203125" style="3"/>
    <col min="26" max="33" width="10.83203125" style="3"/>
  </cols>
  <sheetData>
    <row r="1" spans="1:71" s="5" customFormat="1" x14ac:dyDescent="0.2">
      <c r="A1" s="6" t="s">
        <v>0</v>
      </c>
      <c r="B1" s="2" t="s">
        <v>2</v>
      </c>
      <c r="C1" s="2" t="s">
        <v>1</v>
      </c>
      <c r="D1" s="2" t="s">
        <v>3</v>
      </c>
      <c r="E1" s="2" t="s">
        <v>6</v>
      </c>
      <c r="F1" s="40" t="s">
        <v>73</v>
      </c>
      <c r="G1" s="40" t="s">
        <v>74</v>
      </c>
      <c r="H1" s="40" t="s">
        <v>75</v>
      </c>
      <c r="I1" s="40" t="s">
        <v>78</v>
      </c>
      <c r="J1" s="2" t="s">
        <v>96</v>
      </c>
      <c r="K1" s="2" t="s">
        <v>95</v>
      </c>
      <c r="L1" s="2" t="s">
        <v>94</v>
      </c>
      <c r="M1" s="2" t="s">
        <v>93</v>
      </c>
      <c r="N1" s="2" t="s">
        <v>92</v>
      </c>
      <c r="O1" s="2" t="s">
        <v>91</v>
      </c>
      <c r="P1" s="2" t="s">
        <v>238</v>
      </c>
      <c r="Q1" s="2" t="s">
        <v>239</v>
      </c>
      <c r="R1" s="2" t="s">
        <v>90</v>
      </c>
      <c r="S1" s="2" t="s">
        <v>89</v>
      </c>
      <c r="T1" s="2" t="s">
        <v>88</v>
      </c>
      <c r="U1" s="2" t="s">
        <v>87</v>
      </c>
      <c r="V1" s="2" t="s">
        <v>86</v>
      </c>
      <c r="W1" s="2" t="s">
        <v>85</v>
      </c>
      <c r="X1" s="2" t="s">
        <v>281</v>
      </c>
      <c r="Z1" s="2" t="s">
        <v>99</v>
      </c>
      <c r="AA1" s="2" t="s">
        <v>100</v>
      </c>
      <c r="AB1" s="2" t="s">
        <v>101</v>
      </c>
      <c r="AC1" s="2" t="s">
        <v>102</v>
      </c>
      <c r="AD1" s="2" t="s">
        <v>103</v>
      </c>
      <c r="AE1" s="2" t="s">
        <v>104</v>
      </c>
      <c r="AF1" s="2" t="s">
        <v>105</v>
      </c>
      <c r="AG1" s="2" t="s">
        <v>106</v>
      </c>
      <c r="BI1"/>
    </row>
    <row r="2" spans="1:71" x14ac:dyDescent="0.2">
      <c r="A2" s="7">
        <v>2306.0088000000001</v>
      </c>
      <c r="B2" s="3">
        <v>0</v>
      </c>
      <c r="C2" s="3">
        <v>12</v>
      </c>
      <c r="D2" s="3">
        <v>12</v>
      </c>
      <c r="E2" s="3" t="b">
        <v>0</v>
      </c>
      <c r="F2" s="13">
        <v>0.52029371261596602</v>
      </c>
      <c r="G2" s="13">
        <v>0.52176547050475997</v>
      </c>
      <c r="H2" s="13">
        <v>0.57285976409912098</v>
      </c>
      <c r="I2" s="13">
        <v>0.58864474296569802</v>
      </c>
      <c r="Z2" s="3">
        <v>1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</row>
    <row r="3" spans="1:71" x14ac:dyDescent="0.2">
      <c r="A3" s="7">
        <v>2306.0016300000002</v>
      </c>
      <c r="B3" s="3" t="s">
        <v>55</v>
      </c>
      <c r="C3" s="3">
        <v>0</v>
      </c>
      <c r="D3" s="3">
        <v>0</v>
      </c>
      <c r="E3" s="3" t="b">
        <v>1</v>
      </c>
      <c r="F3" s="13">
        <v>11.884917497634801</v>
      </c>
      <c r="G3" s="13">
        <v>23.314434051513601</v>
      </c>
      <c r="H3" s="13">
        <v>12.502118110656699</v>
      </c>
      <c r="I3" s="13">
        <v>24.1174426078796</v>
      </c>
      <c r="J3" s="3">
        <v>10</v>
      </c>
      <c r="K3" s="3">
        <v>10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4</v>
      </c>
      <c r="R3" s="3" t="b">
        <v>1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Z3" s="3" t="s">
        <v>148</v>
      </c>
      <c r="AI3" s="19" t="s">
        <v>153</v>
      </c>
      <c r="AJ3" s="19" t="s">
        <v>154</v>
      </c>
      <c r="AL3" s="47" t="s">
        <v>156</v>
      </c>
      <c r="AM3" s="47"/>
      <c r="AN3" s="47"/>
      <c r="AO3" s="47"/>
      <c r="AP3" s="47"/>
      <c r="AQ3" s="47"/>
      <c r="AR3" s="47"/>
      <c r="AS3" s="47"/>
      <c r="AT3" s="47"/>
      <c r="AU3" s="47"/>
      <c r="AX3" s="47" t="s">
        <v>156</v>
      </c>
      <c r="AY3" s="47"/>
      <c r="AZ3" s="47"/>
      <c r="BA3" s="47"/>
      <c r="BB3" s="47"/>
      <c r="BC3" s="47"/>
      <c r="BD3" s="47"/>
      <c r="BE3" s="47"/>
      <c r="BF3" s="47"/>
      <c r="BG3" s="47"/>
      <c r="BJ3" s="47" t="s">
        <v>280</v>
      </c>
      <c r="BK3" s="47"/>
      <c r="BL3" s="47"/>
      <c r="BM3" s="47"/>
      <c r="BN3" s="47"/>
      <c r="BO3" s="47"/>
      <c r="BP3" s="47"/>
      <c r="BQ3" s="47"/>
      <c r="BR3" s="47"/>
      <c r="BS3" s="47"/>
    </row>
    <row r="4" spans="1:71" x14ac:dyDescent="0.2">
      <c r="A4" s="7">
        <v>2306.0015800000001</v>
      </c>
      <c r="B4" s="3" t="s">
        <v>66</v>
      </c>
      <c r="C4" s="3">
        <v>0</v>
      </c>
      <c r="D4" s="3">
        <v>0</v>
      </c>
      <c r="E4" s="3" t="b">
        <v>0</v>
      </c>
      <c r="F4" s="13">
        <v>14.9570996761322</v>
      </c>
      <c r="G4" s="13">
        <v>0.116017818450927</v>
      </c>
      <c r="H4" s="13">
        <v>21.529848575591998</v>
      </c>
      <c r="I4" s="13">
        <v>0.23881721496582001</v>
      </c>
      <c r="J4" s="3">
        <v>52</v>
      </c>
      <c r="K4" s="3">
        <v>52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12</v>
      </c>
      <c r="R4" s="3" t="b">
        <v>1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Z4" s="3">
        <v>1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I4" s="16" t="s">
        <v>155</v>
      </c>
      <c r="AJ4" s="16">
        <v>12</v>
      </c>
      <c r="AL4" s="16"/>
      <c r="AM4" s="16" t="s">
        <v>155</v>
      </c>
      <c r="AN4" s="16" t="s">
        <v>99</v>
      </c>
      <c r="AO4" s="16" t="s">
        <v>100</v>
      </c>
      <c r="AP4" s="16" t="s">
        <v>101</v>
      </c>
      <c r="AQ4" s="16" t="s">
        <v>102</v>
      </c>
      <c r="AR4" s="16" t="s">
        <v>103</v>
      </c>
      <c r="AS4" s="16" t="s">
        <v>104</v>
      </c>
      <c r="AT4" s="16" t="s">
        <v>105</v>
      </c>
      <c r="AU4" s="16" t="s">
        <v>106</v>
      </c>
      <c r="AY4" t="s">
        <v>155</v>
      </c>
      <c r="AZ4" t="s">
        <v>99</v>
      </c>
      <c r="BA4" t="s">
        <v>100</v>
      </c>
      <c r="BB4" t="s">
        <v>101</v>
      </c>
      <c r="BC4" t="s">
        <v>102</v>
      </c>
      <c r="BD4" t="s">
        <v>103</v>
      </c>
      <c r="BE4" t="s">
        <v>104</v>
      </c>
      <c r="BF4" t="s">
        <v>105</v>
      </c>
      <c r="BG4" t="s">
        <v>106</v>
      </c>
      <c r="BK4" t="s">
        <v>155</v>
      </c>
      <c r="BL4" t="s">
        <v>99</v>
      </c>
      <c r="BM4" t="s">
        <v>100</v>
      </c>
      <c r="BN4" t="s">
        <v>101</v>
      </c>
      <c r="BO4" t="s">
        <v>102</v>
      </c>
      <c r="BP4" t="s">
        <v>103</v>
      </c>
      <c r="BQ4" t="s">
        <v>104</v>
      </c>
      <c r="BR4" t="s">
        <v>105</v>
      </c>
      <c r="BS4" t="s">
        <v>106</v>
      </c>
    </row>
    <row r="5" spans="1:71" x14ac:dyDescent="0.2">
      <c r="A5" s="7">
        <v>2306.1365599999999</v>
      </c>
      <c r="B5" s="3" t="s">
        <v>38</v>
      </c>
      <c r="C5" s="3">
        <v>0</v>
      </c>
      <c r="D5" s="3">
        <v>0</v>
      </c>
      <c r="E5" s="3" t="b">
        <v>1</v>
      </c>
      <c r="F5" s="13">
        <v>10.425935029983499</v>
      </c>
      <c r="G5" s="13">
        <v>0.117057561874389</v>
      </c>
      <c r="H5" s="13">
        <v>17.5799961090087</v>
      </c>
      <c r="I5" s="13">
        <v>0.26941442489624001</v>
      </c>
      <c r="J5" s="3">
        <v>2</v>
      </c>
      <c r="K5" s="3">
        <v>2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4</v>
      </c>
      <c r="R5" s="3" t="b">
        <v>1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Z5" s="3" t="s">
        <v>148</v>
      </c>
      <c r="AI5" s="16" t="s">
        <v>99</v>
      </c>
      <c r="AJ5" s="16">
        <v>183</v>
      </c>
      <c r="AL5" s="18" t="s">
        <v>158</v>
      </c>
      <c r="AM5" s="18">
        <v>12</v>
      </c>
      <c r="AN5" s="18">
        <v>183</v>
      </c>
      <c r="AO5" s="18">
        <v>33</v>
      </c>
      <c r="AP5" s="18">
        <v>12</v>
      </c>
      <c r="AQ5" s="18">
        <v>10</v>
      </c>
      <c r="AR5" s="18">
        <v>11</v>
      </c>
      <c r="AS5" s="18">
        <v>10</v>
      </c>
      <c r="AT5" s="18">
        <v>1</v>
      </c>
      <c r="AU5" s="18">
        <v>3</v>
      </c>
      <c r="AX5" s="18" t="s">
        <v>158</v>
      </c>
      <c r="AY5" s="35">
        <v>2.7777777777777776E-2</v>
      </c>
      <c r="AZ5" s="35">
        <v>0.4236111111111111</v>
      </c>
      <c r="BA5" s="35">
        <v>7.6388888888888895E-2</v>
      </c>
      <c r="BB5" s="35">
        <v>2.7777777777777776E-2</v>
      </c>
      <c r="BC5" s="35">
        <v>2.3148148148148147E-2</v>
      </c>
      <c r="BD5" s="35">
        <v>2.5462962962962962E-2</v>
      </c>
      <c r="BE5" s="35">
        <v>2.3148148148148147E-2</v>
      </c>
      <c r="BF5" s="35">
        <v>2.3148148148148147E-3</v>
      </c>
      <c r="BG5" s="35">
        <v>6.9444444444444441E-3</v>
      </c>
      <c r="BJ5" s="18" t="s">
        <v>158</v>
      </c>
      <c r="BK5" s="18">
        <v>3</v>
      </c>
      <c r="BL5" s="18">
        <v>26</v>
      </c>
      <c r="BM5" s="18">
        <v>5</v>
      </c>
      <c r="BN5" s="18">
        <v>1</v>
      </c>
      <c r="BO5" s="18">
        <v>1</v>
      </c>
      <c r="BP5" s="18">
        <v>3</v>
      </c>
      <c r="BQ5" s="18">
        <v>1</v>
      </c>
      <c r="BR5" s="18">
        <v>0</v>
      </c>
      <c r="BS5" s="18">
        <v>1</v>
      </c>
    </row>
    <row r="6" spans="1:71" x14ac:dyDescent="0.2">
      <c r="A6" s="7">
        <v>2306.0459799999999</v>
      </c>
      <c r="B6" s="3" t="s">
        <v>38</v>
      </c>
      <c r="C6" s="3">
        <v>0</v>
      </c>
      <c r="D6" s="3">
        <v>0</v>
      </c>
      <c r="E6" s="3" t="b">
        <v>1</v>
      </c>
      <c r="F6" s="13">
        <v>11.0640170574188</v>
      </c>
      <c r="G6" s="13">
        <v>0.116120815277099</v>
      </c>
      <c r="H6" s="13">
        <v>10.0701928138732</v>
      </c>
      <c r="I6" s="13">
        <v>0.11706876754760701</v>
      </c>
      <c r="J6" s="3">
        <v>2</v>
      </c>
      <c r="K6" s="3">
        <v>2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4</v>
      </c>
      <c r="R6" s="3" t="b">
        <v>1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Z6" s="3" t="s">
        <v>148</v>
      </c>
      <c r="AI6" s="16" t="s">
        <v>100</v>
      </c>
      <c r="AJ6" s="16">
        <v>33</v>
      </c>
      <c r="AL6" t="s">
        <v>10</v>
      </c>
      <c r="AM6">
        <v>4</v>
      </c>
      <c r="AN6">
        <v>58</v>
      </c>
      <c r="AO6">
        <v>6</v>
      </c>
      <c r="AP6">
        <v>2</v>
      </c>
      <c r="AQ6">
        <v>1</v>
      </c>
      <c r="AR6">
        <v>4</v>
      </c>
      <c r="AS6">
        <v>4</v>
      </c>
      <c r="AT6">
        <v>0</v>
      </c>
      <c r="AU6">
        <v>2</v>
      </c>
      <c r="AW6">
        <v>133</v>
      </c>
      <c r="AX6" t="s">
        <v>10</v>
      </c>
      <c r="AY6" s="34">
        <v>3.007518796992481E-2</v>
      </c>
      <c r="AZ6" s="34">
        <v>0.43609022556390975</v>
      </c>
      <c r="BA6" s="34">
        <v>4.5112781954887216E-2</v>
      </c>
      <c r="BB6" s="34">
        <v>1.5037593984962405E-2</v>
      </c>
      <c r="BC6" s="34">
        <v>7.5187969924812026E-3</v>
      </c>
      <c r="BD6" s="34">
        <v>3.007518796992481E-2</v>
      </c>
      <c r="BE6" s="34">
        <v>3.007518796992481E-2</v>
      </c>
      <c r="BF6" s="34">
        <v>0</v>
      </c>
      <c r="BG6" s="34">
        <v>1.5037593984962405E-2</v>
      </c>
      <c r="BJ6">
        <v>0</v>
      </c>
    </row>
    <row r="7" spans="1:71" x14ac:dyDescent="0.2">
      <c r="A7" s="7">
        <v>2306.0029300000001</v>
      </c>
      <c r="B7" s="3" t="s">
        <v>15</v>
      </c>
      <c r="C7" s="3">
        <v>0</v>
      </c>
      <c r="D7" s="3">
        <v>0</v>
      </c>
      <c r="E7" s="3" t="b">
        <v>1</v>
      </c>
      <c r="F7" s="13">
        <v>23.1585917472839</v>
      </c>
      <c r="G7" s="13">
        <v>0.1719651222229</v>
      </c>
      <c r="H7" s="13">
        <v>18.535881042480401</v>
      </c>
      <c r="I7" s="13">
        <v>0.116085290908813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 t="b">
        <v>1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Z7" s="3" t="s">
        <v>148</v>
      </c>
      <c r="AI7" s="16" t="s">
        <v>101</v>
      </c>
      <c r="AJ7" s="16">
        <v>12</v>
      </c>
      <c r="AL7" t="s">
        <v>13</v>
      </c>
      <c r="AM7">
        <v>0</v>
      </c>
      <c r="AN7">
        <v>33</v>
      </c>
      <c r="AO7">
        <v>1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W7">
        <v>65</v>
      </c>
      <c r="AX7" t="s">
        <v>13</v>
      </c>
      <c r="AY7" s="34">
        <v>0</v>
      </c>
      <c r="AZ7" s="34">
        <v>0.50769230769230766</v>
      </c>
      <c r="BA7" s="34">
        <v>1.5384615384615385E-2</v>
      </c>
      <c r="BB7" s="34">
        <v>0</v>
      </c>
      <c r="BC7" s="34">
        <v>0</v>
      </c>
      <c r="BD7" s="34">
        <v>0</v>
      </c>
      <c r="BE7" s="34">
        <v>1.5384615384615385E-2</v>
      </c>
      <c r="BF7" s="34">
        <v>0</v>
      </c>
      <c r="BG7" s="34">
        <v>0</v>
      </c>
      <c r="BI7">
        <v>1</v>
      </c>
      <c r="BJ7" t="s">
        <v>273</v>
      </c>
      <c r="BK7">
        <v>0</v>
      </c>
      <c r="BL7">
        <v>1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">
      <c r="A8" s="7">
        <v>2306.00128</v>
      </c>
      <c r="B8" s="3" t="s">
        <v>15</v>
      </c>
      <c r="C8" s="3">
        <v>0</v>
      </c>
      <c r="D8" s="3">
        <v>0</v>
      </c>
      <c r="E8" s="3" t="b">
        <v>1</v>
      </c>
      <c r="F8" s="13">
        <v>21.459412336349398</v>
      </c>
      <c r="G8" s="13">
        <v>0.16915488243103</v>
      </c>
      <c r="H8" s="13">
        <v>15.5501723289489</v>
      </c>
      <c r="I8" s="13">
        <v>0.17217016220092701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 t="b">
        <v>1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Z8" s="3" t="s">
        <v>148</v>
      </c>
      <c r="AI8" s="16" t="s">
        <v>102</v>
      </c>
      <c r="AJ8" s="16">
        <v>10</v>
      </c>
      <c r="AL8" t="s">
        <v>18</v>
      </c>
      <c r="AM8">
        <v>0</v>
      </c>
      <c r="AN8">
        <v>19</v>
      </c>
      <c r="AO8">
        <v>2</v>
      </c>
      <c r="AP8">
        <v>0</v>
      </c>
      <c r="AQ8">
        <v>0</v>
      </c>
      <c r="AR8">
        <v>2</v>
      </c>
      <c r="AS8">
        <v>0</v>
      </c>
      <c r="AT8">
        <v>0</v>
      </c>
      <c r="AU8">
        <v>0</v>
      </c>
      <c r="AW8">
        <v>43</v>
      </c>
      <c r="AX8" t="s">
        <v>18</v>
      </c>
      <c r="AY8" s="34">
        <v>0</v>
      </c>
      <c r="AZ8" s="34">
        <v>0.44186046511627908</v>
      </c>
      <c r="BA8" s="34">
        <v>4.6511627906976744E-2</v>
      </c>
      <c r="BB8" s="34">
        <v>0</v>
      </c>
      <c r="BC8" s="34">
        <v>0</v>
      </c>
      <c r="BD8" s="34">
        <v>4.6511627906976744E-2</v>
      </c>
      <c r="BE8" s="34">
        <v>0</v>
      </c>
      <c r="BF8" s="34">
        <v>0</v>
      </c>
      <c r="BG8" s="34">
        <v>0</v>
      </c>
      <c r="BI8">
        <v>10</v>
      </c>
      <c r="BJ8" t="s">
        <v>272</v>
      </c>
      <c r="BK8">
        <v>1</v>
      </c>
      <c r="BL8">
        <v>9</v>
      </c>
      <c r="BM8">
        <v>2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">
      <c r="A9" s="7">
        <v>2306.1062999999999</v>
      </c>
      <c r="B9" s="3" t="s">
        <v>15</v>
      </c>
      <c r="C9" s="3">
        <v>0</v>
      </c>
      <c r="D9" s="3">
        <v>0</v>
      </c>
      <c r="E9" s="3" t="b">
        <v>1</v>
      </c>
      <c r="F9" s="13">
        <v>11.049741744995099</v>
      </c>
      <c r="G9" s="13">
        <v>0.117362737655639</v>
      </c>
      <c r="H9" s="13">
        <v>11.5966131687164</v>
      </c>
      <c r="I9" s="13">
        <v>0.17220473289489699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 t="b">
        <v>1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Z9" s="3" t="s">
        <v>148</v>
      </c>
      <c r="AI9" s="16" t="s">
        <v>103</v>
      </c>
      <c r="AJ9" s="16">
        <v>11</v>
      </c>
      <c r="AL9" t="s">
        <v>12</v>
      </c>
      <c r="AM9">
        <v>1</v>
      </c>
      <c r="AN9">
        <v>7</v>
      </c>
      <c r="AO9">
        <v>2</v>
      </c>
      <c r="AP9">
        <v>1</v>
      </c>
      <c r="AQ9">
        <v>1</v>
      </c>
      <c r="AR9">
        <v>1</v>
      </c>
      <c r="AS9">
        <v>1</v>
      </c>
      <c r="AT9">
        <v>0</v>
      </c>
      <c r="AU9">
        <v>0</v>
      </c>
      <c r="AW9">
        <v>26</v>
      </c>
      <c r="AX9" t="s">
        <v>12</v>
      </c>
      <c r="AY9" s="34">
        <v>3.8461538461538464E-2</v>
      </c>
      <c r="AZ9" s="34">
        <v>0.26923076923076922</v>
      </c>
      <c r="BA9" s="34">
        <v>7.6923076923076927E-2</v>
      </c>
      <c r="BB9" s="34">
        <v>3.8461538461538464E-2</v>
      </c>
      <c r="BC9" s="34">
        <v>3.8461538461538464E-2</v>
      </c>
      <c r="BD9" s="34">
        <v>3.8461538461538464E-2</v>
      </c>
      <c r="BE9" s="34">
        <v>3.8461538461538464E-2</v>
      </c>
      <c r="BF9" s="34">
        <v>0</v>
      </c>
      <c r="BG9" s="34">
        <v>0</v>
      </c>
      <c r="BI9">
        <v>2</v>
      </c>
      <c r="BJ9" t="s">
        <v>276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">
      <c r="A10" s="7">
        <v>2306.15076</v>
      </c>
      <c r="B10" s="3" t="s">
        <v>17</v>
      </c>
      <c r="C10" s="3">
        <v>0</v>
      </c>
      <c r="D10" s="3">
        <v>0</v>
      </c>
      <c r="E10" s="3" t="b">
        <v>0</v>
      </c>
      <c r="F10" s="13">
        <v>32.971929311752298</v>
      </c>
      <c r="G10" s="13">
        <v>0.170204162597656</v>
      </c>
      <c r="H10" s="13">
        <v>32.572459936141897</v>
      </c>
      <c r="I10" s="13">
        <v>0.118121147155761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 t="b">
        <v>1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Z10" s="3">
        <v>0</v>
      </c>
      <c r="AE10" s="3">
        <v>1</v>
      </c>
      <c r="AH10" t="s">
        <v>248</v>
      </c>
      <c r="AI10" s="16" t="s">
        <v>104</v>
      </c>
      <c r="AJ10" s="16">
        <v>10</v>
      </c>
      <c r="AL10" t="s">
        <v>23</v>
      </c>
      <c r="AM10">
        <v>1</v>
      </c>
      <c r="AN10">
        <v>5</v>
      </c>
      <c r="AO10">
        <v>1</v>
      </c>
      <c r="AP10">
        <v>1</v>
      </c>
      <c r="AQ10">
        <v>2</v>
      </c>
      <c r="AR10">
        <v>0</v>
      </c>
      <c r="AS10">
        <v>1</v>
      </c>
      <c r="AT10">
        <v>0</v>
      </c>
      <c r="AU10">
        <v>0</v>
      </c>
      <c r="AW10">
        <v>26</v>
      </c>
      <c r="AX10" t="s">
        <v>23</v>
      </c>
      <c r="AY10" s="34">
        <v>3.8461538461538464E-2</v>
      </c>
      <c r="AZ10" s="34">
        <v>0.19230769230769232</v>
      </c>
      <c r="BA10" s="34">
        <v>3.8461538461538464E-2</v>
      </c>
      <c r="BB10" s="34">
        <v>3.8461538461538464E-2</v>
      </c>
      <c r="BC10" s="34">
        <v>7.6923076923076927E-2</v>
      </c>
      <c r="BD10" s="34">
        <v>0</v>
      </c>
      <c r="BE10" s="34">
        <v>3.8461538461538464E-2</v>
      </c>
      <c r="BF10" s="34">
        <v>0</v>
      </c>
      <c r="BG10" s="34">
        <v>0</v>
      </c>
      <c r="BI10">
        <v>8</v>
      </c>
      <c r="BJ10" t="s">
        <v>277</v>
      </c>
      <c r="BK10">
        <v>0</v>
      </c>
      <c r="BL10">
        <v>4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">
      <c r="A11" s="7">
        <v>2306.07888</v>
      </c>
      <c r="B11" s="3" t="s">
        <v>17</v>
      </c>
      <c r="C11" s="3">
        <v>0</v>
      </c>
      <c r="D11" s="3">
        <v>0</v>
      </c>
      <c r="E11" s="3" t="b">
        <v>0</v>
      </c>
      <c r="F11" s="13">
        <v>60.4867389202117</v>
      </c>
      <c r="G11" s="13">
        <v>0.16575241088867099</v>
      </c>
      <c r="H11" s="13">
        <v>58.079889059066701</v>
      </c>
      <c r="I11" s="13">
        <v>0.16684079170227001</v>
      </c>
      <c r="J11" s="3">
        <v>109</v>
      </c>
      <c r="K11" s="3">
        <v>0</v>
      </c>
      <c r="L11" s="3">
        <v>0</v>
      </c>
      <c r="M11" s="3">
        <v>0</v>
      </c>
      <c r="N11" s="3">
        <v>44</v>
      </c>
      <c r="O11" s="3">
        <v>-5</v>
      </c>
      <c r="P11" s="3">
        <v>0</v>
      </c>
      <c r="Q11" s="3">
        <v>0</v>
      </c>
      <c r="R11" s="3" t="b">
        <v>1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Z11" s="3">
        <v>1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I11" s="16" t="s">
        <v>105</v>
      </c>
      <c r="AJ11" s="16">
        <v>1</v>
      </c>
      <c r="AL11" t="s">
        <v>16</v>
      </c>
      <c r="AM11">
        <v>2</v>
      </c>
      <c r="AN11">
        <v>8</v>
      </c>
      <c r="AO11">
        <v>3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W11">
        <v>23</v>
      </c>
      <c r="AX11" t="s">
        <v>16</v>
      </c>
      <c r="AY11" s="34">
        <v>8.6956521739130432E-2</v>
      </c>
      <c r="AZ11" s="34">
        <v>0.34782608695652173</v>
      </c>
      <c r="BA11" s="34">
        <v>0.13043478260869565</v>
      </c>
      <c r="BB11" s="34">
        <v>4.3478260869565216E-2</v>
      </c>
      <c r="BC11" s="34">
        <v>0</v>
      </c>
      <c r="BD11" s="34">
        <v>0</v>
      </c>
      <c r="BE11" s="34">
        <v>0</v>
      </c>
      <c r="BF11" s="34">
        <v>0</v>
      </c>
      <c r="BG11" s="34">
        <v>0</v>
      </c>
      <c r="BI11">
        <v>7</v>
      </c>
      <c r="BJ11" t="s">
        <v>274</v>
      </c>
      <c r="BK11">
        <v>1</v>
      </c>
      <c r="BL11">
        <v>6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</row>
    <row r="12" spans="1:71" x14ac:dyDescent="0.2">
      <c r="A12" s="7">
        <v>2306.0057499999998</v>
      </c>
      <c r="B12" s="3" t="s">
        <v>17</v>
      </c>
      <c r="C12" s="3">
        <v>0</v>
      </c>
      <c r="D12" s="3">
        <v>0</v>
      </c>
      <c r="E12" s="3" t="b">
        <v>0</v>
      </c>
      <c r="F12" s="13">
        <v>14.846278429031299</v>
      </c>
      <c r="G12" s="13">
        <v>0.16784214973449699</v>
      </c>
      <c r="H12" s="13">
        <v>15.2267906665802</v>
      </c>
      <c r="I12" s="13">
        <v>0.16596937179565399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 t="b">
        <v>1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Z12" s="3">
        <v>1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I12" s="16" t="s">
        <v>106</v>
      </c>
      <c r="AJ12" s="16">
        <v>3</v>
      </c>
      <c r="AL12" t="s">
        <v>17</v>
      </c>
      <c r="AM12">
        <v>1</v>
      </c>
      <c r="AN12">
        <v>16</v>
      </c>
      <c r="AO12">
        <v>7</v>
      </c>
      <c r="AP12">
        <v>4</v>
      </c>
      <c r="AQ12">
        <v>2</v>
      </c>
      <c r="AR12">
        <v>1</v>
      </c>
      <c r="AS12">
        <v>1</v>
      </c>
      <c r="AT12">
        <v>0</v>
      </c>
      <c r="AU12">
        <v>1</v>
      </c>
      <c r="AW12">
        <v>21</v>
      </c>
      <c r="AX12" t="s">
        <v>17</v>
      </c>
      <c r="AY12" s="34">
        <v>4.7619047619047616E-2</v>
      </c>
      <c r="AZ12" s="34">
        <v>0.76190476190476186</v>
      </c>
      <c r="BA12" s="34">
        <v>0.33333333333333331</v>
      </c>
      <c r="BB12" s="34">
        <v>0.19047619047619047</v>
      </c>
      <c r="BC12" s="34">
        <v>9.5238095238095233E-2</v>
      </c>
      <c r="BD12" s="34">
        <v>4.7619047619047616E-2</v>
      </c>
      <c r="BE12" s="34">
        <v>4.7619047619047616E-2</v>
      </c>
      <c r="BF12" s="34">
        <v>0</v>
      </c>
      <c r="BG12" s="34">
        <v>4.7619047619047616E-2</v>
      </c>
      <c r="BI12">
        <v>4</v>
      </c>
      <c r="BJ12" t="s">
        <v>275</v>
      </c>
      <c r="BK12">
        <v>1</v>
      </c>
      <c r="BL12">
        <v>3</v>
      </c>
      <c r="BM12">
        <v>1</v>
      </c>
      <c r="BN12">
        <v>0</v>
      </c>
      <c r="BO12">
        <v>1</v>
      </c>
      <c r="BP12">
        <v>1</v>
      </c>
      <c r="BQ12">
        <v>1</v>
      </c>
      <c r="BR12">
        <v>0</v>
      </c>
      <c r="BS12">
        <v>1</v>
      </c>
    </row>
    <row r="13" spans="1:71" x14ac:dyDescent="0.2">
      <c r="A13" s="7">
        <v>2306.0084499999998</v>
      </c>
      <c r="B13" s="3" t="s">
        <v>17</v>
      </c>
      <c r="C13" s="3">
        <v>0</v>
      </c>
      <c r="D13" s="3">
        <v>0</v>
      </c>
      <c r="E13" s="3" t="b">
        <v>0</v>
      </c>
      <c r="F13" s="13">
        <v>17.188291549682599</v>
      </c>
      <c r="G13" s="13">
        <v>0.17119145393371499</v>
      </c>
      <c r="H13" s="13">
        <v>15.820995330810501</v>
      </c>
      <c r="I13" s="13">
        <v>0.16986417770385701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 t="b">
        <v>1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Z13" s="3">
        <v>1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L13" t="s">
        <v>11</v>
      </c>
      <c r="AM13">
        <v>1</v>
      </c>
      <c r="AN13">
        <v>7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W13">
        <v>8</v>
      </c>
      <c r="AX13" t="s">
        <v>11</v>
      </c>
      <c r="AY13" s="34">
        <v>0.125</v>
      </c>
      <c r="AZ13" s="34">
        <v>0.875</v>
      </c>
      <c r="BA13" s="34">
        <v>0.375</v>
      </c>
      <c r="BB13" s="34">
        <v>0</v>
      </c>
      <c r="BC13" s="34">
        <v>0</v>
      </c>
      <c r="BD13" s="34">
        <v>0</v>
      </c>
      <c r="BE13" s="34">
        <v>0</v>
      </c>
      <c r="BF13" s="34">
        <v>0</v>
      </c>
      <c r="BG13" s="34">
        <v>0</v>
      </c>
      <c r="BI13">
        <v>1</v>
      </c>
      <c r="BJ13" t="s">
        <v>279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">
      <c r="A14" s="7">
        <v>2306.0022899999999</v>
      </c>
      <c r="B14" s="3" t="s">
        <v>17</v>
      </c>
      <c r="C14" s="3">
        <v>0</v>
      </c>
      <c r="D14" s="3">
        <v>0</v>
      </c>
      <c r="E14" s="3" t="b">
        <v>0</v>
      </c>
      <c r="F14" s="13">
        <v>15.3533692359924</v>
      </c>
      <c r="G14" s="13">
        <v>0.166291713714599</v>
      </c>
      <c r="H14" s="13">
        <v>17.296709775924601</v>
      </c>
      <c r="I14" s="13">
        <v>0.16661643981933499</v>
      </c>
      <c r="J14" s="3">
        <v>601</v>
      </c>
      <c r="K14" s="3">
        <v>66</v>
      </c>
      <c r="L14" s="3">
        <v>0</v>
      </c>
      <c r="M14" s="3">
        <v>0</v>
      </c>
      <c r="N14" s="3">
        <v>212</v>
      </c>
      <c r="O14" s="3">
        <v>0</v>
      </c>
      <c r="P14" s="3">
        <v>0</v>
      </c>
      <c r="Q14" s="3">
        <v>0</v>
      </c>
      <c r="R14" s="3" t="b">
        <v>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Z14" s="3">
        <v>1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I14" s="49" t="s">
        <v>227</v>
      </c>
      <c r="AJ14" s="49"/>
      <c r="AL14" t="s">
        <v>26</v>
      </c>
      <c r="AM14">
        <v>0</v>
      </c>
      <c r="AN14">
        <v>2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W14">
        <v>8</v>
      </c>
      <c r="AX14" t="s">
        <v>26</v>
      </c>
      <c r="AY14" s="34">
        <v>0</v>
      </c>
      <c r="AZ14" s="34">
        <v>0.25</v>
      </c>
      <c r="BA14" s="34">
        <v>0</v>
      </c>
      <c r="BB14" s="34">
        <v>0.125</v>
      </c>
      <c r="BC14" s="34">
        <v>0.125</v>
      </c>
      <c r="BD14" s="34">
        <v>0</v>
      </c>
      <c r="BE14" s="34">
        <v>0</v>
      </c>
      <c r="BF14" s="34">
        <v>0</v>
      </c>
      <c r="BG14" s="34">
        <v>0</v>
      </c>
      <c r="BI14">
        <v>2</v>
      </c>
      <c r="BJ14" t="s">
        <v>278</v>
      </c>
      <c r="BK14">
        <v>0</v>
      </c>
      <c r="BL14">
        <v>2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</row>
    <row r="15" spans="1:71" x14ac:dyDescent="0.2">
      <c r="A15" s="7">
        <v>2306.00479</v>
      </c>
      <c r="B15" s="3" t="s">
        <v>17</v>
      </c>
      <c r="C15" s="3">
        <v>0</v>
      </c>
      <c r="D15" s="3">
        <v>0</v>
      </c>
      <c r="E15" s="3" t="b">
        <v>0</v>
      </c>
      <c r="F15" s="13">
        <v>18.830132007598799</v>
      </c>
      <c r="G15" s="13">
        <v>0.117082118988037</v>
      </c>
      <c r="H15" s="13">
        <v>25.088036537170399</v>
      </c>
      <c r="I15" s="13">
        <v>0.11659741401672299</v>
      </c>
      <c r="J15" s="3">
        <v>9777</v>
      </c>
      <c r="K15" s="3">
        <v>5056</v>
      </c>
      <c r="L15" s="3">
        <v>12</v>
      </c>
      <c r="M15" s="3">
        <v>8</v>
      </c>
      <c r="N15" s="3">
        <v>2018</v>
      </c>
      <c r="O15" s="3">
        <v>0</v>
      </c>
      <c r="P15" s="3">
        <v>0</v>
      </c>
      <c r="Q15" s="3">
        <v>0</v>
      </c>
      <c r="R15" s="3" t="b">
        <v>1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Z15" s="3">
        <v>1</v>
      </c>
      <c r="AA15" s="3">
        <v>1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1</v>
      </c>
      <c r="AI15" s="19" t="s">
        <v>153</v>
      </c>
      <c r="AJ15" s="19" t="s">
        <v>154</v>
      </c>
      <c r="AL15" t="s">
        <v>49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W15">
        <v>7</v>
      </c>
      <c r="AX15" t="s">
        <v>49</v>
      </c>
      <c r="AY15" s="34">
        <v>0</v>
      </c>
      <c r="AZ15" s="34">
        <v>0.14285714285714285</v>
      </c>
      <c r="BA15" s="34">
        <v>0</v>
      </c>
      <c r="BB15" s="34">
        <v>0</v>
      </c>
      <c r="BC15" s="34">
        <v>0</v>
      </c>
      <c r="BD15" s="34">
        <v>0</v>
      </c>
      <c r="BE15" s="34">
        <v>0</v>
      </c>
      <c r="BF15" s="34">
        <v>0</v>
      </c>
      <c r="BG15" s="34">
        <v>0</v>
      </c>
    </row>
    <row r="16" spans="1:71" x14ac:dyDescent="0.2">
      <c r="A16" s="7">
        <v>2306.0427100000002</v>
      </c>
      <c r="B16" s="3" t="s">
        <v>17</v>
      </c>
      <c r="C16" s="3">
        <v>0</v>
      </c>
      <c r="D16" s="3">
        <v>0</v>
      </c>
      <c r="E16" s="3" t="b">
        <v>0</v>
      </c>
      <c r="F16" s="13">
        <v>15.3053514957427</v>
      </c>
      <c r="G16" s="13">
        <v>0.166746616363525</v>
      </c>
      <c r="H16" s="13">
        <v>15.7732720375061</v>
      </c>
      <c r="I16" s="13">
        <v>0.16648817062377899</v>
      </c>
      <c r="J16" s="3">
        <v>1625</v>
      </c>
      <c r="K16" s="3">
        <v>436</v>
      </c>
      <c r="L16" s="3">
        <v>1</v>
      </c>
      <c r="M16" s="3">
        <v>1</v>
      </c>
      <c r="N16" s="3">
        <v>358</v>
      </c>
      <c r="O16" s="3">
        <v>-26</v>
      </c>
      <c r="P16" s="3">
        <v>-1</v>
      </c>
      <c r="Q16" s="3">
        <v>1</v>
      </c>
      <c r="R16" s="3" t="b">
        <v>1</v>
      </c>
      <c r="S16" s="3">
        <v>0</v>
      </c>
      <c r="T16" s="3">
        <v>0</v>
      </c>
      <c r="U16" s="3">
        <v>0</v>
      </c>
      <c r="V16" s="3">
        <v>0</v>
      </c>
      <c r="W16" s="3">
        <v>1</v>
      </c>
      <c r="Z16" s="3">
        <v>1</v>
      </c>
      <c r="AA16" s="3">
        <v>1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I16" t="s">
        <v>155</v>
      </c>
      <c r="AJ16" s="29">
        <v>2.7777777777777776E-2</v>
      </c>
      <c r="AL16" t="s">
        <v>14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W16">
        <v>4</v>
      </c>
      <c r="AX16" t="s">
        <v>14</v>
      </c>
      <c r="AY16" s="34">
        <v>0</v>
      </c>
      <c r="AZ16" s="34">
        <v>0</v>
      </c>
      <c r="BA16" s="34">
        <v>0</v>
      </c>
      <c r="BB16" s="34">
        <v>0</v>
      </c>
      <c r="BC16" s="34">
        <v>0</v>
      </c>
      <c r="BD16" s="34">
        <v>0</v>
      </c>
      <c r="BE16" s="34">
        <v>0</v>
      </c>
      <c r="BF16" s="34">
        <v>0</v>
      </c>
      <c r="BG16" s="34">
        <v>0</v>
      </c>
    </row>
    <row r="17" spans="1:71" x14ac:dyDescent="0.2">
      <c r="A17" s="7">
        <v>2306.00378</v>
      </c>
      <c r="B17" s="3" t="s">
        <v>17</v>
      </c>
      <c r="C17" s="3">
        <v>0</v>
      </c>
      <c r="D17" s="3">
        <v>0</v>
      </c>
      <c r="E17" s="3" t="b">
        <v>0</v>
      </c>
      <c r="F17" s="13">
        <v>19.6207613945007</v>
      </c>
      <c r="G17" s="13">
        <v>0.169301748275756</v>
      </c>
      <c r="H17" s="13">
        <v>19.843003511428801</v>
      </c>
      <c r="I17" s="13">
        <v>0.16666936874389601</v>
      </c>
      <c r="J17" s="3">
        <v>3</v>
      </c>
      <c r="K17" s="3">
        <v>0</v>
      </c>
      <c r="L17" s="3">
        <v>0</v>
      </c>
      <c r="M17" s="3">
        <v>0</v>
      </c>
      <c r="N17" s="3">
        <v>0</v>
      </c>
      <c r="O17" s="3">
        <v>3</v>
      </c>
      <c r="P17" s="3">
        <v>0</v>
      </c>
      <c r="Q17" s="3">
        <v>0</v>
      </c>
      <c r="R17" s="3" t="b">
        <v>1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Z17" s="3">
        <v>1</v>
      </c>
      <c r="AA17" s="3">
        <v>1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I17" t="s">
        <v>99</v>
      </c>
      <c r="AJ17" s="29">
        <v>0.4236111111111111</v>
      </c>
      <c r="AL17" t="s">
        <v>34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W17">
        <v>4</v>
      </c>
      <c r="AX17" t="s">
        <v>34</v>
      </c>
      <c r="AY17" s="34">
        <v>0</v>
      </c>
      <c r="AZ17" s="34">
        <v>0.25</v>
      </c>
      <c r="BA17" s="34">
        <v>0</v>
      </c>
      <c r="BB17" s="34">
        <v>0</v>
      </c>
      <c r="BC17" s="34">
        <v>0</v>
      </c>
      <c r="BD17" s="34">
        <v>0</v>
      </c>
      <c r="BE17" s="34">
        <v>0</v>
      </c>
      <c r="BF17" s="34">
        <v>0</v>
      </c>
      <c r="BG17" s="34">
        <v>0</v>
      </c>
      <c r="BJ17" s="47" t="s">
        <v>280</v>
      </c>
      <c r="BK17" s="47"/>
      <c r="BL17" s="47"/>
      <c r="BM17" s="47"/>
      <c r="BN17" s="47"/>
      <c r="BO17" s="47"/>
      <c r="BP17" s="47"/>
      <c r="BQ17" s="47"/>
      <c r="BR17" s="47"/>
      <c r="BS17" s="47"/>
    </row>
    <row r="18" spans="1:71" x14ac:dyDescent="0.2">
      <c r="A18" s="7">
        <v>2306.0385500000002</v>
      </c>
      <c r="B18" s="3" t="s">
        <v>17</v>
      </c>
      <c r="C18" s="3">
        <v>0</v>
      </c>
      <c r="D18" s="3">
        <v>0</v>
      </c>
      <c r="E18" s="3" t="b">
        <v>0</v>
      </c>
      <c r="F18" s="13">
        <v>26.3207268714904</v>
      </c>
      <c r="G18" s="13">
        <v>0.16987347602844199</v>
      </c>
      <c r="H18" s="13">
        <v>25.754832267761198</v>
      </c>
      <c r="I18" s="13">
        <v>0.16900205612182601</v>
      </c>
      <c r="J18" s="3">
        <v>52</v>
      </c>
      <c r="K18" s="3">
        <v>10</v>
      </c>
      <c r="L18" s="3">
        <v>0</v>
      </c>
      <c r="M18" s="3">
        <v>0</v>
      </c>
      <c r="N18" s="3">
        <v>5</v>
      </c>
      <c r="O18" s="3">
        <v>18</v>
      </c>
      <c r="P18" s="3">
        <v>4</v>
      </c>
      <c r="Q18" s="3">
        <v>10</v>
      </c>
      <c r="R18" s="3" t="b">
        <v>1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Z18" s="3">
        <v>1</v>
      </c>
      <c r="AA18" s="3">
        <v>1</v>
      </c>
      <c r="AB18" s="3">
        <v>1</v>
      </c>
      <c r="AC18" s="3">
        <v>1</v>
      </c>
      <c r="AD18" s="3">
        <v>0</v>
      </c>
      <c r="AE18" s="3">
        <v>0</v>
      </c>
      <c r="AF18" s="3">
        <v>0</v>
      </c>
      <c r="AG18" s="3">
        <v>0</v>
      </c>
      <c r="AH18" t="s">
        <v>250</v>
      </c>
      <c r="AI18" t="s">
        <v>100</v>
      </c>
      <c r="AJ18" s="29">
        <v>7.6388888888888895E-2</v>
      </c>
      <c r="AL18" t="s">
        <v>15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W18">
        <v>3</v>
      </c>
      <c r="AX18" t="s">
        <v>15</v>
      </c>
      <c r="AY18" s="34">
        <v>0</v>
      </c>
      <c r="AZ18" s="34">
        <v>0</v>
      </c>
      <c r="BA18" s="34">
        <v>0</v>
      </c>
      <c r="BB18" s="34">
        <v>0</v>
      </c>
      <c r="BC18" s="34">
        <v>0</v>
      </c>
      <c r="BD18" s="34">
        <v>0</v>
      </c>
      <c r="BE18" s="34">
        <v>0</v>
      </c>
      <c r="BF18" s="34">
        <v>0</v>
      </c>
      <c r="BG18" s="34">
        <v>0</v>
      </c>
      <c r="BK18" t="s">
        <v>155</v>
      </c>
      <c r="BL18" t="s">
        <v>99</v>
      </c>
      <c r="BM18" t="s">
        <v>100</v>
      </c>
      <c r="BN18" t="s">
        <v>101</v>
      </c>
      <c r="BO18" t="s">
        <v>102</v>
      </c>
      <c r="BP18" t="s">
        <v>103</v>
      </c>
      <c r="BQ18" t="s">
        <v>104</v>
      </c>
      <c r="BR18" t="s">
        <v>105</v>
      </c>
      <c r="BS18" t="s">
        <v>106</v>
      </c>
    </row>
    <row r="19" spans="1:71" x14ac:dyDescent="0.2">
      <c r="A19" s="7">
        <v>2306.0169099999998</v>
      </c>
      <c r="B19" s="3" t="s">
        <v>17</v>
      </c>
      <c r="C19" s="3">
        <v>12</v>
      </c>
      <c r="D19" s="3">
        <v>0</v>
      </c>
      <c r="E19" s="3" t="b">
        <v>0</v>
      </c>
      <c r="F19" s="13">
        <v>8.76686692237854</v>
      </c>
      <c r="G19" s="13">
        <v>9.37918925285339</v>
      </c>
      <c r="H19" s="13">
        <v>35.585541248321498</v>
      </c>
      <c r="I19" s="13">
        <v>0.11599540710449199</v>
      </c>
      <c r="J19" s="3">
        <v>12409</v>
      </c>
      <c r="K19" s="3">
        <v>3281</v>
      </c>
      <c r="L19" s="3">
        <v>6</v>
      </c>
      <c r="M19" s="3">
        <v>10</v>
      </c>
      <c r="N19" s="3">
        <v>3814</v>
      </c>
      <c r="O19" s="3">
        <v>88</v>
      </c>
      <c r="P19" s="3">
        <v>88</v>
      </c>
      <c r="Q19" s="3">
        <v>15</v>
      </c>
      <c r="R19" s="3" t="b">
        <v>1</v>
      </c>
      <c r="S19" s="3">
        <v>0</v>
      </c>
      <c r="T19" s="3">
        <v>0</v>
      </c>
      <c r="U19" s="3">
        <v>1</v>
      </c>
      <c r="V19" s="3">
        <v>1</v>
      </c>
      <c r="W19" s="3">
        <v>0</v>
      </c>
      <c r="Z19" s="3">
        <v>1</v>
      </c>
      <c r="AA19" s="3">
        <v>1</v>
      </c>
      <c r="AB19" s="3">
        <v>1</v>
      </c>
      <c r="AD19" s="3">
        <v>1</v>
      </c>
      <c r="AI19" t="s">
        <v>101</v>
      </c>
      <c r="AJ19" s="29">
        <v>2.7777777777777776E-2</v>
      </c>
      <c r="AL19" t="s">
        <v>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W19">
        <v>3</v>
      </c>
      <c r="AX19" t="s">
        <v>57</v>
      </c>
      <c r="AY19" s="34">
        <v>0</v>
      </c>
      <c r="AZ19" s="34">
        <v>0</v>
      </c>
      <c r="BA19" s="34">
        <v>0</v>
      </c>
      <c r="BB19" s="34">
        <v>0</v>
      </c>
      <c r="BC19" s="34">
        <v>0</v>
      </c>
      <c r="BD19" s="34">
        <v>0</v>
      </c>
      <c r="BE19" s="34">
        <v>0</v>
      </c>
      <c r="BF19" s="34">
        <v>0</v>
      </c>
      <c r="BG19" s="34">
        <v>0</v>
      </c>
      <c r="BI19" s="34"/>
      <c r="BJ19" s="18" t="s">
        <v>158</v>
      </c>
      <c r="BK19" s="35"/>
      <c r="BL19" s="35"/>
      <c r="BM19" s="35"/>
      <c r="BN19" s="35"/>
      <c r="BO19" s="35"/>
      <c r="BP19" s="35"/>
      <c r="BQ19" s="35"/>
      <c r="BR19" s="35"/>
      <c r="BS19" s="35"/>
    </row>
    <row r="20" spans="1:71" x14ac:dyDescent="0.2">
      <c r="A20" s="7">
        <v>2306.05701</v>
      </c>
      <c r="B20" s="3" t="s">
        <v>17</v>
      </c>
      <c r="C20" s="3">
        <v>12</v>
      </c>
      <c r="D20" s="3">
        <v>0</v>
      </c>
      <c r="E20" s="3" t="b">
        <v>0</v>
      </c>
      <c r="F20" s="13">
        <v>11.0293416976928</v>
      </c>
      <c r="G20" s="13">
        <v>12.754332780838</v>
      </c>
      <c r="H20" s="13">
        <v>35.038238048553403</v>
      </c>
      <c r="I20" s="13">
        <v>0.16685938835144001</v>
      </c>
      <c r="J20" s="3">
        <v>11242</v>
      </c>
      <c r="K20" s="3">
        <v>3414</v>
      </c>
      <c r="L20" s="3">
        <v>7</v>
      </c>
      <c r="M20" s="3">
        <v>8</v>
      </c>
      <c r="N20" s="3">
        <v>3127</v>
      </c>
      <c r="O20" s="3">
        <v>-19</v>
      </c>
      <c r="P20" s="3">
        <v>48</v>
      </c>
      <c r="Q20" s="3">
        <v>14</v>
      </c>
      <c r="R20" s="3" t="b">
        <v>1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Z20" s="3">
        <v>1</v>
      </c>
      <c r="AA20" s="3">
        <v>1</v>
      </c>
      <c r="AB20" s="3">
        <v>1</v>
      </c>
      <c r="AI20" t="s">
        <v>102</v>
      </c>
      <c r="AJ20" s="29">
        <v>2.3148148148148147E-2</v>
      </c>
      <c r="AL20" t="s">
        <v>19</v>
      </c>
      <c r="AM20">
        <v>1</v>
      </c>
      <c r="AN20">
        <v>2</v>
      </c>
      <c r="AO20">
        <v>2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W20">
        <v>2</v>
      </c>
      <c r="AX20" t="s">
        <v>19</v>
      </c>
      <c r="AY20" s="34">
        <v>0.5</v>
      </c>
      <c r="AZ20" s="34">
        <v>1</v>
      </c>
      <c r="BA20" s="34">
        <v>1</v>
      </c>
      <c r="BB20" s="34">
        <v>0</v>
      </c>
      <c r="BC20" s="34">
        <v>0</v>
      </c>
      <c r="BD20" s="34">
        <v>0.5</v>
      </c>
      <c r="BE20" s="34">
        <v>0</v>
      </c>
      <c r="BF20" s="34">
        <v>0</v>
      </c>
      <c r="BG20" s="34">
        <v>0</v>
      </c>
      <c r="BI20">
        <v>0</v>
      </c>
      <c r="BJ20">
        <v>0</v>
      </c>
    </row>
    <row r="21" spans="1:71" x14ac:dyDescent="0.2">
      <c r="A21" s="7">
        <v>2306.08367</v>
      </c>
      <c r="B21" s="3" t="s">
        <v>17</v>
      </c>
      <c r="C21" s="3">
        <v>12</v>
      </c>
      <c r="D21" s="3">
        <v>12</v>
      </c>
      <c r="E21" s="3" t="b">
        <v>0</v>
      </c>
      <c r="F21" s="13">
        <v>10.3324975967407</v>
      </c>
      <c r="G21" s="13">
        <v>11.958503484725901</v>
      </c>
      <c r="H21" s="13">
        <v>7.0020332336425701</v>
      </c>
      <c r="I21" s="13">
        <v>7.10219049453735</v>
      </c>
      <c r="J21" s="3">
        <v>3044</v>
      </c>
      <c r="K21" s="3">
        <v>1046</v>
      </c>
      <c r="L21" s="3">
        <v>0</v>
      </c>
      <c r="M21" s="3">
        <v>1</v>
      </c>
      <c r="N21" s="3">
        <v>778</v>
      </c>
      <c r="O21" s="3">
        <v>3</v>
      </c>
      <c r="P21" s="3">
        <v>0</v>
      </c>
      <c r="Q21" s="3">
        <v>0</v>
      </c>
      <c r="R21" s="3" t="b">
        <v>1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Z21" s="3">
        <v>1</v>
      </c>
      <c r="AA21" s="3">
        <v>1</v>
      </c>
      <c r="AI21" t="s">
        <v>103</v>
      </c>
      <c r="AJ21" s="29">
        <v>2.5462962962962962E-2</v>
      </c>
      <c r="AL21" t="s">
        <v>20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W21">
        <v>2</v>
      </c>
      <c r="AX21" t="s">
        <v>20</v>
      </c>
      <c r="AY21" s="34">
        <v>0</v>
      </c>
      <c r="AZ21" s="34">
        <v>0</v>
      </c>
      <c r="BA21" s="34">
        <v>0</v>
      </c>
      <c r="BB21" s="34">
        <v>0</v>
      </c>
      <c r="BC21" s="34">
        <v>0</v>
      </c>
      <c r="BD21" s="34">
        <v>0</v>
      </c>
      <c r="BE21" s="34">
        <v>0</v>
      </c>
      <c r="BF21" s="34">
        <v>0</v>
      </c>
      <c r="BG21" s="34">
        <v>0</v>
      </c>
      <c r="BI21">
        <v>1</v>
      </c>
      <c r="BJ21" t="s">
        <v>273</v>
      </c>
      <c r="BK21" s="34">
        <v>0</v>
      </c>
      <c r="BL21" s="34">
        <v>1</v>
      </c>
      <c r="BM21" s="34">
        <v>1</v>
      </c>
      <c r="BN21" s="34">
        <v>0</v>
      </c>
      <c r="BO21" s="34">
        <v>0</v>
      </c>
      <c r="BP21" s="34">
        <v>0</v>
      </c>
      <c r="BQ21" s="34">
        <v>0</v>
      </c>
      <c r="BR21" s="34">
        <v>0</v>
      </c>
      <c r="BS21" s="34">
        <v>0</v>
      </c>
    </row>
    <row r="22" spans="1:71" x14ac:dyDescent="0.2">
      <c r="A22" s="7">
        <v>2306.0046400000001</v>
      </c>
      <c r="B22" s="3" t="s">
        <v>17</v>
      </c>
      <c r="C22" s="3">
        <v>0</v>
      </c>
      <c r="D22" s="3">
        <v>0</v>
      </c>
      <c r="E22" s="3" t="b">
        <v>0</v>
      </c>
      <c r="F22" s="13">
        <v>30.497913599014201</v>
      </c>
      <c r="G22" s="13">
        <v>0.17509198188781699</v>
      </c>
      <c r="H22" s="13">
        <v>32.095351219177203</v>
      </c>
      <c r="I22" s="13">
        <v>0.115813493728637</v>
      </c>
      <c r="J22" s="3">
        <v>16</v>
      </c>
      <c r="K22" s="3">
        <v>12</v>
      </c>
      <c r="L22" s="3">
        <v>0</v>
      </c>
      <c r="M22" s="3">
        <v>0</v>
      </c>
      <c r="N22" s="3">
        <v>0</v>
      </c>
      <c r="O22" s="3">
        <v>14</v>
      </c>
      <c r="P22" s="3">
        <v>9</v>
      </c>
      <c r="Q22" s="3">
        <v>12</v>
      </c>
      <c r="R22" s="3" t="b">
        <v>1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Z22" s="3">
        <v>1</v>
      </c>
      <c r="AB22" s="3">
        <v>1</v>
      </c>
      <c r="AC22" s="3">
        <v>1</v>
      </c>
      <c r="AH22" t="s">
        <v>253</v>
      </c>
      <c r="AI22" t="s">
        <v>104</v>
      </c>
      <c r="AJ22" s="29">
        <v>2.3148148148148147E-2</v>
      </c>
      <c r="AL22" t="s">
        <v>21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W22">
        <v>2</v>
      </c>
      <c r="AX22" t="s">
        <v>21</v>
      </c>
      <c r="AY22" s="34">
        <v>0</v>
      </c>
      <c r="AZ22" s="34">
        <v>0.5</v>
      </c>
      <c r="BA22" s="34">
        <v>0</v>
      </c>
      <c r="BB22" s="34">
        <v>0</v>
      </c>
      <c r="BC22" s="34">
        <v>0</v>
      </c>
      <c r="BD22" s="34">
        <v>0</v>
      </c>
      <c r="BE22" s="34">
        <v>0</v>
      </c>
      <c r="BF22" s="34">
        <v>0</v>
      </c>
      <c r="BG22" s="34">
        <v>0</v>
      </c>
      <c r="BI22">
        <v>10</v>
      </c>
      <c r="BJ22" t="s">
        <v>272</v>
      </c>
      <c r="BK22" s="34">
        <v>0.1</v>
      </c>
      <c r="BL22" s="34">
        <v>0.9</v>
      </c>
      <c r="BM22" s="34">
        <v>0.2</v>
      </c>
      <c r="BN22" s="34">
        <v>0.1</v>
      </c>
      <c r="BO22" s="34">
        <v>0</v>
      </c>
      <c r="BP22" s="34">
        <v>0</v>
      </c>
      <c r="BQ22" s="34">
        <v>0</v>
      </c>
      <c r="BR22" s="34">
        <v>0</v>
      </c>
      <c r="BS22" s="34">
        <v>0</v>
      </c>
    </row>
    <row r="23" spans="1:71" x14ac:dyDescent="0.2">
      <c r="A23" s="7">
        <v>2306.0024800000001</v>
      </c>
      <c r="B23" s="3" t="s">
        <v>17</v>
      </c>
      <c r="C23" s="3">
        <v>0</v>
      </c>
      <c r="D23" s="3">
        <v>0</v>
      </c>
      <c r="E23" s="3" t="b">
        <v>0</v>
      </c>
      <c r="F23" s="13">
        <v>31.745054721832201</v>
      </c>
      <c r="G23" s="13">
        <v>0.16921186447143499</v>
      </c>
      <c r="H23" s="13">
        <v>31.9084372520446</v>
      </c>
      <c r="I23" s="13">
        <v>0.171457529067993</v>
      </c>
      <c r="J23" s="3">
        <v>2</v>
      </c>
      <c r="K23" s="3">
        <v>0</v>
      </c>
      <c r="L23" s="3">
        <v>0</v>
      </c>
      <c r="M23" s="3">
        <v>0</v>
      </c>
      <c r="N23" s="3">
        <v>0</v>
      </c>
      <c r="O23" s="3">
        <v>-2</v>
      </c>
      <c r="P23" s="3">
        <v>0</v>
      </c>
      <c r="Q23" s="3">
        <v>0</v>
      </c>
      <c r="R23" s="3" t="b">
        <v>1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Z23" s="3">
        <v>1</v>
      </c>
      <c r="AI23" t="s">
        <v>105</v>
      </c>
      <c r="AJ23" s="29">
        <v>2.3148148148148147E-3</v>
      </c>
      <c r="AL23" t="s">
        <v>36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W23">
        <v>2</v>
      </c>
      <c r="AX23" t="s">
        <v>36</v>
      </c>
      <c r="AY23" s="34">
        <v>0</v>
      </c>
      <c r="AZ23" s="34">
        <v>0</v>
      </c>
      <c r="BA23" s="34">
        <v>0</v>
      </c>
      <c r="BB23" s="34">
        <v>0</v>
      </c>
      <c r="BC23" s="34">
        <v>0</v>
      </c>
      <c r="BD23" s="34">
        <v>0</v>
      </c>
      <c r="BE23" s="34">
        <v>0</v>
      </c>
      <c r="BF23" s="34">
        <v>0</v>
      </c>
      <c r="BG23" s="34">
        <v>0</v>
      </c>
      <c r="BI23">
        <v>2</v>
      </c>
      <c r="BJ23" t="s">
        <v>276</v>
      </c>
      <c r="BK23" s="34">
        <v>0</v>
      </c>
      <c r="BL23" s="34">
        <v>0.5</v>
      </c>
      <c r="BM23" s="34">
        <v>0</v>
      </c>
      <c r="BN23" s="34">
        <v>0</v>
      </c>
      <c r="BO23" s="34">
        <v>0</v>
      </c>
      <c r="BP23" s="34">
        <v>0</v>
      </c>
      <c r="BQ23" s="34">
        <v>0</v>
      </c>
      <c r="BR23" s="34">
        <v>0</v>
      </c>
      <c r="BS23" s="34">
        <v>0</v>
      </c>
    </row>
    <row r="24" spans="1:71" x14ac:dyDescent="0.2">
      <c r="A24" s="7">
        <v>2306.03395</v>
      </c>
      <c r="B24" s="3" t="s">
        <v>17</v>
      </c>
      <c r="C24" s="3">
        <v>12</v>
      </c>
      <c r="D24" s="3">
        <v>12</v>
      </c>
      <c r="E24" s="3" t="b">
        <v>0</v>
      </c>
      <c r="F24" s="13">
        <v>10.707530975341699</v>
      </c>
      <c r="G24" s="13">
        <v>11.1482462882995</v>
      </c>
      <c r="H24" s="13">
        <v>13.054639577865601</v>
      </c>
      <c r="I24" s="13">
        <v>10.1227962970733</v>
      </c>
      <c r="J24" s="3">
        <v>22</v>
      </c>
      <c r="K24" s="3">
        <v>0</v>
      </c>
      <c r="L24" s="3">
        <v>0</v>
      </c>
      <c r="M24" s="3">
        <v>0</v>
      </c>
      <c r="N24" s="3">
        <v>0</v>
      </c>
      <c r="O24" s="3">
        <v>16</v>
      </c>
      <c r="P24" s="3">
        <v>0</v>
      </c>
      <c r="Q24" s="3">
        <v>0</v>
      </c>
      <c r="R24" s="3" t="b">
        <v>1</v>
      </c>
      <c r="S24" s="3">
        <v>0</v>
      </c>
      <c r="T24" s="3">
        <v>0</v>
      </c>
      <c r="U24" s="3">
        <v>1</v>
      </c>
      <c r="V24" s="3">
        <v>1</v>
      </c>
      <c r="W24" s="3">
        <v>0</v>
      </c>
      <c r="Z24" s="3">
        <v>1</v>
      </c>
      <c r="AI24" t="s">
        <v>106</v>
      </c>
      <c r="AJ24" s="29">
        <v>6.9444444444444441E-3</v>
      </c>
      <c r="AL24" t="s">
        <v>38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W24">
        <v>2</v>
      </c>
      <c r="AX24" t="s">
        <v>38</v>
      </c>
      <c r="AY24" s="34">
        <v>0</v>
      </c>
      <c r="AZ24" s="34">
        <v>0</v>
      </c>
      <c r="BA24" s="34">
        <v>0</v>
      </c>
      <c r="BB24" s="34">
        <v>0</v>
      </c>
      <c r="BC24" s="34">
        <v>0</v>
      </c>
      <c r="BD24" s="34">
        <v>0</v>
      </c>
      <c r="BE24" s="34">
        <v>0</v>
      </c>
      <c r="BF24" s="34">
        <v>0</v>
      </c>
      <c r="BG24" s="34">
        <v>0</v>
      </c>
      <c r="BI24">
        <v>8</v>
      </c>
      <c r="BJ24" t="s">
        <v>277</v>
      </c>
      <c r="BK24" s="34">
        <v>0</v>
      </c>
      <c r="BL24" s="34">
        <v>0.5</v>
      </c>
      <c r="BM24" s="34">
        <v>0</v>
      </c>
      <c r="BN24" s="34">
        <v>0</v>
      </c>
      <c r="BO24" s="34">
        <v>0</v>
      </c>
      <c r="BP24" s="34">
        <v>0</v>
      </c>
      <c r="BQ24" s="34">
        <v>0</v>
      </c>
      <c r="BR24" s="34">
        <v>0</v>
      </c>
      <c r="BS24" s="34">
        <v>0</v>
      </c>
    </row>
    <row r="25" spans="1:71" x14ac:dyDescent="0.2">
      <c r="A25" s="7">
        <v>2306.1004800000001</v>
      </c>
      <c r="B25" s="3" t="s">
        <v>17</v>
      </c>
      <c r="C25" s="3">
        <v>0</v>
      </c>
      <c r="D25" s="3">
        <v>0</v>
      </c>
      <c r="E25" s="3" t="b">
        <v>0</v>
      </c>
      <c r="F25" s="13">
        <v>52.510592699050903</v>
      </c>
      <c r="G25" s="13">
        <v>0.16921138763427701</v>
      </c>
      <c r="H25" s="13">
        <v>58.869194269180298</v>
      </c>
      <c r="I25" s="13">
        <v>0.17885565757751401</v>
      </c>
      <c r="J25" s="3">
        <v>286</v>
      </c>
      <c r="K25" s="3">
        <v>0</v>
      </c>
      <c r="L25" s="3">
        <v>0</v>
      </c>
      <c r="M25" s="3">
        <v>0</v>
      </c>
      <c r="N25" s="3">
        <v>117</v>
      </c>
      <c r="O25" s="3">
        <v>6</v>
      </c>
      <c r="P25" s="3">
        <v>0</v>
      </c>
      <c r="Q25" s="3">
        <v>0</v>
      </c>
      <c r="R25" s="3" t="b">
        <v>1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Z25" s="3">
        <v>1</v>
      </c>
      <c r="AL25" t="s">
        <v>42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W25">
        <v>2</v>
      </c>
      <c r="AX25" t="s">
        <v>42</v>
      </c>
      <c r="AY25" s="34">
        <v>0</v>
      </c>
      <c r="AZ25" s="34">
        <v>0</v>
      </c>
      <c r="BA25" s="34">
        <v>0</v>
      </c>
      <c r="BB25" s="34">
        <v>0</v>
      </c>
      <c r="BC25" s="34">
        <v>0</v>
      </c>
      <c r="BD25" s="34">
        <v>0</v>
      </c>
      <c r="BE25" s="34">
        <v>0</v>
      </c>
      <c r="BF25" s="34">
        <v>0</v>
      </c>
      <c r="BG25" s="34">
        <v>0</v>
      </c>
      <c r="BI25">
        <v>7</v>
      </c>
      <c r="BJ25" t="s">
        <v>274</v>
      </c>
      <c r="BK25" s="34">
        <v>0.14285714285714285</v>
      </c>
      <c r="BL25" s="34">
        <v>0.8571428571428571</v>
      </c>
      <c r="BM25" s="34">
        <v>0.14285714285714285</v>
      </c>
      <c r="BN25" s="34">
        <v>0</v>
      </c>
      <c r="BO25" s="34">
        <v>0</v>
      </c>
      <c r="BP25" s="34">
        <v>0.14285714285714285</v>
      </c>
      <c r="BQ25" s="34">
        <v>0</v>
      </c>
      <c r="BR25" s="34">
        <v>0</v>
      </c>
      <c r="BS25" s="34">
        <v>0</v>
      </c>
    </row>
    <row r="26" spans="1:71" x14ac:dyDescent="0.2">
      <c r="A26" s="7">
        <v>2306.00009</v>
      </c>
      <c r="B26" s="3" t="s">
        <v>17</v>
      </c>
      <c r="C26" s="3">
        <v>0</v>
      </c>
      <c r="D26" s="3">
        <v>0</v>
      </c>
      <c r="E26" s="3" t="b">
        <v>0</v>
      </c>
      <c r="F26" s="13">
        <v>29.892556667327799</v>
      </c>
      <c r="G26" s="13">
        <v>0.219836950302124</v>
      </c>
      <c r="H26" s="13">
        <v>24.9253585338592</v>
      </c>
      <c r="I26" s="13">
        <v>0.115748405456542</v>
      </c>
      <c r="J26" s="3">
        <v>4</v>
      </c>
      <c r="K26" s="3">
        <v>0</v>
      </c>
      <c r="L26" s="3">
        <v>0</v>
      </c>
      <c r="M26" s="3">
        <v>0</v>
      </c>
      <c r="N26" s="3">
        <v>0</v>
      </c>
      <c r="O26" s="3">
        <v>-2</v>
      </c>
      <c r="P26" s="3">
        <v>0</v>
      </c>
      <c r="Q26" s="3">
        <v>0</v>
      </c>
      <c r="R26" s="3" t="b">
        <v>1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Z26" s="3">
        <v>1</v>
      </c>
      <c r="AI26" s="49" t="s">
        <v>268</v>
      </c>
      <c r="AJ26" s="49"/>
      <c r="AL26" t="s">
        <v>44</v>
      </c>
      <c r="AM26">
        <v>0</v>
      </c>
      <c r="AN26">
        <v>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W26">
        <v>2</v>
      </c>
      <c r="AX26" t="s">
        <v>44</v>
      </c>
      <c r="AY26" s="34">
        <v>0</v>
      </c>
      <c r="AZ26" s="34">
        <v>1</v>
      </c>
      <c r="BA26" s="34">
        <v>0</v>
      </c>
      <c r="BB26" s="34">
        <v>0</v>
      </c>
      <c r="BC26" s="34">
        <v>0</v>
      </c>
      <c r="BD26" s="34">
        <v>0</v>
      </c>
      <c r="BE26" s="34">
        <v>0</v>
      </c>
      <c r="BF26" s="34">
        <v>0</v>
      </c>
      <c r="BG26" s="34">
        <v>0</v>
      </c>
      <c r="BI26">
        <v>4</v>
      </c>
      <c r="BJ26" t="s">
        <v>275</v>
      </c>
      <c r="BK26" s="34">
        <v>0.25</v>
      </c>
      <c r="BL26" s="34">
        <v>0.75</v>
      </c>
      <c r="BM26" s="34">
        <v>0.25</v>
      </c>
      <c r="BN26" s="34">
        <v>0</v>
      </c>
      <c r="BO26" s="34">
        <v>0.25</v>
      </c>
      <c r="BP26" s="34">
        <v>0.25</v>
      </c>
      <c r="BQ26" s="34">
        <v>0.25</v>
      </c>
      <c r="BR26" s="34">
        <v>0</v>
      </c>
      <c r="BS26" s="34">
        <v>0.25</v>
      </c>
    </row>
    <row r="27" spans="1:71" x14ac:dyDescent="0.2">
      <c r="A27" s="7">
        <v>2306.0834500000001</v>
      </c>
      <c r="B27" s="3" t="s">
        <v>17</v>
      </c>
      <c r="C27" s="3">
        <v>0</v>
      </c>
      <c r="D27" s="3">
        <v>0</v>
      </c>
      <c r="E27" s="3" t="b">
        <v>1</v>
      </c>
      <c r="F27" s="13">
        <v>45.361335039138801</v>
      </c>
      <c r="G27" s="13">
        <v>0.116255044937133</v>
      </c>
      <c r="H27" s="13">
        <v>31.706979274749699</v>
      </c>
      <c r="I27" s="13">
        <v>0.16703534126281699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 t="b">
        <v>1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Z27" s="3" t="s">
        <v>148</v>
      </c>
      <c r="AI27" s="3" t="b">
        <v>1</v>
      </c>
      <c r="AJ27">
        <v>234</v>
      </c>
      <c r="AL27" t="s">
        <v>45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W27">
        <v>2</v>
      </c>
      <c r="AX27" t="s">
        <v>45</v>
      </c>
      <c r="AY27" s="34">
        <v>0</v>
      </c>
      <c r="AZ27" s="34">
        <v>0.5</v>
      </c>
      <c r="BA27" s="34">
        <v>0</v>
      </c>
      <c r="BB27" s="34">
        <v>0</v>
      </c>
      <c r="BC27" s="34">
        <v>0.5</v>
      </c>
      <c r="BD27" s="34">
        <v>0</v>
      </c>
      <c r="BE27" s="34">
        <v>0</v>
      </c>
      <c r="BF27" s="34">
        <v>0</v>
      </c>
      <c r="BG27" s="34">
        <v>0</v>
      </c>
      <c r="BI27">
        <v>1</v>
      </c>
      <c r="BJ27" t="s">
        <v>279</v>
      </c>
      <c r="BK27" s="34">
        <v>0</v>
      </c>
      <c r="BL27" s="34">
        <v>0</v>
      </c>
      <c r="BM27" s="34">
        <v>0</v>
      </c>
      <c r="BN27" s="34">
        <v>0</v>
      </c>
      <c r="BO27" s="34">
        <v>0</v>
      </c>
      <c r="BP27" s="34">
        <v>0</v>
      </c>
      <c r="BQ27" s="34">
        <v>0</v>
      </c>
      <c r="BR27" s="34">
        <v>0</v>
      </c>
      <c r="BS27" s="34">
        <v>0</v>
      </c>
    </row>
    <row r="28" spans="1:71" x14ac:dyDescent="0.2">
      <c r="A28" s="7">
        <v>2306.01388</v>
      </c>
      <c r="B28" s="3" t="s">
        <v>17</v>
      </c>
      <c r="C28" s="3">
        <v>0</v>
      </c>
      <c r="D28" s="3">
        <v>0</v>
      </c>
      <c r="E28" s="3" t="b">
        <v>1</v>
      </c>
      <c r="F28" s="13">
        <v>20.843106269836401</v>
      </c>
      <c r="G28" s="13">
        <v>0.11589932441711399</v>
      </c>
      <c r="H28" s="13">
        <v>25.0456008911132</v>
      </c>
      <c r="I28" s="13">
        <v>0.168718576431274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 t="b">
        <v>1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Z28" s="3" t="s">
        <v>148</v>
      </c>
      <c r="AI28" s="3" t="b">
        <v>0</v>
      </c>
      <c r="AJ28">
        <v>198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W28">
        <v>1</v>
      </c>
      <c r="AX28">
        <v>0</v>
      </c>
      <c r="AY28" s="34">
        <v>0</v>
      </c>
      <c r="AZ28" s="34">
        <v>1</v>
      </c>
      <c r="BA28" s="34">
        <v>0</v>
      </c>
      <c r="BB28" s="34">
        <v>0</v>
      </c>
      <c r="BC28" s="34">
        <v>0</v>
      </c>
      <c r="BD28" s="34">
        <v>0</v>
      </c>
      <c r="BE28" s="34">
        <v>0</v>
      </c>
      <c r="BF28" s="34">
        <v>0</v>
      </c>
      <c r="BG28" s="34">
        <v>0</v>
      </c>
      <c r="BI28">
        <v>2</v>
      </c>
      <c r="BJ28" t="s">
        <v>278</v>
      </c>
      <c r="BK28" s="34">
        <v>0</v>
      </c>
      <c r="BL28" s="34">
        <v>1</v>
      </c>
      <c r="BM28" s="34">
        <v>0</v>
      </c>
      <c r="BN28" s="34">
        <v>0</v>
      </c>
      <c r="BO28" s="34">
        <v>0</v>
      </c>
      <c r="BP28" s="34">
        <v>0.5</v>
      </c>
      <c r="BQ28" s="34">
        <v>0</v>
      </c>
      <c r="BR28" s="34">
        <v>0</v>
      </c>
      <c r="BS28" s="34">
        <v>0</v>
      </c>
    </row>
    <row r="29" spans="1:71" x14ac:dyDescent="0.2">
      <c r="A29" s="7">
        <v>2306.1658900000002</v>
      </c>
      <c r="B29" s="3" t="s">
        <v>17</v>
      </c>
      <c r="C29" s="3">
        <v>0</v>
      </c>
      <c r="D29" s="3">
        <v>0</v>
      </c>
      <c r="E29" s="3" t="b">
        <v>1</v>
      </c>
      <c r="F29" s="13">
        <v>23.914653778076101</v>
      </c>
      <c r="G29" s="13">
        <v>0.174855947494506</v>
      </c>
      <c r="H29" s="13">
        <v>24.1710076332092</v>
      </c>
      <c r="I29" s="13">
        <v>0.17039394378662101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b">
        <v>1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Z29" s="3" t="s">
        <v>148</v>
      </c>
      <c r="AI29" s="49" t="s">
        <v>269</v>
      </c>
      <c r="AJ29" s="49"/>
      <c r="AL29" t="s">
        <v>22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W29">
        <v>1</v>
      </c>
      <c r="AX29" t="s">
        <v>22</v>
      </c>
      <c r="AY29" s="34">
        <v>0</v>
      </c>
      <c r="AZ29" s="34">
        <v>0</v>
      </c>
      <c r="BA29" s="34">
        <v>0</v>
      </c>
      <c r="BB29" s="34">
        <v>0</v>
      </c>
      <c r="BC29" s="34">
        <v>0</v>
      </c>
      <c r="BD29" s="34">
        <v>0</v>
      </c>
      <c r="BE29" s="34">
        <v>0</v>
      </c>
      <c r="BF29" s="34">
        <v>0</v>
      </c>
      <c r="BG29" s="34">
        <v>0</v>
      </c>
    </row>
    <row r="30" spans="1:71" x14ac:dyDescent="0.2">
      <c r="A30" s="7">
        <v>2306.0002500000001</v>
      </c>
      <c r="B30" s="3" t="s">
        <v>17</v>
      </c>
      <c r="C30" s="3">
        <v>12</v>
      </c>
      <c r="D30" s="3">
        <v>12</v>
      </c>
      <c r="E30" s="3" t="b">
        <v>1</v>
      </c>
      <c r="F30" s="13">
        <v>12.443200588226301</v>
      </c>
      <c r="G30" s="13">
        <v>12.6066763401031</v>
      </c>
      <c r="H30" s="13">
        <v>16.6250627040863</v>
      </c>
      <c r="I30" s="13">
        <v>14.4160547256469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 t="b">
        <v>1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Z30" s="3" t="s">
        <v>148</v>
      </c>
      <c r="AI30" s="3" t="b">
        <v>1</v>
      </c>
      <c r="AJ30" s="29">
        <v>0.54166666666666663</v>
      </c>
      <c r="AL30" t="s">
        <v>24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W30">
        <v>1</v>
      </c>
      <c r="AX30" t="s">
        <v>24</v>
      </c>
      <c r="AY30" s="34">
        <v>0</v>
      </c>
      <c r="AZ30" s="34">
        <v>0</v>
      </c>
      <c r="BA30" s="34">
        <v>0</v>
      </c>
      <c r="BB30" s="34">
        <v>0</v>
      </c>
      <c r="BC30" s="34">
        <v>0</v>
      </c>
      <c r="BD30" s="34">
        <v>0</v>
      </c>
      <c r="BE30" s="34">
        <v>0</v>
      </c>
      <c r="BF30" s="34">
        <v>0</v>
      </c>
      <c r="BG30" s="34">
        <v>0</v>
      </c>
    </row>
    <row r="31" spans="1:71" x14ac:dyDescent="0.2">
      <c r="A31" s="7">
        <v>2306.02169</v>
      </c>
      <c r="B31" s="3" t="s">
        <v>42</v>
      </c>
      <c r="C31" s="3">
        <v>0</v>
      </c>
      <c r="D31" s="3">
        <v>0</v>
      </c>
      <c r="E31" s="3" t="b">
        <v>1</v>
      </c>
      <c r="F31" s="13">
        <v>19.331192255020099</v>
      </c>
      <c r="G31" s="13">
        <v>0.16664218902587799</v>
      </c>
      <c r="H31" s="13">
        <v>16.789330959320001</v>
      </c>
      <c r="I31" s="13">
        <v>0.172672510147094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 t="b">
        <v>1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Z31" s="3" t="s">
        <v>148</v>
      </c>
      <c r="AI31" s="3" t="b">
        <v>0</v>
      </c>
      <c r="AJ31" s="29">
        <v>0.45833333333333331</v>
      </c>
      <c r="AL31" t="s">
        <v>25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W31">
        <v>1</v>
      </c>
      <c r="AX31" t="s">
        <v>25</v>
      </c>
      <c r="AY31" s="34">
        <v>0</v>
      </c>
      <c r="AZ31" s="34">
        <v>0</v>
      </c>
      <c r="BA31" s="34">
        <v>0</v>
      </c>
      <c r="BB31" s="34">
        <v>0</v>
      </c>
      <c r="BC31" s="34">
        <v>0</v>
      </c>
      <c r="BD31" s="34">
        <v>0</v>
      </c>
      <c r="BE31" s="34">
        <v>0</v>
      </c>
      <c r="BF31" s="34">
        <v>0</v>
      </c>
      <c r="BG31" s="34">
        <v>0</v>
      </c>
    </row>
    <row r="32" spans="1:71" x14ac:dyDescent="0.2">
      <c r="A32" s="7">
        <v>2306.0077299999998</v>
      </c>
      <c r="B32" s="3" t="s">
        <v>42</v>
      </c>
      <c r="C32" s="3">
        <v>12</v>
      </c>
      <c r="D32" s="3">
        <v>12</v>
      </c>
      <c r="E32" s="3" t="b">
        <v>1</v>
      </c>
      <c r="F32" s="13">
        <v>6.1049232482910103</v>
      </c>
      <c r="G32" s="13">
        <v>5.0862174034118599</v>
      </c>
      <c r="H32" s="13">
        <v>6.5239305496215803</v>
      </c>
      <c r="I32" s="13">
        <v>6.5883905887603698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b">
        <v>1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Z32" s="3" t="s">
        <v>148</v>
      </c>
      <c r="AL32" t="s">
        <v>27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W32">
        <v>1</v>
      </c>
      <c r="AX32" t="s">
        <v>27</v>
      </c>
      <c r="AY32" s="34">
        <v>0</v>
      </c>
      <c r="AZ32" s="34">
        <v>1</v>
      </c>
      <c r="BA32" s="34">
        <v>0</v>
      </c>
      <c r="BB32" s="34">
        <v>0</v>
      </c>
      <c r="BC32" s="34">
        <v>0</v>
      </c>
      <c r="BD32" s="34">
        <v>0</v>
      </c>
      <c r="BE32" s="34">
        <v>0</v>
      </c>
      <c r="BF32" s="34">
        <v>0</v>
      </c>
      <c r="BG32" s="34">
        <v>0</v>
      </c>
    </row>
    <row r="33" spans="1:59" x14ac:dyDescent="0.2">
      <c r="A33" s="7">
        <v>2306.0270799999998</v>
      </c>
      <c r="B33" s="3" t="s">
        <v>13</v>
      </c>
      <c r="C33" s="3">
        <v>0</v>
      </c>
      <c r="D33" s="3">
        <v>0</v>
      </c>
      <c r="E33" s="3" t="b">
        <v>0</v>
      </c>
      <c r="F33" s="13">
        <v>21.297197103500299</v>
      </c>
      <c r="G33" s="13">
        <v>0.21864652633666901</v>
      </c>
      <c r="H33" s="13">
        <v>15.7160737514495</v>
      </c>
      <c r="I33" s="13">
        <v>0.170034170150756</v>
      </c>
      <c r="J33" s="3">
        <v>2</v>
      </c>
      <c r="K33" s="3">
        <v>2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4</v>
      </c>
      <c r="R33" s="3" t="b">
        <v>1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Z33" s="3">
        <v>1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L33" t="s">
        <v>28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1</v>
      </c>
      <c r="AU33">
        <v>0</v>
      </c>
      <c r="AW33">
        <v>1</v>
      </c>
      <c r="AX33" t="s">
        <v>28</v>
      </c>
      <c r="AY33" s="34">
        <v>0</v>
      </c>
      <c r="AZ33" s="34">
        <v>1</v>
      </c>
      <c r="BA33" s="34">
        <v>1</v>
      </c>
      <c r="BB33" s="34">
        <v>0</v>
      </c>
      <c r="BC33" s="34">
        <v>0</v>
      </c>
      <c r="BD33" s="34">
        <v>1</v>
      </c>
      <c r="BE33" s="34">
        <v>0</v>
      </c>
      <c r="BF33" s="34">
        <v>1</v>
      </c>
      <c r="BG33" s="34">
        <v>0</v>
      </c>
    </row>
    <row r="34" spans="1:59" x14ac:dyDescent="0.2">
      <c r="A34" s="7">
        <v>2306.00182</v>
      </c>
      <c r="B34" s="3" t="s">
        <v>13</v>
      </c>
      <c r="C34" s="3">
        <v>0</v>
      </c>
      <c r="D34" s="3">
        <v>0</v>
      </c>
      <c r="E34" s="3" t="b">
        <v>0</v>
      </c>
      <c r="F34" s="13">
        <v>31.480386018752998</v>
      </c>
      <c r="G34" s="13">
        <v>0.16704535484313901</v>
      </c>
      <c r="H34" s="13">
        <v>25.825656652450501</v>
      </c>
      <c r="I34" s="13">
        <v>0.167467355728149</v>
      </c>
      <c r="J34" s="3">
        <v>131</v>
      </c>
      <c r="K34" s="3">
        <v>66</v>
      </c>
      <c r="L34" s="3">
        <v>0</v>
      </c>
      <c r="M34" s="3">
        <v>0</v>
      </c>
      <c r="N34" s="3">
        <v>20</v>
      </c>
      <c r="O34" s="3">
        <v>4</v>
      </c>
      <c r="P34" s="3">
        <v>0</v>
      </c>
      <c r="Q34" s="3">
        <v>4</v>
      </c>
      <c r="R34" s="3" t="b">
        <v>1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Z34" s="3">
        <v>1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t="s">
        <v>271</v>
      </c>
      <c r="AL34" t="s">
        <v>29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W34">
        <v>1</v>
      </c>
      <c r="AX34" t="s">
        <v>29</v>
      </c>
      <c r="AY34" s="34">
        <v>0</v>
      </c>
      <c r="AZ34" s="34">
        <v>0</v>
      </c>
      <c r="BA34" s="34">
        <v>0</v>
      </c>
      <c r="BB34" s="34">
        <v>0</v>
      </c>
      <c r="BC34" s="34">
        <v>0</v>
      </c>
      <c r="BD34" s="34">
        <v>0</v>
      </c>
      <c r="BE34" s="34">
        <v>0</v>
      </c>
      <c r="BF34" s="34">
        <v>0</v>
      </c>
      <c r="BG34" s="34">
        <v>0</v>
      </c>
    </row>
    <row r="35" spans="1:59" x14ac:dyDescent="0.2">
      <c r="A35" s="7">
        <v>2306.0019400000001</v>
      </c>
      <c r="B35" s="3" t="s">
        <v>13</v>
      </c>
      <c r="C35" s="3">
        <v>0</v>
      </c>
      <c r="D35" s="3">
        <v>0</v>
      </c>
      <c r="E35" s="3" t="b">
        <v>0</v>
      </c>
      <c r="F35" s="13">
        <v>11.124642848968501</v>
      </c>
      <c r="G35" s="13">
        <v>0.116013526916503</v>
      </c>
      <c r="H35" s="13">
        <v>11.5763566493988</v>
      </c>
      <c r="I35" s="13">
        <v>0.16726875305175701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 t="b">
        <v>1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Z35" s="3">
        <v>1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L35" t="s">
        <v>30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W35">
        <v>1</v>
      </c>
      <c r="AX35" t="s">
        <v>30</v>
      </c>
      <c r="AY35" s="34">
        <v>0</v>
      </c>
      <c r="AZ35" s="34">
        <v>1</v>
      </c>
      <c r="BA35" s="34">
        <v>0</v>
      </c>
      <c r="BB35" s="34">
        <v>0</v>
      </c>
      <c r="BC35" s="34">
        <v>0</v>
      </c>
      <c r="BD35" s="34">
        <v>0</v>
      </c>
      <c r="BE35" s="34">
        <v>0</v>
      </c>
      <c r="BF35" s="34">
        <v>0</v>
      </c>
      <c r="BG35" s="34">
        <v>0</v>
      </c>
    </row>
    <row r="36" spans="1:59" x14ac:dyDescent="0.2">
      <c r="A36" s="7">
        <v>2306.0048400000001</v>
      </c>
      <c r="B36" s="3" t="s">
        <v>13</v>
      </c>
      <c r="C36" s="3">
        <v>0</v>
      </c>
      <c r="D36" s="3">
        <v>0</v>
      </c>
      <c r="E36" s="3" t="b">
        <v>0</v>
      </c>
      <c r="F36" s="13">
        <v>10.3699934482574</v>
      </c>
      <c r="G36" s="13">
        <v>0.11843371391296301</v>
      </c>
      <c r="H36" s="13">
        <v>12.270356416702199</v>
      </c>
      <c r="I36" s="13">
        <v>0.16769862174987701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 t="b">
        <v>1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Z36" s="3">
        <v>1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t="s">
        <v>270</v>
      </c>
      <c r="AL36" t="s">
        <v>31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W36">
        <v>1</v>
      </c>
      <c r="AX36" t="s">
        <v>31</v>
      </c>
      <c r="AY36" s="34">
        <v>0</v>
      </c>
      <c r="AZ36" s="34">
        <v>0</v>
      </c>
      <c r="BA36" s="34">
        <v>0</v>
      </c>
      <c r="BB36" s="34">
        <v>0</v>
      </c>
      <c r="BC36" s="34">
        <v>0</v>
      </c>
      <c r="BD36" s="34">
        <v>0</v>
      </c>
      <c r="BE36" s="34">
        <v>1</v>
      </c>
      <c r="BF36" s="34">
        <v>0</v>
      </c>
      <c r="BG36" s="34">
        <v>0</v>
      </c>
    </row>
    <row r="37" spans="1:59" x14ac:dyDescent="0.2">
      <c r="A37" s="7">
        <v>2306.0042800000001</v>
      </c>
      <c r="B37" s="3" t="s">
        <v>13</v>
      </c>
      <c r="C37" s="3">
        <v>0</v>
      </c>
      <c r="D37" s="3">
        <v>0</v>
      </c>
      <c r="E37" s="3" t="b">
        <v>0</v>
      </c>
      <c r="F37" s="13">
        <v>10.9033348560333</v>
      </c>
      <c r="G37" s="13">
        <v>0.16721510887145899</v>
      </c>
      <c r="H37" s="13">
        <v>6.2504870891571001</v>
      </c>
      <c r="I37" s="13">
        <v>0.116249084472656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 t="b">
        <v>1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Z37" s="3">
        <v>1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L37" t="s">
        <v>32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W37">
        <v>1</v>
      </c>
      <c r="AX37" t="s">
        <v>32</v>
      </c>
      <c r="AY37" s="34">
        <v>0</v>
      </c>
      <c r="AZ37" s="34">
        <v>1</v>
      </c>
      <c r="BA37" s="34">
        <v>0</v>
      </c>
      <c r="BB37" s="34">
        <v>0</v>
      </c>
      <c r="BC37" s="34">
        <v>0</v>
      </c>
      <c r="BD37" s="34">
        <v>0</v>
      </c>
      <c r="BE37" s="34">
        <v>0</v>
      </c>
      <c r="BF37" s="34">
        <v>0</v>
      </c>
      <c r="BG37" s="34">
        <v>0</v>
      </c>
    </row>
    <row r="38" spans="1:59" x14ac:dyDescent="0.2">
      <c r="A38" s="7">
        <v>2306.0031300000001</v>
      </c>
      <c r="B38" s="3" t="s">
        <v>13</v>
      </c>
      <c r="C38" s="3">
        <v>0</v>
      </c>
      <c r="D38" s="3">
        <v>0</v>
      </c>
      <c r="E38" s="3" t="b">
        <v>0</v>
      </c>
      <c r="F38" s="13">
        <v>17.3871972560882</v>
      </c>
      <c r="G38" s="13">
        <v>0.166425466537475</v>
      </c>
      <c r="H38" s="13">
        <v>15.672029256820601</v>
      </c>
      <c r="I38" s="13">
        <v>0.170263767242431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 t="b">
        <v>1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Z38" s="3">
        <v>1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L38" t="s">
        <v>33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W38">
        <v>1</v>
      </c>
      <c r="AX38" t="s">
        <v>33</v>
      </c>
      <c r="AY38" s="34">
        <v>0</v>
      </c>
      <c r="AZ38" s="34">
        <v>1</v>
      </c>
      <c r="BA38" s="34">
        <v>0</v>
      </c>
      <c r="BB38" s="34">
        <v>0</v>
      </c>
      <c r="BC38" s="34">
        <v>0</v>
      </c>
      <c r="BD38" s="34">
        <v>0</v>
      </c>
      <c r="BE38" s="34">
        <v>0</v>
      </c>
      <c r="BF38" s="34">
        <v>0</v>
      </c>
      <c r="BG38" s="34">
        <v>0</v>
      </c>
    </row>
    <row r="39" spans="1:59" x14ac:dyDescent="0.2">
      <c r="A39" s="7">
        <v>2306.00531</v>
      </c>
      <c r="B39" s="3" t="s">
        <v>13</v>
      </c>
      <c r="C39" s="3">
        <v>0</v>
      </c>
      <c r="D39" s="3">
        <v>0</v>
      </c>
      <c r="E39" s="3" t="b">
        <v>0</v>
      </c>
      <c r="F39" s="13">
        <v>13.170105457305899</v>
      </c>
      <c r="G39" s="13">
        <v>0.168142080307006</v>
      </c>
      <c r="H39" s="13">
        <v>10.8640496730804</v>
      </c>
      <c r="I39" s="13">
        <v>0.16836428642272899</v>
      </c>
      <c r="J39" s="3">
        <v>1</v>
      </c>
      <c r="K39" s="3">
        <v>0</v>
      </c>
      <c r="L39" s="3">
        <v>0</v>
      </c>
      <c r="M39" s="3">
        <v>0</v>
      </c>
      <c r="N39" s="3">
        <v>0</v>
      </c>
      <c r="O39" s="3">
        <v>1</v>
      </c>
      <c r="P39" s="3">
        <v>0</v>
      </c>
      <c r="Q39" s="3">
        <v>0</v>
      </c>
      <c r="R39" s="3" t="b">
        <v>1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Z39" s="3">
        <v>1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L39" t="s">
        <v>35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W39">
        <v>1</v>
      </c>
      <c r="AX39" t="s">
        <v>35</v>
      </c>
      <c r="AY39" s="34">
        <v>0</v>
      </c>
      <c r="AZ39" s="34">
        <v>1</v>
      </c>
      <c r="BA39" s="34">
        <v>0</v>
      </c>
      <c r="BB39" s="34">
        <v>0</v>
      </c>
      <c r="BC39" s="34">
        <v>0</v>
      </c>
      <c r="BD39" s="34">
        <v>0</v>
      </c>
      <c r="BE39" s="34">
        <v>0</v>
      </c>
      <c r="BF39" s="34">
        <v>0</v>
      </c>
      <c r="BG39" s="34">
        <v>0</v>
      </c>
    </row>
    <row r="40" spans="1:59" x14ac:dyDescent="0.2">
      <c r="A40" s="7">
        <v>2306.0025700000001</v>
      </c>
      <c r="B40" s="3" t="s">
        <v>13</v>
      </c>
      <c r="C40" s="3">
        <v>0</v>
      </c>
      <c r="D40" s="3">
        <v>0</v>
      </c>
      <c r="E40" s="3" t="b">
        <v>0</v>
      </c>
      <c r="F40" s="13">
        <v>5.8643040657043404</v>
      </c>
      <c r="G40" s="13">
        <v>0.118500471115112</v>
      </c>
      <c r="H40" s="13">
        <v>6.2491068840026802</v>
      </c>
      <c r="I40" s="13">
        <v>0.170146703720092</v>
      </c>
      <c r="J40" s="3">
        <v>2</v>
      </c>
      <c r="K40" s="3">
        <v>2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4</v>
      </c>
      <c r="R40" s="3" t="b">
        <v>1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Z40" s="3">
        <v>1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L40" t="s">
        <v>37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W40">
        <v>1</v>
      </c>
      <c r="AX40" t="s">
        <v>37</v>
      </c>
      <c r="AY40" s="34">
        <v>0</v>
      </c>
      <c r="AZ40" s="34">
        <v>0</v>
      </c>
      <c r="BA40" s="34">
        <v>0</v>
      </c>
      <c r="BB40" s="34">
        <v>0</v>
      </c>
      <c r="BC40" s="34">
        <v>0</v>
      </c>
      <c r="BD40" s="34">
        <v>0</v>
      </c>
      <c r="BE40" s="34">
        <v>0</v>
      </c>
      <c r="BF40" s="34">
        <v>0</v>
      </c>
      <c r="BG40" s="34">
        <v>0</v>
      </c>
    </row>
    <row r="41" spans="1:59" x14ac:dyDescent="0.2">
      <c r="A41" s="7">
        <v>2306.0008200000002</v>
      </c>
      <c r="B41" s="3" t="s">
        <v>13</v>
      </c>
      <c r="C41" s="3">
        <v>0</v>
      </c>
      <c r="D41" s="3">
        <v>0</v>
      </c>
      <c r="E41" s="3" t="b">
        <v>0</v>
      </c>
      <c r="F41" s="13">
        <v>10.285370111465401</v>
      </c>
      <c r="G41" s="13">
        <v>0.11634087562561</v>
      </c>
      <c r="H41" s="13">
        <v>10.6800422668457</v>
      </c>
      <c r="I41" s="13">
        <v>0.169763088226318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 t="b">
        <v>1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Z41" s="3">
        <v>1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L41" t="s">
        <v>39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W41">
        <v>1</v>
      </c>
      <c r="AX41" t="s">
        <v>39</v>
      </c>
      <c r="AY41" s="34">
        <v>0</v>
      </c>
      <c r="AZ41" s="34">
        <v>1</v>
      </c>
      <c r="BA41" s="34">
        <v>0</v>
      </c>
      <c r="BB41" s="34">
        <v>0</v>
      </c>
      <c r="BC41" s="34">
        <v>0</v>
      </c>
      <c r="BD41" s="34">
        <v>0</v>
      </c>
      <c r="BE41" s="34">
        <v>0</v>
      </c>
      <c r="BF41" s="34">
        <v>0</v>
      </c>
      <c r="BG41" s="34">
        <v>0</v>
      </c>
    </row>
    <row r="42" spans="1:59" x14ac:dyDescent="0.2">
      <c r="A42" s="7">
        <v>2306.0065300000001</v>
      </c>
      <c r="B42" s="3" t="s">
        <v>13</v>
      </c>
      <c r="C42" s="3">
        <v>0</v>
      </c>
      <c r="D42" s="3">
        <v>0</v>
      </c>
      <c r="E42" s="3" t="b">
        <v>0</v>
      </c>
      <c r="F42" s="13">
        <v>8.8602716922759992</v>
      </c>
      <c r="G42" s="13">
        <v>0.166461706161499</v>
      </c>
      <c r="H42" s="13">
        <v>8.8152894973754794</v>
      </c>
      <c r="I42" s="13">
        <v>0.11596107482910099</v>
      </c>
      <c r="J42" s="3">
        <v>2</v>
      </c>
      <c r="K42" s="3">
        <v>2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4</v>
      </c>
      <c r="R42" s="3" t="b">
        <v>1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Z42" s="3">
        <v>1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L42" t="s">
        <v>40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W42">
        <v>1</v>
      </c>
      <c r="AX42" t="s">
        <v>40</v>
      </c>
      <c r="AY42" s="34">
        <v>0</v>
      </c>
      <c r="AZ42" s="34">
        <v>0</v>
      </c>
      <c r="BA42" s="34">
        <v>0</v>
      </c>
      <c r="BB42" s="34">
        <v>0</v>
      </c>
      <c r="BC42" s="34">
        <v>0</v>
      </c>
      <c r="BD42" s="34">
        <v>0</v>
      </c>
      <c r="BE42" s="34">
        <v>0</v>
      </c>
      <c r="BF42" s="34">
        <v>0</v>
      </c>
      <c r="BG42" s="34">
        <v>0</v>
      </c>
    </row>
    <row r="43" spans="1:59" x14ac:dyDescent="0.2">
      <c r="A43" s="7">
        <v>2306.00207</v>
      </c>
      <c r="B43" s="3" t="s">
        <v>13</v>
      </c>
      <c r="C43" s="3">
        <v>0</v>
      </c>
      <c r="D43" s="3">
        <v>0</v>
      </c>
      <c r="E43" s="3" t="b">
        <v>0</v>
      </c>
      <c r="F43" s="13">
        <v>18.7687888145446</v>
      </c>
      <c r="G43" s="13">
        <v>0.17176342010498</v>
      </c>
      <c r="H43" s="13">
        <v>17.807667255401601</v>
      </c>
      <c r="I43" s="13">
        <v>0.11596870422363199</v>
      </c>
      <c r="J43" s="3">
        <v>2</v>
      </c>
      <c r="K43" s="3">
        <v>2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4</v>
      </c>
      <c r="R43" s="3" t="b">
        <v>1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Z43" s="3">
        <v>1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L43" t="s">
        <v>41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0</v>
      </c>
      <c r="AW43">
        <v>1</v>
      </c>
      <c r="AX43" t="s">
        <v>41</v>
      </c>
      <c r="AY43" s="34">
        <v>1</v>
      </c>
      <c r="AZ43" s="34">
        <v>1</v>
      </c>
      <c r="BA43" s="34">
        <v>1</v>
      </c>
      <c r="BB43" s="34">
        <v>1</v>
      </c>
      <c r="BC43" s="34">
        <v>1</v>
      </c>
      <c r="BD43" s="34">
        <v>0</v>
      </c>
      <c r="BE43" s="34">
        <v>0</v>
      </c>
      <c r="BF43" s="34">
        <v>0</v>
      </c>
      <c r="BG43" s="34">
        <v>0</v>
      </c>
    </row>
    <row r="44" spans="1:59" x14ac:dyDescent="0.2">
      <c r="A44" s="7">
        <v>2306.0218799999998</v>
      </c>
      <c r="B44" s="3" t="s">
        <v>13</v>
      </c>
      <c r="C44" s="3">
        <v>0</v>
      </c>
      <c r="D44" s="3">
        <v>0</v>
      </c>
      <c r="E44" s="3" t="b">
        <v>0</v>
      </c>
      <c r="F44" s="13">
        <v>11.680018424987701</v>
      </c>
      <c r="G44" s="13">
        <v>0.16717290878295801</v>
      </c>
      <c r="H44" s="13">
        <v>21.237744808197</v>
      </c>
      <c r="I44" s="13">
        <v>0.16701269149780201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b">
        <v>1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Z44" s="3">
        <v>1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L44" t="s">
        <v>43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W44">
        <v>1</v>
      </c>
      <c r="AX44" t="s">
        <v>43</v>
      </c>
      <c r="AY44" s="34">
        <v>0</v>
      </c>
      <c r="AZ44" s="34">
        <v>1</v>
      </c>
      <c r="BA44" s="34">
        <v>1</v>
      </c>
      <c r="BB44" s="34">
        <v>0</v>
      </c>
      <c r="BC44" s="34">
        <v>0</v>
      </c>
      <c r="BD44" s="34">
        <v>0</v>
      </c>
      <c r="BE44" s="34">
        <v>0</v>
      </c>
      <c r="BF44" s="34">
        <v>0</v>
      </c>
      <c r="BG44" s="34">
        <v>0</v>
      </c>
    </row>
    <row r="45" spans="1:59" x14ac:dyDescent="0.2">
      <c r="A45" s="7">
        <v>2306.0056199999999</v>
      </c>
      <c r="B45" s="3" t="s">
        <v>13</v>
      </c>
      <c r="C45" s="3">
        <v>0</v>
      </c>
      <c r="D45" s="3">
        <v>0</v>
      </c>
      <c r="E45" s="3" t="b">
        <v>0</v>
      </c>
      <c r="F45" s="13">
        <v>7.5196387767791704</v>
      </c>
      <c r="G45" s="13">
        <v>0.17543697357177701</v>
      </c>
      <c r="H45" s="13">
        <v>6.4116227626800502</v>
      </c>
      <c r="I45" s="13">
        <v>0.16988706588745101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b">
        <v>1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Z45" s="3">
        <v>1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L45" t="s">
        <v>46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W45">
        <v>1</v>
      </c>
      <c r="AX45" t="s">
        <v>46</v>
      </c>
      <c r="AY45" s="34">
        <v>0</v>
      </c>
      <c r="AZ45" s="34">
        <v>0</v>
      </c>
      <c r="BA45" s="34">
        <v>0</v>
      </c>
      <c r="BB45" s="34">
        <v>0</v>
      </c>
      <c r="BC45" s="34">
        <v>0</v>
      </c>
      <c r="BD45" s="34">
        <v>0</v>
      </c>
      <c r="BE45" s="34">
        <v>0</v>
      </c>
      <c r="BF45" s="34">
        <v>0</v>
      </c>
      <c r="BG45" s="34">
        <v>0</v>
      </c>
    </row>
    <row r="46" spans="1:59" x14ac:dyDescent="0.2">
      <c r="A46" s="7">
        <v>2306.0090300000002</v>
      </c>
      <c r="B46" s="3" t="s">
        <v>13</v>
      </c>
      <c r="C46" s="3">
        <v>0</v>
      </c>
      <c r="D46" s="3">
        <v>0</v>
      </c>
      <c r="E46" s="3" t="b">
        <v>0</v>
      </c>
      <c r="F46" s="13">
        <v>15.956800937652501</v>
      </c>
      <c r="G46" s="13">
        <v>0.17363142967224099</v>
      </c>
      <c r="H46" s="13">
        <v>17.1733124256134</v>
      </c>
      <c r="I46" s="13">
        <v>0.166816711425781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 t="b">
        <v>1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Z46" s="3">
        <v>1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L46" t="s">
        <v>47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W46">
        <v>1</v>
      </c>
      <c r="AX46" t="s">
        <v>47</v>
      </c>
      <c r="AY46" s="34">
        <v>0</v>
      </c>
      <c r="AZ46" s="34">
        <v>1</v>
      </c>
      <c r="BA46" s="34">
        <v>1</v>
      </c>
      <c r="BB46" s="34">
        <v>0</v>
      </c>
      <c r="BC46" s="34">
        <v>0</v>
      </c>
      <c r="BD46" s="34">
        <v>0</v>
      </c>
      <c r="BE46" s="34">
        <v>0</v>
      </c>
      <c r="BF46" s="34">
        <v>0</v>
      </c>
      <c r="BG46" s="34">
        <v>0</v>
      </c>
    </row>
    <row r="47" spans="1:59" x14ac:dyDescent="0.2">
      <c r="A47" s="7">
        <v>2306.00155</v>
      </c>
      <c r="B47" s="3" t="s">
        <v>13</v>
      </c>
      <c r="C47" s="3">
        <v>0</v>
      </c>
      <c r="D47" s="3">
        <v>0</v>
      </c>
      <c r="E47" s="3" t="b">
        <v>0</v>
      </c>
      <c r="F47" s="13">
        <v>18.773381948470998</v>
      </c>
      <c r="G47" s="13">
        <v>0.167728185653686</v>
      </c>
      <c r="H47" s="13">
        <v>11.880522489547699</v>
      </c>
      <c r="I47" s="13">
        <v>0.170243740081787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b">
        <v>1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Z47" s="3">
        <v>1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L47" t="s">
        <v>48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W47">
        <v>1</v>
      </c>
      <c r="AX47" t="s">
        <v>48</v>
      </c>
      <c r="AY47" s="34">
        <v>0</v>
      </c>
      <c r="AZ47" s="34">
        <v>1</v>
      </c>
      <c r="BA47" s="34">
        <v>0</v>
      </c>
      <c r="BB47" s="34">
        <v>0</v>
      </c>
      <c r="BC47" s="34">
        <v>0</v>
      </c>
      <c r="BD47" s="34">
        <v>0</v>
      </c>
      <c r="BE47" s="34">
        <v>0</v>
      </c>
      <c r="BF47" s="34">
        <v>0</v>
      </c>
      <c r="BG47" s="34">
        <v>0</v>
      </c>
    </row>
    <row r="48" spans="1:59" x14ac:dyDescent="0.2">
      <c r="A48" s="7">
        <v>2306.0137199999999</v>
      </c>
      <c r="B48" s="3" t="s">
        <v>13</v>
      </c>
      <c r="C48" s="3">
        <v>0</v>
      </c>
      <c r="D48" s="3">
        <v>0</v>
      </c>
      <c r="E48" s="3" t="b">
        <v>0</v>
      </c>
      <c r="F48" s="13">
        <v>14.9721846580505</v>
      </c>
      <c r="G48" s="13">
        <v>0.172167778015136</v>
      </c>
      <c r="H48" s="13">
        <v>16.471120595932</v>
      </c>
      <c r="I48" s="13">
        <v>0.16857743263244601</v>
      </c>
      <c r="J48" s="3">
        <v>1</v>
      </c>
      <c r="K48" s="3">
        <v>0</v>
      </c>
      <c r="L48" s="3">
        <v>0</v>
      </c>
      <c r="M48" s="3">
        <v>0</v>
      </c>
      <c r="N48" s="3">
        <v>0</v>
      </c>
      <c r="O48" s="3">
        <v>1</v>
      </c>
      <c r="P48" s="3">
        <v>0</v>
      </c>
      <c r="Q48" s="3">
        <v>0</v>
      </c>
      <c r="R48" s="3" t="b">
        <v>1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Z48" s="3">
        <v>1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L48" t="s">
        <v>50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W48">
        <v>1</v>
      </c>
      <c r="AX48" t="s">
        <v>50</v>
      </c>
      <c r="AY48" s="34">
        <v>0</v>
      </c>
      <c r="AZ48" s="34">
        <v>0</v>
      </c>
      <c r="BA48" s="34">
        <v>0</v>
      </c>
      <c r="BB48" s="34">
        <v>0</v>
      </c>
      <c r="BC48" s="34">
        <v>0</v>
      </c>
      <c r="BD48" s="34">
        <v>0</v>
      </c>
      <c r="BE48" s="34">
        <v>0</v>
      </c>
      <c r="BF48" s="34">
        <v>0</v>
      </c>
      <c r="BG48" s="34">
        <v>0</v>
      </c>
    </row>
    <row r="49" spans="1:59" x14ac:dyDescent="0.2">
      <c r="A49" s="7">
        <v>2306.0037299999999</v>
      </c>
      <c r="B49" s="3" t="s">
        <v>13</v>
      </c>
      <c r="C49" s="3">
        <v>0</v>
      </c>
      <c r="D49" s="3">
        <v>0</v>
      </c>
      <c r="E49" s="3" t="b">
        <v>0</v>
      </c>
      <c r="F49" s="13">
        <v>12.2980971336364</v>
      </c>
      <c r="G49" s="13">
        <v>0.16679883003234799</v>
      </c>
      <c r="H49" s="13">
        <v>12.568139076232899</v>
      </c>
      <c r="I49" s="13">
        <v>0.16757917404174799</v>
      </c>
      <c r="J49" s="3">
        <v>7</v>
      </c>
      <c r="K49" s="3">
        <v>7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2</v>
      </c>
      <c r="R49" s="3" t="b">
        <v>1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Z49" s="3">
        <v>1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L49" t="s">
        <v>51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W49">
        <v>1</v>
      </c>
      <c r="AX49" t="s">
        <v>51</v>
      </c>
      <c r="AY49" s="34">
        <v>0</v>
      </c>
      <c r="AZ49" s="34">
        <v>0</v>
      </c>
      <c r="BA49" s="34">
        <v>0</v>
      </c>
      <c r="BB49" s="34">
        <v>0</v>
      </c>
      <c r="BC49" s="34">
        <v>0</v>
      </c>
      <c r="BD49" s="34">
        <v>0</v>
      </c>
      <c r="BE49" s="34">
        <v>0</v>
      </c>
      <c r="BF49" s="34">
        <v>0</v>
      </c>
      <c r="BG49" s="34">
        <v>0</v>
      </c>
    </row>
    <row r="50" spans="1:59" x14ac:dyDescent="0.2">
      <c r="A50" s="7">
        <v>2306.0063100000002</v>
      </c>
      <c r="B50" s="3" t="s">
        <v>13</v>
      </c>
      <c r="C50" s="3">
        <v>0</v>
      </c>
      <c r="D50" s="3">
        <v>0</v>
      </c>
      <c r="E50" s="3" t="b">
        <v>0</v>
      </c>
      <c r="F50" s="13">
        <v>9.8423666954040492</v>
      </c>
      <c r="G50" s="13">
        <v>0.168241262435913</v>
      </c>
      <c r="H50" s="13">
        <v>10.089570999145501</v>
      </c>
      <c r="I50" s="13">
        <v>0.16935682296752899</v>
      </c>
      <c r="J50" s="3">
        <v>2</v>
      </c>
      <c r="K50" s="3">
        <v>2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4</v>
      </c>
      <c r="R50" s="3" t="b">
        <v>1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Z50" s="3">
        <v>1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L50" t="s">
        <v>52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W50">
        <v>1</v>
      </c>
      <c r="AX50" t="s">
        <v>52</v>
      </c>
      <c r="AY50" s="34">
        <v>0</v>
      </c>
      <c r="AZ50" s="34">
        <v>1</v>
      </c>
      <c r="BA50" s="34">
        <v>0</v>
      </c>
      <c r="BB50" s="34">
        <v>0</v>
      </c>
      <c r="BC50" s="34">
        <v>0</v>
      </c>
      <c r="BD50" s="34">
        <v>0</v>
      </c>
      <c r="BE50" s="34">
        <v>1</v>
      </c>
      <c r="BF50" s="34">
        <v>0</v>
      </c>
      <c r="BG50" s="34">
        <v>0</v>
      </c>
    </row>
    <row r="51" spans="1:59" x14ac:dyDescent="0.2">
      <c r="A51" s="7">
        <v>2306.0067899999999</v>
      </c>
      <c r="B51" s="3" t="s">
        <v>13</v>
      </c>
      <c r="C51" s="3">
        <v>0</v>
      </c>
      <c r="D51" s="3">
        <v>0</v>
      </c>
      <c r="E51" s="3" t="b">
        <v>0</v>
      </c>
      <c r="F51" s="13">
        <v>11.7428851127624</v>
      </c>
      <c r="G51" s="13">
        <v>0.17323541641235299</v>
      </c>
      <c r="H51" s="13">
        <v>11.9032793045043</v>
      </c>
      <c r="I51" s="13">
        <v>0.17823052406310999</v>
      </c>
      <c r="J51" s="3">
        <v>3</v>
      </c>
      <c r="K51" s="3">
        <v>0</v>
      </c>
      <c r="L51" s="3">
        <v>0</v>
      </c>
      <c r="M51" s="3">
        <v>0</v>
      </c>
      <c r="N51" s="3">
        <v>0</v>
      </c>
      <c r="O51" s="3">
        <v>-3</v>
      </c>
      <c r="P51" s="3">
        <v>0</v>
      </c>
      <c r="Q51" s="3">
        <v>0</v>
      </c>
      <c r="R51" s="3" t="b">
        <v>1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Z51" s="3">
        <v>1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L51" t="s">
        <v>53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W51">
        <v>1</v>
      </c>
      <c r="AX51" t="s">
        <v>53</v>
      </c>
      <c r="AY51" s="34">
        <v>0</v>
      </c>
      <c r="AZ51" s="34">
        <v>0</v>
      </c>
      <c r="BA51" s="34">
        <v>0</v>
      </c>
      <c r="BB51" s="34">
        <v>0</v>
      </c>
      <c r="BC51" s="34">
        <v>0</v>
      </c>
      <c r="BD51" s="34">
        <v>0</v>
      </c>
      <c r="BE51" s="34">
        <v>0</v>
      </c>
      <c r="BF51" s="34">
        <v>0</v>
      </c>
      <c r="BG51" s="34">
        <v>0</v>
      </c>
    </row>
    <row r="52" spans="1:59" x14ac:dyDescent="0.2">
      <c r="A52" s="7">
        <v>2306.0773100000001</v>
      </c>
      <c r="B52" s="3" t="s">
        <v>13</v>
      </c>
      <c r="C52" s="3">
        <v>0</v>
      </c>
      <c r="D52" s="3">
        <v>0</v>
      </c>
      <c r="E52" s="3" t="b">
        <v>0</v>
      </c>
      <c r="F52" s="13">
        <v>23.362766742706299</v>
      </c>
      <c r="G52" s="13">
        <v>0.116081714630126</v>
      </c>
      <c r="H52" s="13">
        <v>30.944315433502201</v>
      </c>
      <c r="I52" s="13">
        <v>0.168330907821655</v>
      </c>
      <c r="J52" s="3">
        <v>142</v>
      </c>
      <c r="K52" s="3">
        <v>73</v>
      </c>
      <c r="L52" s="3">
        <v>0</v>
      </c>
      <c r="M52" s="3">
        <v>0</v>
      </c>
      <c r="N52" s="3">
        <v>26</v>
      </c>
      <c r="O52" s="3">
        <v>0</v>
      </c>
      <c r="P52" s="3">
        <v>0</v>
      </c>
      <c r="Q52" s="3">
        <v>4</v>
      </c>
      <c r="R52" s="3" t="b">
        <v>1</v>
      </c>
      <c r="S52" s="3">
        <v>0</v>
      </c>
      <c r="T52" s="3">
        <v>0</v>
      </c>
      <c r="U52" s="3">
        <v>0</v>
      </c>
      <c r="V52" s="3">
        <v>4</v>
      </c>
      <c r="W52" s="3">
        <v>0</v>
      </c>
      <c r="Z52" s="3">
        <v>1</v>
      </c>
      <c r="AA52" s="3">
        <v>0</v>
      </c>
      <c r="AB52" s="3">
        <v>0</v>
      </c>
      <c r="AC52" s="3">
        <v>0</v>
      </c>
      <c r="AD52" s="3">
        <v>0</v>
      </c>
      <c r="AE52" s="3">
        <v>1</v>
      </c>
      <c r="AF52" s="3">
        <v>0</v>
      </c>
      <c r="AG52" s="3">
        <v>0</v>
      </c>
      <c r="AL52" t="s">
        <v>54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W52">
        <v>1</v>
      </c>
      <c r="AX52" t="s">
        <v>54</v>
      </c>
      <c r="AY52" s="34">
        <v>0</v>
      </c>
      <c r="AZ52" s="34">
        <v>1</v>
      </c>
      <c r="BA52" s="34">
        <v>0</v>
      </c>
      <c r="BB52" s="34">
        <v>0</v>
      </c>
      <c r="BC52" s="34">
        <v>0</v>
      </c>
      <c r="BD52" s="34">
        <v>0</v>
      </c>
      <c r="BE52" s="34">
        <v>0</v>
      </c>
      <c r="BF52" s="34">
        <v>0</v>
      </c>
      <c r="BG52" s="34">
        <v>0</v>
      </c>
    </row>
    <row r="53" spans="1:59" x14ac:dyDescent="0.2">
      <c r="A53" s="7">
        <v>2306.0162500000001</v>
      </c>
      <c r="B53" s="3" t="s">
        <v>13</v>
      </c>
      <c r="C53" s="3">
        <v>0</v>
      </c>
      <c r="D53" s="3">
        <v>0</v>
      </c>
      <c r="E53" s="3" t="b">
        <v>0</v>
      </c>
      <c r="F53" s="13">
        <v>35.105753660201998</v>
      </c>
      <c r="G53" s="13">
        <v>0.16736936569213801</v>
      </c>
      <c r="H53" s="13">
        <v>57.978116512298499</v>
      </c>
      <c r="I53" s="13">
        <v>0.166894435882568</v>
      </c>
      <c r="J53" s="3">
        <v>1</v>
      </c>
      <c r="K53" s="3">
        <v>0</v>
      </c>
      <c r="L53" s="3">
        <v>0</v>
      </c>
      <c r="M53" s="3">
        <v>0</v>
      </c>
      <c r="N53" s="3">
        <v>0</v>
      </c>
      <c r="O53" s="3">
        <v>-1</v>
      </c>
      <c r="P53" s="3">
        <v>0</v>
      </c>
      <c r="Q53" s="3">
        <v>0</v>
      </c>
      <c r="R53" s="3" t="b">
        <v>1</v>
      </c>
      <c r="S53" s="3">
        <v>0</v>
      </c>
      <c r="T53" s="3">
        <v>0</v>
      </c>
      <c r="U53" s="3">
        <v>0</v>
      </c>
      <c r="V53" s="3">
        <v>16</v>
      </c>
      <c r="W53" s="3">
        <v>0</v>
      </c>
      <c r="Z53" s="3">
        <v>1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L53" t="s">
        <v>55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W53">
        <v>1</v>
      </c>
      <c r="AX53" t="s">
        <v>55</v>
      </c>
      <c r="AY53" s="34">
        <v>0</v>
      </c>
      <c r="AZ53" s="34">
        <v>0</v>
      </c>
      <c r="BA53" s="34">
        <v>0</v>
      </c>
      <c r="BB53" s="34">
        <v>0</v>
      </c>
      <c r="BC53" s="34">
        <v>0</v>
      </c>
      <c r="BD53" s="34">
        <v>0</v>
      </c>
      <c r="BE53" s="34">
        <v>0</v>
      </c>
      <c r="BF53" s="34">
        <v>0</v>
      </c>
      <c r="BG53" s="34">
        <v>0</v>
      </c>
    </row>
    <row r="54" spans="1:59" x14ac:dyDescent="0.2">
      <c r="A54" s="7">
        <v>2306.00216</v>
      </c>
      <c r="B54" s="3" t="s">
        <v>13</v>
      </c>
      <c r="C54" s="3">
        <v>0</v>
      </c>
      <c r="D54" s="3">
        <v>0</v>
      </c>
      <c r="E54" s="3" t="b">
        <v>0</v>
      </c>
      <c r="F54" s="13">
        <v>12.7627329826354</v>
      </c>
      <c r="G54" s="13">
        <v>0.17023420333862299</v>
      </c>
      <c r="H54" s="13">
        <v>13.394492149353001</v>
      </c>
      <c r="I54" s="13">
        <v>0.16933965682983301</v>
      </c>
      <c r="J54" s="3">
        <v>2</v>
      </c>
      <c r="K54" s="3">
        <v>2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4</v>
      </c>
      <c r="R54" s="3" t="b">
        <v>1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Z54" s="3">
        <v>1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L54" t="s">
        <v>56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W54">
        <v>1</v>
      </c>
      <c r="AX54" t="s">
        <v>56</v>
      </c>
      <c r="AY54" s="34">
        <v>0</v>
      </c>
      <c r="AZ54" s="34">
        <v>1</v>
      </c>
      <c r="BA54" s="34">
        <v>0</v>
      </c>
      <c r="BB54" s="34">
        <v>0</v>
      </c>
      <c r="BC54" s="34">
        <v>0</v>
      </c>
      <c r="BD54" s="34">
        <v>0</v>
      </c>
      <c r="BE54" s="34">
        <v>0</v>
      </c>
      <c r="BF54" s="34">
        <v>0</v>
      </c>
      <c r="BG54" s="34">
        <v>0</v>
      </c>
    </row>
    <row r="55" spans="1:59" x14ac:dyDescent="0.2">
      <c r="A55" s="7">
        <v>2306.0151000000001</v>
      </c>
      <c r="B55" s="3" t="s">
        <v>13</v>
      </c>
      <c r="C55" s="3">
        <v>0</v>
      </c>
      <c r="D55" s="3">
        <v>0</v>
      </c>
      <c r="E55" s="3" t="b">
        <v>0</v>
      </c>
      <c r="F55" s="13">
        <v>14.242821693420399</v>
      </c>
      <c r="G55" s="13">
        <v>0.16833996772766099</v>
      </c>
      <c r="H55" s="13">
        <v>14.161940813064501</v>
      </c>
      <c r="I55" s="13">
        <v>0.115683078765869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 t="b">
        <v>1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Z55" s="3">
        <v>1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L55" t="s">
        <v>58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W55">
        <v>1</v>
      </c>
      <c r="AX55" t="s">
        <v>58</v>
      </c>
      <c r="AY55" s="34">
        <v>0</v>
      </c>
      <c r="AZ55" s="34">
        <v>1</v>
      </c>
      <c r="BA55" s="34">
        <v>1</v>
      </c>
      <c r="BB55" s="34">
        <v>0</v>
      </c>
      <c r="BC55" s="34">
        <v>0</v>
      </c>
      <c r="BD55" s="34">
        <v>0</v>
      </c>
      <c r="BE55" s="34">
        <v>0</v>
      </c>
      <c r="BF55" s="34">
        <v>0</v>
      </c>
      <c r="BG55" s="34">
        <v>0</v>
      </c>
    </row>
    <row r="56" spans="1:59" x14ac:dyDescent="0.2">
      <c r="A56" s="7">
        <v>2306.0011599999998</v>
      </c>
      <c r="B56" s="3" t="s">
        <v>13</v>
      </c>
      <c r="C56" s="3">
        <v>0</v>
      </c>
      <c r="D56" s="3">
        <v>0</v>
      </c>
      <c r="E56" s="3" t="b">
        <v>0</v>
      </c>
      <c r="F56" s="13">
        <v>10.5201005935668</v>
      </c>
      <c r="G56" s="13">
        <v>0.11547660827636699</v>
      </c>
      <c r="H56" s="13">
        <v>10.4238638877868</v>
      </c>
      <c r="I56" s="13">
        <v>0.116047620773315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 t="b">
        <v>1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Z56" s="3">
        <v>1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L56" t="s">
        <v>59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W56">
        <v>1</v>
      </c>
      <c r="AX56" t="s">
        <v>59</v>
      </c>
      <c r="AY56" s="34">
        <v>0</v>
      </c>
      <c r="AZ56" s="34">
        <v>1</v>
      </c>
      <c r="BA56" s="34">
        <v>0</v>
      </c>
      <c r="BB56" s="34">
        <v>0</v>
      </c>
      <c r="BC56" s="34">
        <v>0</v>
      </c>
      <c r="BD56" s="34">
        <v>1</v>
      </c>
      <c r="BE56" s="34">
        <v>0</v>
      </c>
      <c r="BF56" s="34">
        <v>0</v>
      </c>
      <c r="BG56" s="34">
        <v>0</v>
      </c>
    </row>
    <row r="57" spans="1:59" x14ac:dyDescent="0.2">
      <c r="A57" s="7">
        <v>2306.0144100000002</v>
      </c>
      <c r="B57" s="3" t="s">
        <v>13</v>
      </c>
      <c r="C57" s="3">
        <v>0</v>
      </c>
      <c r="D57" s="3">
        <v>0</v>
      </c>
      <c r="E57" s="3" t="b">
        <v>0</v>
      </c>
      <c r="F57" s="13">
        <v>6.6046040058135898</v>
      </c>
      <c r="G57" s="13">
        <v>0.11722970008850001</v>
      </c>
      <c r="H57" s="13">
        <v>6.0171349048614502</v>
      </c>
      <c r="I57" s="13">
        <v>0.11620140075683499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b">
        <v>1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Z57" s="3">
        <v>1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L57" t="s">
        <v>60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W57">
        <v>1</v>
      </c>
      <c r="AX57" t="s">
        <v>60</v>
      </c>
      <c r="AY57" s="34">
        <v>0</v>
      </c>
      <c r="AZ57" s="34">
        <v>0</v>
      </c>
      <c r="BA57" s="34">
        <v>0</v>
      </c>
      <c r="BB57" s="34">
        <v>0</v>
      </c>
      <c r="BC57" s="34">
        <v>0</v>
      </c>
      <c r="BD57" s="34">
        <v>0</v>
      </c>
      <c r="BE57" s="34">
        <v>0</v>
      </c>
      <c r="BF57" s="34">
        <v>0</v>
      </c>
      <c r="BG57" s="34">
        <v>0</v>
      </c>
    </row>
    <row r="58" spans="1:59" x14ac:dyDescent="0.2">
      <c r="A58" s="7">
        <v>2306.0014099999999</v>
      </c>
      <c r="B58" s="3" t="s">
        <v>13</v>
      </c>
      <c r="C58" s="3">
        <v>0</v>
      </c>
      <c r="D58" s="3">
        <v>0</v>
      </c>
      <c r="E58" s="3" t="b">
        <v>0</v>
      </c>
      <c r="F58" s="13">
        <v>21.426021099090502</v>
      </c>
      <c r="G58" s="13">
        <v>0.16912603378295801</v>
      </c>
      <c r="H58" s="13">
        <v>30.2381205558776</v>
      </c>
      <c r="I58" s="13">
        <v>0.166628837585449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b">
        <v>1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Z58" s="3">
        <v>1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L58" t="s">
        <v>61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W58">
        <v>1</v>
      </c>
      <c r="AX58" t="s">
        <v>61</v>
      </c>
      <c r="AY58" s="34">
        <v>0</v>
      </c>
      <c r="AZ58" s="34">
        <v>0</v>
      </c>
      <c r="BA58" s="34">
        <v>0</v>
      </c>
      <c r="BB58" s="34">
        <v>0</v>
      </c>
      <c r="BC58" s="34">
        <v>0</v>
      </c>
      <c r="BD58" s="34">
        <v>0</v>
      </c>
      <c r="BE58" s="34">
        <v>0</v>
      </c>
      <c r="BF58" s="34">
        <v>0</v>
      </c>
      <c r="BG58" s="34">
        <v>0</v>
      </c>
    </row>
    <row r="59" spans="1:59" x14ac:dyDescent="0.2">
      <c r="A59" s="7">
        <v>2306.02792</v>
      </c>
      <c r="B59" s="3" t="s">
        <v>13</v>
      </c>
      <c r="C59" s="3">
        <v>0</v>
      </c>
      <c r="D59" s="3">
        <v>0</v>
      </c>
      <c r="E59" s="3" t="b">
        <v>0</v>
      </c>
      <c r="F59" s="13">
        <v>14.951713323593101</v>
      </c>
      <c r="G59" s="13">
        <v>0.173853874206542</v>
      </c>
      <c r="H59" s="13">
        <v>14.747976541519099</v>
      </c>
      <c r="I59" s="13">
        <v>0.16743111610412501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b">
        <v>1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Z59" s="3">
        <v>1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L59" t="s">
        <v>62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W59">
        <v>1</v>
      </c>
      <c r="AX59" t="s">
        <v>62</v>
      </c>
      <c r="AY59" s="34">
        <v>0</v>
      </c>
      <c r="AZ59" s="34">
        <v>0</v>
      </c>
      <c r="BA59" s="34">
        <v>0</v>
      </c>
      <c r="BB59" s="34">
        <v>0</v>
      </c>
      <c r="BC59" s="34">
        <v>0</v>
      </c>
      <c r="BD59" s="34">
        <v>0</v>
      </c>
      <c r="BE59" s="34">
        <v>0</v>
      </c>
      <c r="BF59" s="34">
        <v>0</v>
      </c>
      <c r="BG59" s="34">
        <v>0</v>
      </c>
    </row>
    <row r="60" spans="1:59" x14ac:dyDescent="0.2">
      <c r="A60" s="7">
        <v>2306.0150800000001</v>
      </c>
      <c r="B60" s="3" t="s">
        <v>13</v>
      </c>
      <c r="C60" s="3">
        <v>0</v>
      </c>
      <c r="D60" s="3">
        <v>0</v>
      </c>
      <c r="E60" s="3" t="b">
        <v>0</v>
      </c>
      <c r="F60" s="13">
        <v>11.902458906173701</v>
      </c>
      <c r="G60" s="13">
        <v>0.176559448242187</v>
      </c>
      <c r="H60" s="13">
        <v>13.038739204406699</v>
      </c>
      <c r="I60" s="13">
        <v>0.16791653633117601</v>
      </c>
      <c r="J60" s="3">
        <v>2642</v>
      </c>
      <c r="K60" s="3">
        <v>3</v>
      </c>
      <c r="L60" s="3">
        <v>0</v>
      </c>
      <c r="M60" s="3">
        <v>0</v>
      </c>
      <c r="N60" s="3">
        <v>1092</v>
      </c>
      <c r="O60" s="3">
        <v>-3</v>
      </c>
      <c r="P60" s="3">
        <v>0</v>
      </c>
      <c r="Q60" s="3">
        <v>4</v>
      </c>
      <c r="R60" s="3" t="b">
        <v>1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Z60" s="3">
        <v>1</v>
      </c>
      <c r="AA60" s="3">
        <v>1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L60" t="s">
        <v>63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W60">
        <v>1</v>
      </c>
      <c r="AX60" t="s">
        <v>63</v>
      </c>
      <c r="AY60" s="34">
        <v>0</v>
      </c>
      <c r="AZ60" s="34">
        <v>0</v>
      </c>
      <c r="BA60" s="34">
        <v>0</v>
      </c>
      <c r="BB60" s="34">
        <v>0</v>
      </c>
      <c r="BC60" s="34">
        <v>0</v>
      </c>
      <c r="BD60" s="34">
        <v>0</v>
      </c>
      <c r="BE60" s="34">
        <v>0</v>
      </c>
      <c r="BF60" s="34">
        <v>0</v>
      </c>
      <c r="BG60" s="34">
        <v>0</v>
      </c>
    </row>
    <row r="61" spans="1:59" x14ac:dyDescent="0.2">
      <c r="A61" s="7">
        <v>2306.0070999999998</v>
      </c>
      <c r="B61" s="3" t="s">
        <v>13</v>
      </c>
      <c r="C61" s="3">
        <v>0</v>
      </c>
      <c r="D61" s="3">
        <v>0</v>
      </c>
      <c r="E61" s="3" t="b">
        <v>0</v>
      </c>
      <c r="F61" s="13">
        <v>15.9356503486633</v>
      </c>
      <c r="G61" s="13">
        <v>0.219390153884887</v>
      </c>
      <c r="H61" s="13">
        <v>12.953827142715401</v>
      </c>
      <c r="I61" s="13">
        <v>0.116766214370727</v>
      </c>
      <c r="J61" s="3">
        <v>5</v>
      </c>
      <c r="K61" s="3">
        <v>5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7</v>
      </c>
      <c r="R61" s="3" t="b">
        <v>1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Z61" s="3">
        <v>1</v>
      </c>
      <c r="AL61" t="s">
        <v>64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W61">
        <v>1</v>
      </c>
      <c r="AX61" t="s">
        <v>64</v>
      </c>
      <c r="AY61" s="34">
        <v>0</v>
      </c>
      <c r="AZ61" s="34">
        <v>0</v>
      </c>
      <c r="BA61" s="34">
        <v>0</v>
      </c>
      <c r="BB61" s="34">
        <v>0</v>
      </c>
      <c r="BC61" s="34">
        <v>0</v>
      </c>
      <c r="BD61" s="34">
        <v>0</v>
      </c>
      <c r="BE61" s="34">
        <v>0</v>
      </c>
      <c r="BF61" s="34">
        <v>0</v>
      </c>
      <c r="BG61" s="34">
        <v>0</v>
      </c>
    </row>
    <row r="62" spans="1:59" x14ac:dyDescent="0.2">
      <c r="A62" s="7">
        <v>2306.01127</v>
      </c>
      <c r="B62" s="3" t="s">
        <v>13</v>
      </c>
      <c r="C62" s="3">
        <v>0</v>
      </c>
      <c r="D62" s="3">
        <v>0</v>
      </c>
      <c r="E62" s="3" t="b">
        <v>0</v>
      </c>
      <c r="F62" s="13">
        <v>21.898961544036801</v>
      </c>
      <c r="G62" s="13">
        <v>0.174119472503662</v>
      </c>
      <c r="H62" s="13">
        <v>32.495893239974897</v>
      </c>
      <c r="I62" s="13">
        <v>0.167147636413574</v>
      </c>
      <c r="J62" s="3">
        <v>425</v>
      </c>
      <c r="K62" s="3">
        <v>0</v>
      </c>
      <c r="L62" s="3">
        <v>0</v>
      </c>
      <c r="M62" s="3">
        <v>0</v>
      </c>
      <c r="N62" s="3">
        <v>176</v>
      </c>
      <c r="O62" s="3">
        <v>-1</v>
      </c>
      <c r="P62" s="3">
        <v>0</v>
      </c>
      <c r="Q62" s="3">
        <v>0</v>
      </c>
      <c r="R62" s="3" t="b">
        <v>1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Z62" s="3">
        <v>1</v>
      </c>
      <c r="AL62" t="s">
        <v>66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W62">
        <v>1</v>
      </c>
      <c r="AX62" t="s">
        <v>66</v>
      </c>
      <c r="AY62" s="34">
        <v>0</v>
      </c>
      <c r="AZ62" s="34">
        <v>1</v>
      </c>
      <c r="BA62" s="34">
        <v>0</v>
      </c>
      <c r="BB62" s="34">
        <v>0</v>
      </c>
      <c r="BC62" s="34">
        <v>0</v>
      </c>
      <c r="BD62" s="34">
        <v>0</v>
      </c>
      <c r="BE62" s="34">
        <v>0</v>
      </c>
      <c r="BF62" s="34">
        <v>0</v>
      </c>
      <c r="BG62" s="34">
        <v>0</v>
      </c>
    </row>
    <row r="63" spans="1:59" x14ac:dyDescent="0.2">
      <c r="A63" s="7">
        <v>2306.0039700000002</v>
      </c>
      <c r="B63" s="3" t="s">
        <v>13</v>
      </c>
      <c r="C63" s="3">
        <v>0</v>
      </c>
      <c r="D63" s="3">
        <v>0</v>
      </c>
      <c r="E63" s="3" t="b">
        <v>0</v>
      </c>
      <c r="F63" s="13">
        <v>13.193851947784401</v>
      </c>
      <c r="G63" s="13">
        <v>0.116764545440673</v>
      </c>
      <c r="H63" s="13">
        <v>16.631651878356902</v>
      </c>
      <c r="I63" s="13">
        <v>0.168384313583374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 t="b">
        <v>1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Z63" s="3">
        <v>1</v>
      </c>
      <c r="AL63" t="s">
        <v>67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W63">
        <v>1</v>
      </c>
      <c r="AX63" t="s">
        <v>67</v>
      </c>
      <c r="AY63" s="34">
        <v>0</v>
      </c>
      <c r="AZ63" s="34">
        <v>0</v>
      </c>
      <c r="BA63" s="34">
        <v>0</v>
      </c>
      <c r="BB63" s="34">
        <v>0</v>
      </c>
      <c r="BC63" s="34">
        <v>0</v>
      </c>
      <c r="BD63" s="34">
        <v>0</v>
      </c>
      <c r="BE63" s="34">
        <v>0</v>
      </c>
      <c r="BF63" s="34">
        <v>0</v>
      </c>
      <c r="BG63" s="34">
        <v>0</v>
      </c>
    </row>
    <row r="64" spans="1:59" x14ac:dyDescent="0.2">
      <c r="A64" s="7">
        <v>2306.00209</v>
      </c>
      <c r="B64" s="3" t="s">
        <v>13</v>
      </c>
      <c r="C64" s="3">
        <v>0</v>
      </c>
      <c r="D64" s="3">
        <v>0</v>
      </c>
      <c r="E64" s="3" t="b">
        <v>0</v>
      </c>
      <c r="F64" s="13">
        <v>11.798047065734799</v>
      </c>
      <c r="G64" s="13">
        <v>0.17177009582519501</v>
      </c>
      <c r="H64" s="13">
        <v>17.073342561721802</v>
      </c>
      <c r="I64" s="13">
        <v>0.167012929916381</v>
      </c>
      <c r="J64" s="3">
        <v>2</v>
      </c>
      <c r="K64" s="3">
        <v>2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4</v>
      </c>
      <c r="R64" s="3" t="b">
        <v>1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Z64" s="3">
        <v>1</v>
      </c>
      <c r="AL64" t="s">
        <v>68</v>
      </c>
      <c r="AM64">
        <v>0</v>
      </c>
      <c r="AN64">
        <v>1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W64">
        <v>1</v>
      </c>
      <c r="AX64" t="s">
        <v>68</v>
      </c>
      <c r="AY64" s="34">
        <v>0</v>
      </c>
      <c r="AZ64" s="34">
        <v>1</v>
      </c>
      <c r="BA64" s="34">
        <v>1</v>
      </c>
      <c r="BB64" s="34">
        <v>1</v>
      </c>
      <c r="BC64" s="34">
        <v>1</v>
      </c>
      <c r="BD64" s="34">
        <v>0</v>
      </c>
      <c r="BE64" s="34">
        <v>0</v>
      </c>
      <c r="BF64" s="34">
        <v>0</v>
      </c>
      <c r="BG64" s="34">
        <v>0</v>
      </c>
    </row>
    <row r="65" spans="1:59" x14ac:dyDescent="0.2">
      <c r="A65" s="7">
        <v>2306.0047100000002</v>
      </c>
      <c r="B65" s="3" t="s">
        <v>13</v>
      </c>
      <c r="C65" s="3">
        <v>0</v>
      </c>
      <c r="D65" s="3">
        <v>0</v>
      </c>
      <c r="E65" s="3" t="b">
        <v>0</v>
      </c>
      <c r="F65" s="13">
        <v>105.760686159133</v>
      </c>
      <c r="G65" s="13">
        <v>0.22110009193420399</v>
      </c>
      <c r="H65" s="13">
        <v>102.26093673706001</v>
      </c>
      <c r="I65" s="13">
        <v>0.11659550666809</v>
      </c>
      <c r="J65" s="3">
        <v>12</v>
      </c>
      <c r="K65" s="3">
        <v>10</v>
      </c>
      <c r="L65" s="3">
        <v>0</v>
      </c>
      <c r="M65" s="3">
        <v>0</v>
      </c>
      <c r="N65" s="3">
        <v>1</v>
      </c>
      <c r="O65" s="3">
        <v>0</v>
      </c>
      <c r="P65" s="3">
        <v>0</v>
      </c>
      <c r="Q65" s="3">
        <v>0</v>
      </c>
      <c r="R65" s="3" t="b">
        <v>1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Z65" s="3">
        <v>1</v>
      </c>
      <c r="AL65" t="s">
        <v>69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W65">
        <v>1</v>
      </c>
      <c r="AX65" t="s">
        <v>69</v>
      </c>
      <c r="AY65" s="34">
        <v>0</v>
      </c>
      <c r="AZ65" s="34">
        <v>0</v>
      </c>
      <c r="BA65" s="34">
        <v>0</v>
      </c>
      <c r="BB65" s="34">
        <v>0</v>
      </c>
      <c r="BC65" s="34">
        <v>0</v>
      </c>
      <c r="BD65" s="34">
        <v>0</v>
      </c>
      <c r="BE65" s="34">
        <v>0</v>
      </c>
      <c r="BF65" s="34">
        <v>0</v>
      </c>
      <c r="BG65" s="34">
        <v>0</v>
      </c>
    </row>
    <row r="66" spans="1:59" x14ac:dyDescent="0.2">
      <c r="A66" s="7">
        <v>2306.0051100000001</v>
      </c>
      <c r="B66" s="3" t="s">
        <v>13</v>
      </c>
      <c r="C66" s="3">
        <v>0</v>
      </c>
      <c r="D66" s="3">
        <v>0</v>
      </c>
      <c r="E66" s="3" t="b">
        <v>1</v>
      </c>
      <c r="F66" s="13">
        <v>7.4041447639465297</v>
      </c>
      <c r="G66" s="13">
        <v>0.116045951843261</v>
      </c>
      <c r="H66" s="13">
        <v>8.4871888160705495</v>
      </c>
      <c r="I66" s="13">
        <v>0.115537166595458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 t="b">
        <v>1</v>
      </c>
      <c r="S66" s="3">
        <v>0</v>
      </c>
      <c r="T66" s="3">
        <v>0</v>
      </c>
      <c r="U66" s="3">
        <v>0</v>
      </c>
      <c r="V66" s="3">
        <v>2</v>
      </c>
      <c r="W66" s="3">
        <v>0</v>
      </c>
      <c r="Z66" s="3" t="s">
        <v>148</v>
      </c>
      <c r="AL66" t="s">
        <v>70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W66">
        <v>1</v>
      </c>
      <c r="AX66" t="s">
        <v>70</v>
      </c>
      <c r="AY66" s="34">
        <v>0</v>
      </c>
      <c r="AZ66" s="34">
        <v>0</v>
      </c>
      <c r="BA66" s="34">
        <v>0</v>
      </c>
      <c r="BB66" s="34">
        <v>0</v>
      </c>
      <c r="BC66" s="34">
        <v>0</v>
      </c>
      <c r="BD66" s="34">
        <v>0</v>
      </c>
      <c r="BE66" s="34">
        <v>0</v>
      </c>
      <c r="BF66" s="34">
        <v>0</v>
      </c>
      <c r="BG66" s="34">
        <v>0</v>
      </c>
    </row>
    <row r="67" spans="1:59" x14ac:dyDescent="0.2">
      <c r="A67" s="7">
        <v>2306.0092199999999</v>
      </c>
      <c r="B67" s="3" t="s">
        <v>13</v>
      </c>
      <c r="C67" s="3">
        <v>0</v>
      </c>
      <c r="D67" s="3">
        <v>0</v>
      </c>
      <c r="E67" s="3" t="b">
        <v>1</v>
      </c>
      <c r="F67" s="13">
        <v>4.5384144783020002</v>
      </c>
      <c r="G67" s="13">
        <v>0.116156578063964</v>
      </c>
      <c r="H67" s="13">
        <v>4.6933107376098597</v>
      </c>
      <c r="I67" s="13">
        <v>0.11699485778808499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 t="b">
        <v>1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Z67" s="3" t="s">
        <v>148</v>
      </c>
      <c r="AL67" t="s">
        <v>71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W67">
        <v>1</v>
      </c>
      <c r="AX67" t="s">
        <v>71</v>
      </c>
      <c r="AY67" s="34">
        <v>0</v>
      </c>
      <c r="AZ67" s="34">
        <v>0</v>
      </c>
      <c r="BA67" s="34">
        <v>0</v>
      </c>
      <c r="BB67" s="34">
        <v>0</v>
      </c>
      <c r="BC67" s="34">
        <v>0</v>
      </c>
      <c r="BD67" s="34">
        <v>0</v>
      </c>
      <c r="BE67" s="34">
        <v>0</v>
      </c>
      <c r="BF67" s="34">
        <v>0</v>
      </c>
      <c r="BG67" s="34">
        <v>0</v>
      </c>
    </row>
    <row r="68" spans="1:59" x14ac:dyDescent="0.2">
      <c r="A68" s="7">
        <v>2306.0113299999998</v>
      </c>
      <c r="B68" s="3" t="s">
        <v>13</v>
      </c>
      <c r="C68" s="3">
        <v>0</v>
      </c>
      <c r="D68" s="3">
        <v>0</v>
      </c>
      <c r="E68" s="3" t="b">
        <v>1</v>
      </c>
      <c r="F68" s="13">
        <v>6.7115540504455504</v>
      </c>
      <c r="G68" s="13">
        <v>0.166077375411987</v>
      </c>
      <c r="H68" s="13">
        <v>5.1695849895477197</v>
      </c>
      <c r="I68" s="13">
        <v>0.116785287857055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 t="b">
        <v>1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Z68" s="3" t="s">
        <v>148</v>
      </c>
      <c r="AL68" t="s">
        <v>72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W68">
        <v>1</v>
      </c>
      <c r="AX68" t="s">
        <v>72</v>
      </c>
      <c r="AY68" s="34">
        <v>0</v>
      </c>
      <c r="AZ68" s="34">
        <v>1</v>
      </c>
      <c r="BA68" s="34">
        <v>0</v>
      </c>
      <c r="BB68" s="34">
        <v>0</v>
      </c>
      <c r="BC68" s="34">
        <v>0</v>
      </c>
      <c r="BD68" s="34">
        <v>0</v>
      </c>
      <c r="BE68" s="34">
        <v>0</v>
      </c>
      <c r="BF68" s="34">
        <v>0</v>
      </c>
      <c r="BG68" s="34">
        <v>0</v>
      </c>
    </row>
    <row r="69" spans="1:59" x14ac:dyDescent="0.2">
      <c r="A69" s="7">
        <v>2306.0011300000001</v>
      </c>
      <c r="B69" s="3" t="s">
        <v>13</v>
      </c>
      <c r="C69" s="3">
        <v>0</v>
      </c>
      <c r="D69" s="3">
        <v>0</v>
      </c>
      <c r="E69" s="3" t="b">
        <v>1</v>
      </c>
      <c r="F69" s="13">
        <v>26.534933567047101</v>
      </c>
      <c r="G69" s="13">
        <v>0.64218568801879805</v>
      </c>
      <c r="H69" s="13">
        <v>10.8758158683776</v>
      </c>
      <c r="I69" s="13">
        <v>0.11553144454956001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 t="b">
        <v>1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Z69" s="3" t="s">
        <v>148</v>
      </c>
    </row>
    <row r="70" spans="1:59" x14ac:dyDescent="0.2">
      <c r="A70" s="7">
        <v>2306.00441</v>
      </c>
      <c r="B70" s="3" t="s">
        <v>13</v>
      </c>
      <c r="C70" s="3">
        <v>0</v>
      </c>
      <c r="D70" s="3">
        <v>0</v>
      </c>
      <c r="E70" s="3" t="b">
        <v>1</v>
      </c>
      <c r="F70" s="13">
        <v>8.76916408538818</v>
      </c>
      <c r="G70" s="13">
        <v>0.11562848091125399</v>
      </c>
      <c r="H70" s="13">
        <v>7.5719759464263898</v>
      </c>
      <c r="I70" s="13">
        <v>0.116165876388549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 t="b">
        <v>1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Z70" s="3" t="s">
        <v>148</v>
      </c>
    </row>
    <row r="71" spans="1:59" x14ac:dyDescent="0.2">
      <c r="A71" s="7">
        <v>2306.00387</v>
      </c>
      <c r="B71" s="3" t="s">
        <v>13</v>
      </c>
      <c r="C71" s="3">
        <v>0</v>
      </c>
      <c r="D71" s="3">
        <v>0</v>
      </c>
      <c r="E71" s="3" t="b">
        <v>1</v>
      </c>
      <c r="F71" s="13">
        <v>4.8899405002593896</v>
      </c>
      <c r="G71" s="13">
        <v>0.115760564804077</v>
      </c>
      <c r="H71" s="13">
        <v>5.6070601940155003</v>
      </c>
      <c r="I71" s="13">
        <v>0.17343020439147899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 t="b">
        <v>1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Z71" s="3" t="s">
        <v>148</v>
      </c>
    </row>
    <row r="72" spans="1:59" x14ac:dyDescent="0.2">
      <c r="A72" s="7">
        <v>2306.0032700000002</v>
      </c>
      <c r="B72" s="3" t="s">
        <v>13</v>
      </c>
      <c r="C72" s="3">
        <v>0</v>
      </c>
      <c r="D72" s="3">
        <v>0</v>
      </c>
      <c r="E72" s="3" t="b">
        <v>1</v>
      </c>
      <c r="F72" s="13">
        <v>4.8397321701049796</v>
      </c>
      <c r="G72" s="13">
        <v>0.11728167533874501</v>
      </c>
      <c r="H72" s="13">
        <v>4.9410920143127397</v>
      </c>
      <c r="I72" s="13">
        <v>0.16998863220214799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 t="b">
        <v>1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Z72" s="3" t="s">
        <v>148</v>
      </c>
    </row>
    <row r="73" spans="1:59" x14ac:dyDescent="0.2">
      <c r="A73" s="7">
        <v>2306.0025999999998</v>
      </c>
      <c r="B73" s="3" t="s">
        <v>13</v>
      </c>
      <c r="C73" s="3">
        <v>0</v>
      </c>
      <c r="D73" s="3">
        <v>0</v>
      </c>
      <c r="E73" s="3" t="b">
        <v>1</v>
      </c>
      <c r="F73" s="13">
        <v>8.1684653759002597</v>
      </c>
      <c r="G73" s="13">
        <v>0.116584062576293</v>
      </c>
      <c r="H73" s="13">
        <v>8.8148999214172292</v>
      </c>
      <c r="I73" s="13">
        <v>0.116058111190795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 t="b">
        <v>1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Z73" s="3" t="s">
        <v>148</v>
      </c>
    </row>
    <row r="74" spans="1:59" x14ac:dyDescent="0.2">
      <c r="A74" s="7">
        <v>2306.0059900000001</v>
      </c>
      <c r="B74" s="3" t="s">
        <v>13</v>
      </c>
      <c r="C74" s="3">
        <v>0</v>
      </c>
      <c r="D74" s="3">
        <v>0</v>
      </c>
      <c r="E74" s="3" t="b">
        <v>1</v>
      </c>
      <c r="F74" s="13">
        <v>16.6741461753845</v>
      </c>
      <c r="G74" s="13">
        <v>0.17499160766601499</v>
      </c>
      <c r="H74" s="13">
        <v>17.9363000392913</v>
      </c>
      <c r="I74" s="13">
        <v>0.11598253250122</v>
      </c>
      <c r="J74" s="3">
        <v>2</v>
      </c>
      <c r="K74" s="3">
        <v>2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4</v>
      </c>
      <c r="R74" s="3" t="b">
        <v>1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Z74" s="3" t="s">
        <v>148</v>
      </c>
    </row>
    <row r="75" spans="1:59" x14ac:dyDescent="0.2">
      <c r="A75" s="7">
        <v>2306.00533</v>
      </c>
      <c r="B75" s="3" t="s">
        <v>13</v>
      </c>
      <c r="C75" s="3">
        <v>0</v>
      </c>
      <c r="D75" s="3">
        <v>0</v>
      </c>
      <c r="E75" s="3" t="b">
        <v>1</v>
      </c>
      <c r="F75" s="13">
        <v>7.5132410526275599</v>
      </c>
      <c r="G75" s="13">
        <v>0.116827487945556</v>
      </c>
      <c r="H75" s="13">
        <v>6.7561967372894198</v>
      </c>
      <c r="I75" s="13">
        <v>0.16696214675903301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 t="b">
        <v>1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Z75" s="3" t="s">
        <v>148</v>
      </c>
    </row>
    <row r="76" spans="1:59" x14ac:dyDescent="0.2">
      <c r="A76" s="7">
        <v>2306.0021499999998</v>
      </c>
      <c r="B76" s="3" t="s">
        <v>13</v>
      </c>
      <c r="C76" s="3">
        <v>12</v>
      </c>
      <c r="D76" s="3">
        <v>0</v>
      </c>
      <c r="E76" s="3" t="b">
        <v>1</v>
      </c>
      <c r="F76" s="13">
        <v>7.7175543308258003</v>
      </c>
      <c r="G76" s="13">
        <v>7.1599829196929896</v>
      </c>
      <c r="H76" s="13">
        <v>20.2716979980468</v>
      </c>
      <c r="I76" s="13">
        <v>0.217441797256469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 t="b">
        <v>1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Z76" s="3" t="s">
        <v>148</v>
      </c>
    </row>
    <row r="77" spans="1:59" x14ac:dyDescent="0.2">
      <c r="A77" s="7">
        <v>2306.0388800000001</v>
      </c>
      <c r="B77" s="3" t="s">
        <v>13</v>
      </c>
      <c r="C77" s="3">
        <v>0</v>
      </c>
      <c r="D77" s="3">
        <v>0</v>
      </c>
      <c r="E77" s="3" t="b">
        <v>1</v>
      </c>
      <c r="F77" s="13">
        <v>19.446128845214801</v>
      </c>
      <c r="G77" s="13">
        <v>0.16830396652221599</v>
      </c>
      <c r="H77" s="13">
        <v>18.024008512496899</v>
      </c>
      <c r="I77" s="13">
        <v>0.167993783950805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 t="b">
        <v>1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Z77" s="3" t="s">
        <v>148</v>
      </c>
    </row>
    <row r="78" spans="1:59" x14ac:dyDescent="0.2">
      <c r="A78" s="7">
        <v>2306.0066099999999</v>
      </c>
      <c r="B78" s="3" t="s">
        <v>13</v>
      </c>
      <c r="C78" s="3">
        <v>0</v>
      </c>
      <c r="D78" s="3">
        <v>0</v>
      </c>
      <c r="E78" s="3" t="b">
        <v>1</v>
      </c>
      <c r="F78" s="13">
        <v>7.1625187397003103</v>
      </c>
      <c r="G78" s="13">
        <v>0.16937136650085399</v>
      </c>
      <c r="H78" s="13">
        <v>6.6589241027831996</v>
      </c>
      <c r="I78" s="13">
        <v>0.17717242240905701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 t="b">
        <v>1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Z78" s="3" t="s">
        <v>148</v>
      </c>
    </row>
    <row r="79" spans="1:59" x14ac:dyDescent="0.2">
      <c r="A79" s="7">
        <v>2306.0091600000001</v>
      </c>
      <c r="B79" s="3" t="s">
        <v>13</v>
      </c>
      <c r="C79" s="3">
        <v>0</v>
      </c>
      <c r="D79" s="3">
        <v>0</v>
      </c>
      <c r="E79" s="3" t="b">
        <v>1</v>
      </c>
      <c r="F79" s="13">
        <v>12.7886021137237</v>
      </c>
      <c r="G79" s="13">
        <v>0.16840124130249001</v>
      </c>
      <c r="H79" s="13">
        <v>13.2204329967498</v>
      </c>
      <c r="I79" s="13">
        <v>0.16793370246887199</v>
      </c>
      <c r="J79" s="3">
        <v>2</v>
      </c>
      <c r="K79" s="3">
        <v>2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4</v>
      </c>
      <c r="R79" s="3" t="b">
        <v>1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Z79" s="3" t="s">
        <v>148</v>
      </c>
    </row>
    <row r="80" spans="1:59" x14ac:dyDescent="0.2">
      <c r="A80" s="7">
        <v>2306.0059000000001</v>
      </c>
      <c r="B80" s="3" t="s">
        <v>13</v>
      </c>
      <c r="C80" s="3">
        <v>0</v>
      </c>
      <c r="D80" s="3">
        <v>0</v>
      </c>
      <c r="E80" s="3" t="b">
        <v>1</v>
      </c>
      <c r="F80" s="13">
        <v>7.5709505081176696</v>
      </c>
      <c r="G80" s="13">
        <v>0.1157066822052</v>
      </c>
      <c r="H80" s="13">
        <v>8.2276339530944806</v>
      </c>
      <c r="I80" s="13">
        <v>0.116230249404907</v>
      </c>
      <c r="J80" s="3">
        <v>16</v>
      </c>
      <c r="K80" s="3">
        <v>16</v>
      </c>
      <c r="L80" s="3">
        <v>0</v>
      </c>
      <c r="M80" s="3">
        <v>0</v>
      </c>
      <c r="N80" s="3">
        <v>0</v>
      </c>
      <c r="O80" s="3">
        <v>8</v>
      </c>
      <c r="P80" s="3">
        <v>8</v>
      </c>
      <c r="Q80" s="3">
        <v>2</v>
      </c>
      <c r="R80" s="3" t="b">
        <v>1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Z80" s="3" t="s">
        <v>148</v>
      </c>
    </row>
    <row r="81" spans="1:26" x14ac:dyDescent="0.2">
      <c r="A81" s="7">
        <v>2306.0166300000001</v>
      </c>
      <c r="B81" s="3" t="s">
        <v>13</v>
      </c>
      <c r="C81" s="3">
        <v>0</v>
      </c>
      <c r="D81" s="3">
        <v>0</v>
      </c>
      <c r="E81" s="3" t="b">
        <v>1</v>
      </c>
      <c r="F81" s="13">
        <v>10.137531757354701</v>
      </c>
      <c r="G81" s="13">
        <v>0.167737007141113</v>
      </c>
      <c r="H81" s="13">
        <v>10.1439278125762</v>
      </c>
      <c r="I81" s="13">
        <v>0.17052721977233801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 t="b">
        <v>1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Z81" s="3" t="s">
        <v>148</v>
      </c>
    </row>
    <row r="82" spans="1:26" x14ac:dyDescent="0.2">
      <c r="A82" s="7">
        <v>2306.0033400000002</v>
      </c>
      <c r="B82" s="3" t="s">
        <v>13</v>
      </c>
      <c r="C82" s="3">
        <v>0</v>
      </c>
      <c r="D82" s="3">
        <v>0</v>
      </c>
      <c r="E82" s="3" t="b">
        <v>1</v>
      </c>
      <c r="F82" s="13">
        <v>9.1817488670349103</v>
      </c>
      <c r="G82" s="13">
        <v>0.16832900047302199</v>
      </c>
      <c r="H82" s="13">
        <v>7.1814482212066597</v>
      </c>
      <c r="I82" s="13">
        <v>0.116634845733642</v>
      </c>
      <c r="J82" s="3">
        <v>2</v>
      </c>
      <c r="K82" s="3">
        <v>2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4</v>
      </c>
      <c r="R82" s="3" t="b">
        <v>1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Z82" s="3" t="s">
        <v>148</v>
      </c>
    </row>
    <row r="83" spans="1:26" x14ac:dyDescent="0.2">
      <c r="A83" s="7">
        <v>2306.0182500000001</v>
      </c>
      <c r="B83" s="3" t="s">
        <v>13</v>
      </c>
      <c r="C83" s="3">
        <v>0</v>
      </c>
      <c r="D83" s="3">
        <v>0</v>
      </c>
      <c r="E83" s="3" t="b">
        <v>1</v>
      </c>
      <c r="F83" s="13">
        <v>9.2149958610534597</v>
      </c>
      <c r="G83" s="13">
        <v>0.218557834625244</v>
      </c>
      <c r="H83" s="13">
        <v>12.000430107116699</v>
      </c>
      <c r="I83" s="13">
        <v>0.16783785820007299</v>
      </c>
      <c r="J83" s="3">
        <v>2</v>
      </c>
      <c r="K83" s="3">
        <v>2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4</v>
      </c>
      <c r="R83" s="3" t="b">
        <v>1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Z83" s="3" t="s">
        <v>148</v>
      </c>
    </row>
    <row r="84" spans="1:26" x14ac:dyDescent="0.2">
      <c r="A84" s="7">
        <v>2306.0106300000002</v>
      </c>
      <c r="B84" s="3" t="s">
        <v>13</v>
      </c>
      <c r="C84" s="3">
        <v>0</v>
      </c>
      <c r="D84" s="3">
        <v>0</v>
      </c>
      <c r="E84" s="3" t="b">
        <v>1</v>
      </c>
      <c r="F84" s="13">
        <v>29.971734762191701</v>
      </c>
      <c r="G84" s="13">
        <v>0.38065981864929199</v>
      </c>
      <c r="H84" s="13">
        <v>41.149533510208101</v>
      </c>
      <c r="I84" s="13">
        <v>0.16816067695617601</v>
      </c>
      <c r="J84" s="3">
        <v>6</v>
      </c>
      <c r="K84" s="3">
        <v>6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2</v>
      </c>
      <c r="R84" s="3" t="b">
        <v>1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Z84" s="3" t="s">
        <v>148</v>
      </c>
    </row>
    <row r="85" spans="1:26" x14ac:dyDescent="0.2">
      <c r="A85" s="7">
        <v>2306.0047399999999</v>
      </c>
      <c r="B85" s="3" t="s">
        <v>13</v>
      </c>
      <c r="C85" s="3">
        <v>0</v>
      </c>
      <c r="D85" s="3">
        <v>0</v>
      </c>
      <c r="E85" s="3" t="b">
        <v>1</v>
      </c>
      <c r="F85" s="13">
        <v>10.524219989776601</v>
      </c>
      <c r="G85" s="13">
        <v>0.115658044815063</v>
      </c>
      <c r="H85" s="13">
        <v>10.8807570934295</v>
      </c>
      <c r="I85" s="13">
        <v>0.16780328750610299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 t="b">
        <v>1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Z85" s="3" t="s">
        <v>148</v>
      </c>
    </row>
    <row r="86" spans="1:26" x14ac:dyDescent="0.2">
      <c r="A86" s="7">
        <v>2306.00225</v>
      </c>
      <c r="B86" s="3" t="s">
        <v>13</v>
      </c>
      <c r="C86" s="3">
        <v>0</v>
      </c>
      <c r="D86" s="3">
        <v>0</v>
      </c>
      <c r="E86" s="3" t="b">
        <v>1</v>
      </c>
      <c r="F86" s="13">
        <v>5.2222158908843896</v>
      </c>
      <c r="G86" s="13">
        <v>0.117012500762939</v>
      </c>
      <c r="H86" s="13">
        <v>5.6017603874206499</v>
      </c>
      <c r="I86" s="13">
        <v>0.11594533920288</v>
      </c>
      <c r="J86" s="3">
        <v>2</v>
      </c>
      <c r="K86" s="3">
        <v>2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4</v>
      </c>
      <c r="R86" s="3" t="b">
        <v>1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Z86" s="3" t="s">
        <v>148</v>
      </c>
    </row>
    <row r="87" spans="1:26" x14ac:dyDescent="0.2">
      <c r="A87" s="7">
        <v>2306.0074100000002</v>
      </c>
      <c r="B87" s="3" t="s">
        <v>13</v>
      </c>
      <c r="C87" s="3">
        <v>0</v>
      </c>
      <c r="D87" s="3">
        <v>0</v>
      </c>
      <c r="E87" s="3" t="b">
        <v>1</v>
      </c>
      <c r="F87" s="13">
        <v>2.1774046421050999</v>
      </c>
      <c r="G87" s="13">
        <v>0.11605715751647901</v>
      </c>
      <c r="H87" s="13">
        <v>2.0277228355407702</v>
      </c>
      <c r="I87" s="13">
        <v>0.118913173675537</v>
      </c>
      <c r="J87" s="3">
        <v>2</v>
      </c>
      <c r="K87" s="3">
        <v>2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4</v>
      </c>
      <c r="R87" s="3" t="b">
        <v>1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Z87" s="3" t="s">
        <v>148</v>
      </c>
    </row>
    <row r="88" spans="1:26" x14ac:dyDescent="0.2">
      <c r="A88" s="7">
        <v>2306.0010900000002</v>
      </c>
      <c r="B88" s="3" t="s">
        <v>13</v>
      </c>
      <c r="C88" s="3">
        <v>0</v>
      </c>
      <c r="D88" s="3">
        <v>0</v>
      </c>
      <c r="E88" s="3" t="b">
        <v>1</v>
      </c>
      <c r="F88" s="13">
        <v>6.70707106590271</v>
      </c>
      <c r="G88" s="13">
        <v>0.11700320243835401</v>
      </c>
      <c r="H88" s="13">
        <v>6.5176551342010498</v>
      </c>
      <c r="I88" s="13">
        <v>0.11618542671203599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 t="b">
        <v>1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Z88" s="3" t="s">
        <v>148</v>
      </c>
    </row>
    <row r="89" spans="1:26" x14ac:dyDescent="0.2">
      <c r="A89" s="7">
        <v>2306.0129400000001</v>
      </c>
      <c r="B89" s="3" t="s">
        <v>13</v>
      </c>
      <c r="C89" s="3">
        <v>0</v>
      </c>
      <c r="D89" s="3">
        <v>0</v>
      </c>
      <c r="E89" s="3" t="b">
        <v>1</v>
      </c>
      <c r="F89" s="13">
        <v>6.5479805469512904</v>
      </c>
      <c r="G89" s="13">
        <v>0.11697196960449199</v>
      </c>
      <c r="H89" s="13">
        <v>20.606643676757798</v>
      </c>
      <c r="I89" s="13">
        <v>0.11672782897949199</v>
      </c>
      <c r="J89" s="3">
        <v>2</v>
      </c>
      <c r="K89" s="3">
        <v>2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4</v>
      </c>
      <c r="R89" s="3" t="b">
        <v>1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Z89" s="3" t="s">
        <v>148</v>
      </c>
    </row>
    <row r="90" spans="1:26" x14ac:dyDescent="0.2">
      <c r="A90" s="7">
        <v>2306.01235</v>
      </c>
      <c r="B90" s="3" t="s">
        <v>13</v>
      </c>
      <c r="C90" s="3">
        <v>0</v>
      </c>
      <c r="D90" s="3">
        <v>0</v>
      </c>
      <c r="E90" s="3" t="b">
        <v>1</v>
      </c>
      <c r="F90" s="13">
        <v>2.98195052146911</v>
      </c>
      <c r="G90" s="13">
        <v>0.115710973739624</v>
      </c>
      <c r="H90" s="13">
        <v>3.1314024925231898</v>
      </c>
      <c r="I90" s="13">
        <v>0.115678310394287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 t="b">
        <v>1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Z90" s="3" t="s">
        <v>148</v>
      </c>
    </row>
    <row r="91" spans="1:26" x14ac:dyDescent="0.2">
      <c r="A91" s="7">
        <v>2306.0099100000002</v>
      </c>
      <c r="B91" s="3" t="s">
        <v>13</v>
      </c>
      <c r="C91" s="3">
        <v>0</v>
      </c>
      <c r="D91" s="3">
        <v>0</v>
      </c>
      <c r="E91" s="3" t="b">
        <v>1</v>
      </c>
      <c r="F91" s="13">
        <v>9.6200525760650599</v>
      </c>
      <c r="G91" s="13">
        <v>0.117081403732299</v>
      </c>
      <c r="H91" s="13">
        <v>9.3231487274169904</v>
      </c>
      <c r="I91" s="13">
        <v>0.116751194000244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b">
        <v>1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Z91" s="3" t="s">
        <v>148</v>
      </c>
    </row>
    <row r="92" spans="1:26" x14ac:dyDescent="0.2">
      <c r="A92" s="7">
        <v>2306.0072700000001</v>
      </c>
      <c r="B92" s="3" t="s">
        <v>13</v>
      </c>
      <c r="C92" s="3">
        <v>0</v>
      </c>
      <c r="D92" s="3">
        <v>0</v>
      </c>
      <c r="E92" s="3" t="b">
        <v>1</v>
      </c>
      <c r="F92" s="13">
        <v>15.8997688293457</v>
      </c>
      <c r="G92" s="13">
        <v>0.16852617263793901</v>
      </c>
      <c r="H92" s="13">
        <v>15.369922876358</v>
      </c>
      <c r="I92" s="13">
        <v>0.17133140563964799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 t="b">
        <v>1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Z92" s="3" t="s">
        <v>148</v>
      </c>
    </row>
    <row r="93" spans="1:26" x14ac:dyDescent="0.2">
      <c r="A93" s="7">
        <v>2306.00882</v>
      </c>
      <c r="B93" s="3" t="s">
        <v>13</v>
      </c>
      <c r="C93" s="3">
        <v>0</v>
      </c>
      <c r="D93" s="3">
        <v>0</v>
      </c>
      <c r="E93" s="3" t="b">
        <v>1</v>
      </c>
      <c r="F93" s="13">
        <v>3.5380465984344398</v>
      </c>
      <c r="G93" s="13">
        <v>0.116213083267211</v>
      </c>
      <c r="H93" s="13">
        <v>4.2954385280609104</v>
      </c>
      <c r="I93" s="13">
        <v>0.21730208396911599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 t="b">
        <v>1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Z93" s="3" t="s">
        <v>148</v>
      </c>
    </row>
    <row r="94" spans="1:26" x14ac:dyDescent="0.2">
      <c r="A94" s="7">
        <v>2306.0027799999998</v>
      </c>
      <c r="B94" s="3" t="s">
        <v>13</v>
      </c>
      <c r="C94" s="3">
        <v>0</v>
      </c>
      <c r="D94" s="3">
        <v>0</v>
      </c>
      <c r="E94" s="3" t="b">
        <v>1</v>
      </c>
      <c r="F94" s="13">
        <v>7.3057303428649902</v>
      </c>
      <c r="G94" s="13">
        <v>0.16719150543212799</v>
      </c>
      <c r="H94" s="13">
        <v>7.4652588367462096</v>
      </c>
      <c r="I94" s="13">
        <v>0.115541219711303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b">
        <v>1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Z94" s="3" t="s">
        <v>148</v>
      </c>
    </row>
    <row r="95" spans="1:26" x14ac:dyDescent="0.2">
      <c r="A95" s="7">
        <v>2306.0021400000001</v>
      </c>
      <c r="B95" s="3" t="s">
        <v>13</v>
      </c>
      <c r="C95" s="3">
        <v>0</v>
      </c>
      <c r="D95" s="3">
        <v>0</v>
      </c>
      <c r="E95" s="3" t="b">
        <v>1</v>
      </c>
      <c r="F95" s="13">
        <v>8.7280733585357595</v>
      </c>
      <c r="G95" s="13">
        <v>0.11877560615539499</v>
      </c>
      <c r="H95" s="13">
        <v>9.2941126823425293</v>
      </c>
      <c r="I95" s="13">
        <v>0.169552326202392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 t="b">
        <v>1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Z95" s="3" t="s">
        <v>148</v>
      </c>
    </row>
    <row r="96" spans="1:26" x14ac:dyDescent="0.2">
      <c r="A96" s="7">
        <v>2306.0413199999998</v>
      </c>
      <c r="B96" s="3" t="s">
        <v>13</v>
      </c>
      <c r="C96" s="3">
        <v>0</v>
      </c>
      <c r="D96" s="3">
        <v>0</v>
      </c>
      <c r="E96" s="3" t="b">
        <v>1</v>
      </c>
      <c r="F96" s="13">
        <v>12.1318180561065</v>
      </c>
      <c r="G96" s="13">
        <v>0.115790367126464</v>
      </c>
      <c r="H96" s="13">
        <v>11.3432824611663</v>
      </c>
      <c r="I96" s="13">
        <v>0.116130828857421</v>
      </c>
      <c r="J96" s="3">
        <v>2</v>
      </c>
      <c r="K96" s="3">
        <v>2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4</v>
      </c>
      <c r="R96" s="3" t="b">
        <v>1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Z96" s="3" t="s">
        <v>148</v>
      </c>
    </row>
    <row r="97" spans="1:33" x14ac:dyDescent="0.2">
      <c r="A97" s="7">
        <v>2306.00558</v>
      </c>
      <c r="B97" s="3" t="s">
        <v>13</v>
      </c>
      <c r="C97" s="3">
        <v>12</v>
      </c>
      <c r="D97" s="3">
        <v>12</v>
      </c>
      <c r="E97" s="3" t="b">
        <v>1</v>
      </c>
      <c r="F97" s="13">
        <v>5.34564185142517</v>
      </c>
      <c r="G97" s="13">
        <v>5.0475969314575204</v>
      </c>
      <c r="H97" s="13">
        <v>5.5955526828765798</v>
      </c>
      <c r="I97" s="13">
        <v>5.64939165115356</v>
      </c>
      <c r="J97" s="3">
        <v>20</v>
      </c>
      <c r="K97" s="3">
        <v>20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8</v>
      </c>
      <c r="R97" s="3" t="b">
        <v>1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Z97" s="3" t="s">
        <v>148</v>
      </c>
    </row>
    <row r="98" spans="1:33" x14ac:dyDescent="0.2">
      <c r="A98" s="7">
        <v>2306.00063</v>
      </c>
      <c r="B98" s="3" t="s">
        <v>35</v>
      </c>
      <c r="C98" s="3">
        <v>0</v>
      </c>
      <c r="D98" s="3">
        <v>0</v>
      </c>
      <c r="E98" s="3" t="b">
        <v>0</v>
      </c>
      <c r="F98" s="13">
        <v>19.852397441863999</v>
      </c>
      <c r="G98" s="13">
        <v>0.174150705337524</v>
      </c>
      <c r="H98" s="13">
        <v>20.909447669982899</v>
      </c>
      <c r="I98" s="13">
        <v>0.167759418487548</v>
      </c>
      <c r="J98" s="3">
        <v>941</v>
      </c>
      <c r="K98" s="3">
        <v>406</v>
      </c>
      <c r="L98" s="3">
        <v>0</v>
      </c>
      <c r="M98" s="3">
        <v>0</v>
      </c>
      <c r="N98" s="3">
        <v>172</v>
      </c>
      <c r="O98" s="3">
        <v>-4</v>
      </c>
      <c r="P98" s="3">
        <v>0</v>
      </c>
      <c r="Q98" s="3">
        <v>0</v>
      </c>
      <c r="R98" s="3" t="b">
        <v>1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Z98" s="3">
        <v>1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1:33" x14ac:dyDescent="0.2">
      <c r="A99" s="7">
        <v>2306.0376799999999</v>
      </c>
      <c r="B99" s="3" t="s">
        <v>69</v>
      </c>
      <c r="C99" s="3">
        <v>0</v>
      </c>
      <c r="D99" s="3">
        <v>0</v>
      </c>
      <c r="E99" s="3" t="b">
        <v>1</v>
      </c>
      <c r="F99" s="13">
        <v>9.3249602317810005</v>
      </c>
      <c r="G99" s="13">
        <v>0.116430521011352</v>
      </c>
      <c r="H99" s="13">
        <v>11.4463980197906</v>
      </c>
      <c r="I99" s="13">
        <v>0.115223407745361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 t="b">
        <v>1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Z99" s="3" t="s">
        <v>148</v>
      </c>
    </row>
    <row r="100" spans="1:33" x14ac:dyDescent="0.2">
      <c r="A100" s="7">
        <v>2306.0524099999998</v>
      </c>
      <c r="B100" s="3" t="s">
        <v>10</v>
      </c>
      <c r="C100" s="3">
        <v>12</v>
      </c>
      <c r="D100" s="3">
        <v>0</v>
      </c>
      <c r="E100" s="3" t="b">
        <v>0</v>
      </c>
      <c r="F100" s="13">
        <v>1.27318358421325</v>
      </c>
      <c r="G100" s="13">
        <v>1.3260817527770901</v>
      </c>
      <c r="H100" s="13">
        <v>22.087095737457201</v>
      </c>
      <c r="I100" s="13">
        <v>0.116740465164184</v>
      </c>
      <c r="J100" s="3">
        <v>45155</v>
      </c>
      <c r="K100" s="3">
        <v>37238</v>
      </c>
      <c r="L100" s="3">
        <v>0</v>
      </c>
      <c r="M100" s="3">
        <v>2</v>
      </c>
      <c r="N100" s="3">
        <v>0</v>
      </c>
      <c r="O100" s="3">
        <v>44988</v>
      </c>
      <c r="P100" s="3">
        <v>37059</v>
      </c>
      <c r="Q100" s="3">
        <v>141</v>
      </c>
      <c r="R100" s="3" t="b">
        <v>0</v>
      </c>
      <c r="S100" s="3">
        <v>64</v>
      </c>
      <c r="T100" s="3">
        <v>0</v>
      </c>
      <c r="U100" s="3">
        <v>81</v>
      </c>
      <c r="V100" s="3">
        <v>107</v>
      </c>
      <c r="W100" s="3">
        <v>-7</v>
      </c>
      <c r="X100" s="3" t="s">
        <v>275</v>
      </c>
      <c r="Z100" s="3">
        <v>0</v>
      </c>
      <c r="AA100" s="3">
        <v>0</v>
      </c>
      <c r="AB100" s="3">
        <v>0</v>
      </c>
      <c r="AC100" s="3">
        <v>1</v>
      </c>
      <c r="AD100" s="3">
        <v>1</v>
      </c>
      <c r="AE100" s="3">
        <v>1</v>
      </c>
      <c r="AF100" s="3">
        <v>0</v>
      </c>
      <c r="AG100" s="3">
        <v>1</v>
      </c>
    </row>
    <row r="101" spans="1:33" x14ac:dyDescent="0.2">
      <c r="A101" s="7">
        <v>2306.0230299999998</v>
      </c>
      <c r="B101" s="3" t="s">
        <v>10</v>
      </c>
      <c r="C101" s="3">
        <v>0</v>
      </c>
      <c r="D101" s="3">
        <v>0</v>
      </c>
      <c r="E101" s="3" t="b">
        <v>0</v>
      </c>
      <c r="F101" s="13">
        <v>29.3486440181732</v>
      </c>
      <c r="G101" s="13">
        <v>0.16694450378417899</v>
      </c>
      <c r="H101" s="13">
        <v>32.2712624073028</v>
      </c>
      <c r="I101" s="13">
        <v>0.167246103286743</v>
      </c>
      <c r="J101" s="3">
        <v>7126</v>
      </c>
      <c r="K101" s="3">
        <v>3238</v>
      </c>
      <c r="L101" s="3">
        <v>7</v>
      </c>
      <c r="M101" s="3">
        <v>6</v>
      </c>
      <c r="N101" s="3">
        <v>1493</v>
      </c>
      <c r="O101" s="3">
        <v>1</v>
      </c>
      <c r="P101" s="3">
        <v>0</v>
      </c>
      <c r="Q101" s="3">
        <v>0</v>
      </c>
      <c r="R101" s="3" t="b">
        <v>1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275</v>
      </c>
      <c r="Z101" s="3">
        <v>1</v>
      </c>
      <c r="AA101" s="3">
        <v>1</v>
      </c>
    </row>
    <row r="102" spans="1:33" x14ac:dyDescent="0.2">
      <c r="A102" s="7">
        <v>2306.0000500000001</v>
      </c>
      <c r="B102" s="3" t="s">
        <v>10</v>
      </c>
      <c r="C102" s="3">
        <v>0</v>
      </c>
      <c r="D102" s="3">
        <v>0</v>
      </c>
      <c r="E102" s="3" t="b">
        <v>0</v>
      </c>
      <c r="F102" s="13">
        <v>27.345668077468801</v>
      </c>
      <c r="G102" s="13">
        <v>0.170819282531738</v>
      </c>
      <c r="H102" s="13">
        <v>34.400736331939697</v>
      </c>
      <c r="I102" s="13">
        <v>0.17437577247619601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b">
        <v>1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 t="s">
        <v>275</v>
      </c>
      <c r="Z102" s="3">
        <v>1</v>
      </c>
    </row>
    <row r="103" spans="1:33" x14ac:dyDescent="0.2">
      <c r="A103" s="7">
        <v>2306.0010299999999</v>
      </c>
      <c r="B103" s="3" t="s">
        <v>10</v>
      </c>
      <c r="C103" s="3">
        <v>0</v>
      </c>
      <c r="D103" s="3">
        <v>0</v>
      </c>
      <c r="E103" s="3" t="b">
        <v>0</v>
      </c>
      <c r="F103" s="13">
        <v>40.462638854980398</v>
      </c>
      <c r="G103" s="13">
        <v>0.16671586036682101</v>
      </c>
      <c r="H103" s="13">
        <v>44.934041023254402</v>
      </c>
      <c r="I103" s="13">
        <v>0.169727087020874</v>
      </c>
      <c r="J103" s="3">
        <v>20</v>
      </c>
      <c r="K103" s="3">
        <v>20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4</v>
      </c>
      <c r="R103" s="3" t="b">
        <v>1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 t="s">
        <v>275</v>
      </c>
      <c r="Z103" s="3">
        <v>1</v>
      </c>
    </row>
    <row r="104" spans="1:33" x14ac:dyDescent="0.2">
      <c r="A104" s="7">
        <v>2306.0009300000002</v>
      </c>
      <c r="B104" s="3" t="s">
        <v>10</v>
      </c>
      <c r="C104" s="3">
        <v>0</v>
      </c>
      <c r="D104" s="3">
        <v>0</v>
      </c>
      <c r="E104" s="3" t="b">
        <v>0</v>
      </c>
      <c r="F104" s="13">
        <v>12.2660152912139</v>
      </c>
      <c r="G104" s="13">
        <v>0.168620824813842</v>
      </c>
      <c r="H104" s="13">
        <v>12.439726352691601</v>
      </c>
      <c r="I104" s="13">
        <v>0.16749763488769501</v>
      </c>
      <c r="J104" s="3">
        <v>18</v>
      </c>
      <c r="K104" s="3">
        <v>18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4</v>
      </c>
      <c r="R104" s="3" t="b">
        <v>1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 t="s">
        <v>277</v>
      </c>
      <c r="Z104" s="3">
        <v>1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</row>
    <row r="105" spans="1:33" x14ac:dyDescent="0.2">
      <c r="A105" s="7">
        <v>2306.00038</v>
      </c>
      <c r="B105" s="3" t="s">
        <v>10</v>
      </c>
      <c r="C105" s="3">
        <v>0</v>
      </c>
      <c r="D105" s="3">
        <v>0</v>
      </c>
      <c r="E105" s="3" t="b">
        <v>0</v>
      </c>
      <c r="F105" s="13">
        <v>27.761649131774899</v>
      </c>
      <c r="G105" s="13">
        <v>0.17098069190979001</v>
      </c>
      <c r="H105" s="13">
        <v>27.7761952877044</v>
      </c>
      <c r="I105" s="13">
        <v>0.116317749023437</v>
      </c>
      <c r="J105" s="3">
        <v>3</v>
      </c>
      <c r="K105" s="3">
        <v>2</v>
      </c>
      <c r="L105" s="3">
        <v>0</v>
      </c>
      <c r="M105" s="3">
        <v>0</v>
      </c>
      <c r="N105" s="3">
        <v>0</v>
      </c>
      <c r="O105" s="3">
        <v>-1</v>
      </c>
      <c r="P105" s="3">
        <v>0</v>
      </c>
      <c r="Q105" s="3">
        <v>4</v>
      </c>
      <c r="R105" s="3" t="b">
        <v>1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 t="s">
        <v>277</v>
      </c>
      <c r="Z105" s="3">
        <v>1</v>
      </c>
    </row>
    <row r="106" spans="1:33" x14ac:dyDescent="0.2">
      <c r="A106" s="7">
        <v>2306.0003200000001</v>
      </c>
      <c r="B106" s="3" t="s">
        <v>10</v>
      </c>
      <c r="C106" s="3">
        <v>0</v>
      </c>
      <c r="D106" s="3">
        <v>0</v>
      </c>
      <c r="E106" s="3" t="b">
        <v>0</v>
      </c>
      <c r="F106" s="13">
        <v>7.7252817153930602</v>
      </c>
      <c r="G106" s="13">
        <v>0.11646819114685</v>
      </c>
      <c r="H106" s="13">
        <v>7.5592231750488201</v>
      </c>
      <c r="I106" s="13">
        <v>0.115562915802001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 t="b">
        <v>1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 t="s">
        <v>277</v>
      </c>
      <c r="Z106" s="3">
        <v>1</v>
      </c>
    </row>
    <row r="107" spans="1:33" x14ac:dyDescent="0.2">
      <c r="A107" s="7">
        <v>2306.0174499999998</v>
      </c>
      <c r="B107" s="3" t="s">
        <v>10</v>
      </c>
      <c r="C107" s="3">
        <v>0</v>
      </c>
      <c r="D107" s="3">
        <v>0</v>
      </c>
      <c r="E107" s="3" t="b">
        <v>0</v>
      </c>
      <c r="F107" s="13">
        <v>47.3421530723571</v>
      </c>
      <c r="G107" s="13">
        <v>0.11702752113342201</v>
      </c>
      <c r="H107" s="13">
        <v>42.098191499709998</v>
      </c>
      <c r="I107" s="13">
        <v>0.115252017974853</v>
      </c>
      <c r="J107" s="3">
        <v>41</v>
      </c>
      <c r="K107" s="3">
        <v>40</v>
      </c>
      <c r="L107" s="3">
        <v>0</v>
      </c>
      <c r="M107" s="3">
        <v>0</v>
      </c>
      <c r="N107" s="3">
        <v>0</v>
      </c>
      <c r="O107" s="3">
        <v>-1</v>
      </c>
      <c r="P107" s="3">
        <v>0</v>
      </c>
      <c r="Q107" s="3">
        <v>4</v>
      </c>
      <c r="R107" s="3" t="b">
        <v>1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 t="s">
        <v>277</v>
      </c>
      <c r="Z107" s="3">
        <v>1</v>
      </c>
    </row>
    <row r="108" spans="1:33" x14ac:dyDescent="0.2">
      <c r="A108" s="7">
        <v>2306.0001299999999</v>
      </c>
      <c r="B108" s="3" t="s">
        <v>10</v>
      </c>
      <c r="C108" s="3">
        <v>0</v>
      </c>
      <c r="D108" s="3">
        <v>0</v>
      </c>
      <c r="E108" s="3" t="b">
        <v>1</v>
      </c>
      <c r="F108" s="13">
        <v>20.848761558532701</v>
      </c>
      <c r="G108" s="13">
        <v>0.11590576171875</v>
      </c>
      <c r="H108" s="13">
        <v>21.842977046966499</v>
      </c>
      <c r="I108" s="13">
        <v>0.17003965377807601</v>
      </c>
      <c r="J108" s="3">
        <v>22</v>
      </c>
      <c r="K108" s="3">
        <v>22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4</v>
      </c>
      <c r="R108" s="3" t="b">
        <v>1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 t="s">
        <v>277</v>
      </c>
      <c r="Z108" s="3" t="s">
        <v>148</v>
      </c>
    </row>
    <row r="109" spans="1:33" x14ac:dyDescent="0.2">
      <c r="A109" s="7">
        <v>2306.0045300000002</v>
      </c>
      <c r="B109" s="3" t="s">
        <v>10</v>
      </c>
      <c r="C109" s="3">
        <v>0</v>
      </c>
      <c r="D109" s="3">
        <v>0</v>
      </c>
      <c r="E109" s="3" t="b">
        <v>1</v>
      </c>
      <c r="F109" s="13">
        <v>46.404271602630601</v>
      </c>
      <c r="G109" s="13">
        <v>0.27212333679199202</v>
      </c>
      <c r="H109" s="13">
        <v>46.451558113098102</v>
      </c>
      <c r="I109" s="13">
        <v>0.167681694030761</v>
      </c>
      <c r="J109" s="3">
        <v>2</v>
      </c>
      <c r="K109" s="3">
        <v>2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4</v>
      </c>
      <c r="R109" s="3" t="b">
        <v>1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 t="s">
        <v>277</v>
      </c>
      <c r="Z109" s="3" t="s">
        <v>148</v>
      </c>
    </row>
    <row r="110" spans="1:33" x14ac:dyDescent="0.2">
      <c r="A110" s="7">
        <v>2306.0000700000001</v>
      </c>
      <c r="B110" s="3" t="s">
        <v>10</v>
      </c>
      <c r="C110" s="3">
        <v>0</v>
      </c>
      <c r="D110" s="3">
        <v>0</v>
      </c>
      <c r="E110" s="3" t="b">
        <v>1</v>
      </c>
      <c r="F110" s="13">
        <v>13.8922359943389</v>
      </c>
      <c r="G110" s="13">
        <v>0.11912417411804101</v>
      </c>
      <c r="H110" s="13">
        <v>15.9009020328521</v>
      </c>
      <c r="I110" s="13">
        <v>0.17475795745849601</v>
      </c>
      <c r="J110" s="3">
        <v>2</v>
      </c>
      <c r="K110" s="3">
        <v>2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4</v>
      </c>
      <c r="R110" s="3" t="b">
        <v>1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 t="s">
        <v>277</v>
      </c>
      <c r="Z110" s="3" t="s">
        <v>148</v>
      </c>
    </row>
    <row r="111" spans="1:33" x14ac:dyDescent="0.2">
      <c r="A111" s="7">
        <v>2306.09175</v>
      </c>
      <c r="B111" s="3" t="s">
        <v>10</v>
      </c>
      <c r="C111" s="3">
        <v>0</v>
      </c>
      <c r="D111" s="3">
        <v>0</v>
      </c>
      <c r="E111" s="3" t="b">
        <v>1</v>
      </c>
      <c r="F111" s="13">
        <v>34.526317119598303</v>
      </c>
      <c r="G111" s="13">
        <v>0.175137042999267</v>
      </c>
      <c r="H111" s="13">
        <v>34.026011705398503</v>
      </c>
      <c r="I111" s="13">
        <v>0.116582632064819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 t="b">
        <v>1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 t="s">
        <v>277</v>
      </c>
      <c r="Z111" s="3" t="s">
        <v>148</v>
      </c>
    </row>
    <row r="112" spans="1:33" x14ac:dyDescent="0.2">
      <c r="A112" s="7">
        <v>2306.0055699999998</v>
      </c>
      <c r="B112" s="3" t="s">
        <v>10</v>
      </c>
      <c r="C112" s="3">
        <v>0</v>
      </c>
      <c r="D112" s="3">
        <v>0</v>
      </c>
      <c r="E112" s="3" t="b">
        <v>1</v>
      </c>
      <c r="F112" s="13">
        <v>13.5684597492218</v>
      </c>
      <c r="G112" s="13">
        <v>0.116655826568603</v>
      </c>
      <c r="H112" s="13">
        <v>14.108700752258301</v>
      </c>
      <c r="I112" s="13">
        <v>0.116316318511962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 t="b">
        <v>1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 t="s">
        <v>279</v>
      </c>
      <c r="Z112" s="3" t="s">
        <v>148</v>
      </c>
    </row>
    <row r="113" spans="1:34" x14ac:dyDescent="0.2">
      <c r="A113" s="7">
        <v>2306.0179899999998</v>
      </c>
      <c r="B113" s="3" t="s">
        <v>10</v>
      </c>
      <c r="C113" s="3">
        <v>12</v>
      </c>
      <c r="D113" s="3">
        <v>12</v>
      </c>
      <c r="E113" s="3" t="b">
        <v>0</v>
      </c>
      <c r="F113" s="13">
        <v>5.8954939842224103</v>
      </c>
      <c r="G113" s="13">
        <v>5.4968404769897399</v>
      </c>
      <c r="H113" s="13">
        <v>6.0349850654601997</v>
      </c>
      <c r="I113" s="13">
        <v>5.7018802165985099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 t="b">
        <v>1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 t="s">
        <v>274</v>
      </c>
      <c r="Z113" s="3">
        <v>1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</row>
    <row r="114" spans="1:34" x14ac:dyDescent="0.2">
      <c r="A114" s="7">
        <v>2306.0036700000001</v>
      </c>
      <c r="B114" s="3" t="s">
        <v>10</v>
      </c>
      <c r="C114" s="3">
        <v>0</v>
      </c>
      <c r="D114" s="3">
        <v>0</v>
      </c>
      <c r="E114" s="3" t="b">
        <v>0</v>
      </c>
      <c r="F114" s="13">
        <v>29.6379008293151</v>
      </c>
      <c r="G114" s="13">
        <v>0.16847419738769501</v>
      </c>
      <c r="H114" s="13">
        <v>28.0520162582397</v>
      </c>
      <c r="I114" s="13">
        <v>0.17500758171081501</v>
      </c>
      <c r="J114" s="3">
        <v>1447</v>
      </c>
      <c r="K114" s="3">
        <v>356</v>
      </c>
      <c r="L114" s="3">
        <v>2</v>
      </c>
      <c r="M114" s="3">
        <v>4</v>
      </c>
      <c r="N114" s="3">
        <v>411</v>
      </c>
      <c r="O114" s="3">
        <v>-44</v>
      </c>
      <c r="P114" s="3">
        <v>-39</v>
      </c>
      <c r="Q114" s="3">
        <v>22</v>
      </c>
      <c r="R114" s="3" t="b">
        <v>1</v>
      </c>
      <c r="S114" s="3">
        <v>0</v>
      </c>
      <c r="T114" s="3">
        <v>0</v>
      </c>
      <c r="U114" s="3">
        <v>0</v>
      </c>
      <c r="V114" s="3">
        <v>0</v>
      </c>
      <c r="W114" s="3">
        <v>1</v>
      </c>
      <c r="X114" s="3" t="s">
        <v>274</v>
      </c>
      <c r="Z114" s="3">
        <v>1</v>
      </c>
      <c r="AA114" s="3">
        <v>1</v>
      </c>
      <c r="AD114" s="3">
        <v>1</v>
      </c>
      <c r="AH114" t="s">
        <v>241</v>
      </c>
    </row>
    <row r="115" spans="1:34" x14ac:dyDescent="0.2">
      <c r="A115" s="7">
        <v>2306.00036</v>
      </c>
      <c r="B115" s="3" t="s">
        <v>10</v>
      </c>
      <c r="C115" s="3">
        <v>0</v>
      </c>
      <c r="D115" s="3">
        <v>0</v>
      </c>
      <c r="E115" s="3" t="b">
        <v>0</v>
      </c>
      <c r="F115" s="13">
        <v>26.364951372146599</v>
      </c>
      <c r="G115" s="13">
        <v>0.17389082908630299</v>
      </c>
      <c r="H115" s="13">
        <v>30.942659616470301</v>
      </c>
      <c r="I115" s="13">
        <v>0.13549423217773399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 t="b">
        <v>1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 t="s">
        <v>274</v>
      </c>
      <c r="Z115" s="3">
        <v>1</v>
      </c>
    </row>
    <row r="116" spans="1:34" x14ac:dyDescent="0.2">
      <c r="A116" s="7">
        <v>2306.0018100000002</v>
      </c>
      <c r="B116" s="3" t="s">
        <v>10</v>
      </c>
      <c r="C116" s="3">
        <v>0</v>
      </c>
      <c r="D116" s="3">
        <v>0</v>
      </c>
      <c r="E116" s="3" t="b">
        <v>0</v>
      </c>
      <c r="F116" s="13">
        <v>34.340501546859699</v>
      </c>
      <c r="G116" s="13">
        <v>0.167680263519287</v>
      </c>
      <c r="H116" s="13">
        <v>31.7780067920684</v>
      </c>
      <c r="I116" s="13">
        <v>0.16849279403686501</v>
      </c>
      <c r="J116" s="3">
        <v>415</v>
      </c>
      <c r="K116" s="3">
        <v>31</v>
      </c>
      <c r="L116" s="3">
        <v>0</v>
      </c>
      <c r="M116" s="3">
        <v>0</v>
      </c>
      <c r="N116" s="3">
        <v>162</v>
      </c>
      <c r="O116" s="3">
        <v>0</v>
      </c>
      <c r="P116" s="3">
        <v>0</v>
      </c>
      <c r="Q116" s="3">
        <v>0</v>
      </c>
      <c r="R116" s="3" t="b">
        <v>1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 t="s">
        <v>274</v>
      </c>
      <c r="Z116" s="3">
        <v>1</v>
      </c>
    </row>
    <row r="117" spans="1:34" x14ac:dyDescent="0.2">
      <c r="A117" s="7">
        <v>2306.0000799999998</v>
      </c>
      <c r="B117" s="3" t="s">
        <v>10</v>
      </c>
      <c r="C117" s="3">
        <v>0</v>
      </c>
      <c r="D117" s="3">
        <v>0</v>
      </c>
      <c r="E117" s="3" t="b">
        <v>0</v>
      </c>
      <c r="F117" s="13">
        <v>27.647947072982699</v>
      </c>
      <c r="G117" s="13">
        <v>0.16841864585876401</v>
      </c>
      <c r="H117" s="13">
        <v>29.6408081054687</v>
      </c>
      <c r="I117" s="13">
        <v>0.17068362236022899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 t="b">
        <v>1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 t="s">
        <v>274</v>
      </c>
      <c r="Z117" s="3">
        <v>1</v>
      </c>
    </row>
    <row r="118" spans="1:34" x14ac:dyDescent="0.2">
      <c r="A118" s="7">
        <v>2306.0192000000002</v>
      </c>
      <c r="B118" s="3" t="s">
        <v>10</v>
      </c>
      <c r="C118" s="3">
        <v>0</v>
      </c>
      <c r="D118" s="3">
        <v>0</v>
      </c>
      <c r="E118" s="3" t="b">
        <v>0</v>
      </c>
      <c r="F118" s="13">
        <v>23.405582189559901</v>
      </c>
      <c r="G118" s="13">
        <v>0.11545896530151301</v>
      </c>
      <c r="H118" s="13">
        <v>27.015147209167399</v>
      </c>
      <c r="I118" s="13">
        <v>0.16948103904724099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 t="b">
        <v>1</v>
      </c>
      <c r="S118" s="3">
        <v>0</v>
      </c>
      <c r="T118" s="3">
        <v>0</v>
      </c>
      <c r="U118" s="3">
        <v>0</v>
      </c>
      <c r="V118" s="3">
        <v>2</v>
      </c>
      <c r="W118" s="3">
        <v>0</v>
      </c>
      <c r="X118" s="3" t="s">
        <v>274</v>
      </c>
      <c r="Z118" s="3">
        <v>1</v>
      </c>
    </row>
    <row r="119" spans="1:34" x14ac:dyDescent="0.2">
      <c r="A119" s="7">
        <v>2306.00045</v>
      </c>
      <c r="B119" s="3" t="s">
        <v>10</v>
      </c>
      <c r="C119" s="3">
        <v>0</v>
      </c>
      <c r="D119" s="3">
        <v>0</v>
      </c>
      <c r="E119" s="3" t="b">
        <v>1</v>
      </c>
      <c r="F119" s="13">
        <v>57.111587762832599</v>
      </c>
      <c r="G119" s="13">
        <v>0.16911149024963301</v>
      </c>
      <c r="H119" s="13">
        <v>63.841178178787203</v>
      </c>
      <c r="I119" s="13">
        <v>0.16846084594726499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 t="b">
        <v>1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 t="s">
        <v>274</v>
      </c>
      <c r="Z119" s="3" t="s">
        <v>148</v>
      </c>
    </row>
    <row r="120" spans="1:34" x14ac:dyDescent="0.2">
      <c r="A120" s="7">
        <v>2306.0007000000001</v>
      </c>
      <c r="B120" s="3" t="s">
        <v>10</v>
      </c>
      <c r="C120" s="3">
        <v>0</v>
      </c>
      <c r="D120" s="3">
        <v>0</v>
      </c>
      <c r="E120" s="3" t="b">
        <v>0</v>
      </c>
      <c r="F120" s="13">
        <v>25.676098585128699</v>
      </c>
      <c r="G120" s="13">
        <v>0.16663455963134699</v>
      </c>
      <c r="H120" s="13">
        <v>17.959355831146201</v>
      </c>
      <c r="I120" s="13">
        <v>0.16881728172302199</v>
      </c>
      <c r="J120" s="3">
        <v>13987</v>
      </c>
      <c r="K120" s="3">
        <v>5849</v>
      </c>
      <c r="L120" s="3">
        <v>7</v>
      </c>
      <c r="M120" s="3">
        <v>9</v>
      </c>
      <c r="N120" s="3">
        <v>3285</v>
      </c>
      <c r="O120" s="3">
        <v>-2</v>
      </c>
      <c r="P120" s="3">
        <v>0</v>
      </c>
      <c r="Q120" s="3">
        <v>6</v>
      </c>
      <c r="R120" s="3" t="b">
        <v>1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 t="s">
        <v>273</v>
      </c>
      <c r="Z120" s="3">
        <v>1</v>
      </c>
      <c r="AA120" s="3">
        <v>1</v>
      </c>
    </row>
    <row r="121" spans="1:34" x14ac:dyDescent="0.2">
      <c r="A121" s="7">
        <v>2306.0008499999999</v>
      </c>
      <c r="B121" s="3" t="s">
        <v>10</v>
      </c>
      <c r="C121" s="3">
        <v>0</v>
      </c>
      <c r="D121" s="3">
        <v>0</v>
      </c>
      <c r="E121" s="3" t="b">
        <v>0</v>
      </c>
      <c r="F121" s="13">
        <v>21.568963527679401</v>
      </c>
      <c r="G121" s="13">
        <v>0.21681857109069799</v>
      </c>
      <c r="H121" s="13">
        <v>17.4181435108184</v>
      </c>
      <c r="I121" s="13">
        <v>0.167271614074707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 t="b">
        <v>1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 t="s">
        <v>276</v>
      </c>
      <c r="Z121" s="3">
        <v>1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</row>
    <row r="122" spans="1:34" x14ac:dyDescent="0.2">
      <c r="A122" s="7">
        <v>2306.0005500000002</v>
      </c>
      <c r="B122" s="3" t="s">
        <v>10</v>
      </c>
      <c r="C122" s="3">
        <v>12</v>
      </c>
      <c r="D122" s="3">
        <v>12</v>
      </c>
      <c r="E122" s="3" t="b">
        <v>0</v>
      </c>
      <c r="F122" s="13">
        <v>0.62197685241699197</v>
      </c>
      <c r="G122" s="13">
        <v>0.78297996520996005</v>
      </c>
      <c r="H122" s="13">
        <v>0.42131018638610801</v>
      </c>
      <c r="I122" s="13">
        <v>0.42348480224609297</v>
      </c>
      <c r="X122" s="3" t="s">
        <v>276</v>
      </c>
      <c r="Z122" s="3" t="s">
        <v>121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</row>
    <row r="123" spans="1:34" x14ac:dyDescent="0.2">
      <c r="A123" s="7">
        <v>2306.0269199999998</v>
      </c>
      <c r="B123" s="3" t="s">
        <v>10</v>
      </c>
      <c r="C123" s="3">
        <v>0</v>
      </c>
      <c r="D123" s="3">
        <v>0</v>
      </c>
      <c r="E123" s="3" t="b">
        <v>0</v>
      </c>
      <c r="F123" s="13">
        <v>31.292047500610298</v>
      </c>
      <c r="G123" s="13">
        <v>0.116024494171142</v>
      </c>
      <c r="H123" s="13">
        <v>34.750560760497997</v>
      </c>
      <c r="I123" s="13">
        <v>0.16657710075378401</v>
      </c>
      <c r="J123" s="3">
        <v>2</v>
      </c>
      <c r="K123" s="3">
        <v>0</v>
      </c>
      <c r="L123" s="3">
        <v>0</v>
      </c>
      <c r="M123" s="3">
        <v>0</v>
      </c>
      <c r="N123" s="3">
        <v>0</v>
      </c>
      <c r="O123" s="3">
        <v>-2</v>
      </c>
      <c r="P123" s="3">
        <v>0</v>
      </c>
      <c r="Q123" s="3">
        <v>0</v>
      </c>
      <c r="R123" s="3" t="b">
        <v>1</v>
      </c>
      <c r="S123" s="3">
        <v>0</v>
      </c>
      <c r="T123" s="3">
        <v>0</v>
      </c>
      <c r="U123" s="3">
        <v>0</v>
      </c>
      <c r="V123" s="3">
        <v>6</v>
      </c>
      <c r="W123" s="3">
        <v>0</v>
      </c>
      <c r="X123" s="3" t="s">
        <v>278</v>
      </c>
      <c r="Z123" s="3">
        <v>1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</row>
    <row r="124" spans="1:34" x14ac:dyDescent="0.2">
      <c r="A124" s="7">
        <v>2306.0081799999998</v>
      </c>
      <c r="B124" s="3" t="s">
        <v>10</v>
      </c>
      <c r="C124" s="3">
        <v>0</v>
      </c>
      <c r="D124" s="3">
        <v>0</v>
      </c>
      <c r="E124" s="3" t="b">
        <v>0</v>
      </c>
      <c r="F124" s="13">
        <v>34.770676851272498</v>
      </c>
      <c r="G124" s="13">
        <v>0.16886591911315901</v>
      </c>
      <c r="H124" s="13">
        <v>33.812728881835902</v>
      </c>
      <c r="I124" s="13">
        <v>0.11631345748901301</v>
      </c>
      <c r="J124" s="3">
        <v>14</v>
      </c>
      <c r="K124" s="3">
        <v>2</v>
      </c>
      <c r="L124" s="3">
        <v>0</v>
      </c>
      <c r="M124" s="3">
        <v>0</v>
      </c>
      <c r="N124" s="3">
        <v>0</v>
      </c>
      <c r="O124" s="3">
        <v>-4</v>
      </c>
      <c r="P124" s="3">
        <v>0</v>
      </c>
      <c r="Q124" s="3">
        <v>2</v>
      </c>
      <c r="R124" s="3" t="b">
        <v>1</v>
      </c>
      <c r="S124" s="3">
        <v>0</v>
      </c>
      <c r="T124" s="3">
        <v>0</v>
      </c>
      <c r="U124" s="3">
        <v>1</v>
      </c>
      <c r="V124" s="3">
        <v>7</v>
      </c>
      <c r="W124" s="3">
        <v>0</v>
      </c>
      <c r="X124" s="3" t="s">
        <v>278</v>
      </c>
      <c r="Z124" s="3">
        <v>1</v>
      </c>
      <c r="AD124" s="3">
        <v>1</v>
      </c>
    </row>
    <row r="125" spans="1:34" x14ac:dyDescent="0.2">
      <c r="A125" s="7">
        <v>2306.02925</v>
      </c>
      <c r="B125" s="3" t="s">
        <v>10</v>
      </c>
      <c r="C125" s="3">
        <v>0</v>
      </c>
      <c r="D125" s="3">
        <v>0</v>
      </c>
      <c r="E125" s="3" t="b">
        <v>0</v>
      </c>
      <c r="F125" s="13">
        <v>11.965711355209301</v>
      </c>
      <c r="G125" s="13">
        <v>0.116655588150024</v>
      </c>
      <c r="H125" s="13">
        <v>14.7477352619171</v>
      </c>
      <c r="I125" s="13">
        <v>0.22881698608398399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 t="b">
        <v>1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 t="s">
        <v>272</v>
      </c>
      <c r="Z125" s="3">
        <v>1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</row>
    <row r="126" spans="1:34" x14ac:dyDescent="0.2">
      <c r="A126" s="7">
        <v>2306.0021000000002</v>
      </c>
      <c r="B126" s="3" t="s">
        <v>10</v>
      </c>
      <c r="C126" s="3">
        <v>12</v>
      </c>
      <c r="D126" s="3">
        <v>0</v>
      </c>
      <c r="E126" s="3" t="b">
        <v>0</v>
      </c>
      <c r="F126" s="13">
        <v>7.2213819026947004</v>
      </c>
      <c r="G126" s="13">
        <v>8.0157146453857404</v>
      </c>
      <c r="H126" s="13">
        <v>22.457375288009601</v>
      </c>
      <c r="I126" s="13">
        <v>0.17418551445007299</v>
      </c>
      <c r="J126" s="3">
        <v>418</v>
      </c>
      <c r="K126" s="3">
        <v>181</v>
      </c>
      <c r="L126" s="3">
        <v>0</v>
      </c>
      <c r="M126" s="3">
        <v>0</v>
      </c>
      <c r="N126" s="3">
        <v>84</v>
      </c>
      <c r="O126" s="3">
        <v>81</v>
      </c>
      <c r="P126" s="3">
        <v>117</v>
      </c>
      <c r="Q126" s="3">
        <v>12</v>
      </c>
      <c r="R126" s="3" t="b">
        <v>1</v>
      </c>
      <c r="S126" s="3">
        <v>0</v>
      </c>
      <c r="T126" s="3">
        <v>0</v>
      </c>
      <c r="U126" s="3">
        <v>0</v>
      </c>
      <c r="V126" s="3">
        <v>0</v>
      </c>
      <c r="W126" s="3">
        <v>1</v>
      </c>
      <c r="X126" s="3" t="s">
        <v>272</v>
      </c>
      <c r="Z126" s="3">
        <v>1</v>
      </c>
      <c r="AA126" s="3">
        <v>1</v>
      </c>
      <c r="AB126" s="3">
        <v>1</v>
      </c>
    </row>
    <row r="127" spans="1:34" x14ac:dyDescent="0.2">
      <c r="A127" s="7">
        <v>2306.0009599999998</v>
      </c>
      <c r="B127" s="3" t="s">
        <v>10</v>
      </c>
      <c r="C127" s="3">
        <v>0</v>
      </c>
      <c r="D127" s="3">
        <v>0</v>
      </c>
      <c r="E127" s="3" t="b">
        <v>0</v>
      </c>
      <c r="F127" s="13">
        <v>20.7496979236602</v>
      </c>
      <c r="G127" s="13">
        <v>0.117979526519775</v>
      </c>
      <c r="H127" s="13">
        <v>22.308602571487398</v>
      </c>
      <c r="I127" s="13">
        <v>0.17023658752441401</v>
      </c>
      <c r="J127" s="3">
        <v>58</v>
      </c>
      <c r="K127" s="3">
        <v>45</v>
      </c>
      <c r="L127" s="3">
        <v>0</v>
      </c>
      <c r="M127" s="3">
        <v>0</v>
      </c>
      <c r="N127" s="3">
        <v>5</v>
      </c>
      <c r="O127" s="3">
        <v>0</v>
      </c>
      <c r="P127" s="3">
        <v>0</v>
      </c>
      <c r="Q127" s="3">
        <v>0</v>
      </c>
      <c r="R127" s="3" t="b">
        <v>1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 t="s">
        <v>272</v>
      </c>
      <c r="Z127" s="3">
        <v>1</v>
      </c>
      <c r="AA127" s="3">
        <v>1</v>
      </c>
    </row>
    <row r="128" spans="1:34" x14ac:dyDescent="0.2">
      <c r="A128" s="7">
        <v>2306.0011</v>
      </c>
      <c r="B128" s="3" t="s">
        <v>10</v>
      </c>
      <c r="C128" s="3">
        <v>0</v>
      </c>
      <c r="D128" s="3">
        <v>0</v>
      </c>
      <c r="E128" s="3" t="b">
        <v>0</v>
      </c>
      <c r="F128" s="13">
        <v>20.5417301654815</v>
      </c>
      <c r="G128" s="13">
        <v>0.171042680740356</v>
      </c>
      <c r="H128" s="13">
        <v>22.958740711212101</v>
      </c>
      <c r="I128" s="13">
        <v>0.166739702224731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 t="b">
        <v>1</v>
      </c>
      <c r="S128" s="3">
        <v>0</v>
      </c>
      <c r="T128" s="3">
        <v>0</v>
      </c>
      <c r="U128" s="3">
        <v>0</v>
      </c>
      <c r="V128" s="3">
        <v>4</v>
      </c>
      <c r="W128" s="3">
        <v>0</v>
      </c>
      <c r="X128" s="3" t="s">
        <v>272</v>
      </c>
      <c r="Z128" s="3">
        <v>1</v>
      </c>
    </row>
    <row r="129" spans="1:33" x14ac:dyDescent="0.2">
      <c r="A129" s="7">
        <v>2306.0000599999998</v>
      </c>
      <c r="B129" s="3" t="s">
        <v>10</v>
      </c>
      <c r="C129" s="3">
        <v>0</v>
      </c>
      <c r="D129" s="3">
        <v>0</v>
      </c>
      <c r="E129" s="3" t="b">
        <v>0</v>
      </c>
      <c r="F129" s="13">
        <v>16.7550449371337</v>
      </c>
      <c r="G129" s="13">
        <v>0.118457555770874</v>
      </c>
      <c r="H129" s="13">
        <v>19.106412649154599</v>
      </c>
      <c r="I129" s="13">
        <v>0.16723060607910101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 t="b">
        <v>1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 t="s">
        <v>272</v>
      </c>
      <c r="Z129" s="3">
        <v>1</v>
      </c>
    </row>
    <row r="130" spans="1:33" x14ac:dyDescent="0.2">
      <c r="A130" s="7">
        <v>2306.0038199999999</v>
      </c>
      <c r="B130" s="3" t="s">
        <v>10</v>
      </c>
      <c r="C130" s="3">
        <v>0</v>
      </c>
      <c r="D130" s="3">
        <v>0</v>
      </c>
      <c r="E130" s="3" t="b">
        <v>0</v>
      </c>
      <c r="F130" s="13">
        <v>17.366673707962001</v>
      </c>
      <c r="G130" s="13">
        <v>0.11577796936035099</v>
      </c>
      <c r="H130" s="13">
        <v>17.084884881973199</v>
      </c>
      <c r="I130" s="13">
        <v>0.171024084091186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 t="b">
        <v>1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 t="s">
        <v>272</v>
      </c>
      <c r="Z130" s="3">
        <v>1</v>
      </c>
    </row>
    <row r="131" spans="1:33" x14ac:dyDescent="0.2">
      <c r="A131" s="7">
        <v>2306.0034999999998</v>
      </c>
      <c r="B131" s="3" t="s">
        <v>10</v>
      </c>
      <c r="C131" s="3">
        <v>0</v>
      </c>
      <c r="D131" s="3">
        <v>0</v>
      </c>
      <c r="E131" s="3" t="b">
        <v>0</v>
      </c>
      <c r="F131" s="13">
        <v>12.142583847045801</v>
      </c>
      <c r="G131" s="13">
        <v>0.116480112075805</v>
      </c>
      <c r="H131" s="13">
        <v>12.8616750240325</v>
      </c>
      <c r="I131" s="13">
        <v>0.168602705001831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 t="b">
        <v>1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 t="s">
        <v>272</v>
      </c>
      <c r="Z131" s="3">
        <v>1</v>
      </c>
    </row>
    <row r="132" spans="1:33" x14ac:dyDescent="0.2">
      <c r="A132" s="7">
        <v>2306.0009100000002</v>
      </c>
      <c r="B132" s="3" t="s">
        <v>10</v>
      </c>
      <c r="C132" s="3">
        <v>0</v>
      </c>
      <c r="D132" s="3">
        <v>0</v>
      </c>
      <c r="E132" s="3" t="b">
        <v>0</v>
      </c>
      <c r="F132" s="13">
        <v>24.7858996391296</v>
      </c>
      <c r="G132" s="13">
        <v>0.17575263977050701</v>
      </c>
      <c r="H132" s="13">
        <v>36.4356977939605</v>
      </c>
      <c r="I132" s="13">
        <v>0.21895694732665999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 t="b">
        <v>1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 t="s">
        <v>272</v>
      </c>
      <c r="Z132" s="3">
        <v>1</v>
      </c>
    </row>
    <row r="133" spans="1:33" x14ac:dyDescent="0.2">
      <c r="A133" s="7">
        <v>2306.0024899999999</v>
      </c>
      <c r="B133" s="3" t="s">
        <v>10</v>
      </c>
      <c r="C133" s="3">
        <v>0</v>
      </c>
      <c r="D133" s="3" t="s">
        <v>65</v>
      </c>
      <c r="E133" s="3" t="b">
        <v>0</v>
      </c>
      <c r="F133" s="13">
        <v>203.008847475051</v>
      </c>
      <c r="G133" s="13">
        <v>0.26890373229980402</v>
      </c>
      <c r="H133" s="13">
        <v>-1</v>
      </c>
      <c r="I133" s="13">
        <v>-1</v>
      </c>
      <c r="J133" s="3">
        <v>11</v>
      </c>
      <c r="K133" s="3">
        <v>5</v>
      </c>
      <c r="L133" s="3">
        <v>0</v>
      </c>
      <c r="M133" s="3">
        <v>0</v>
      </c>
      <c r="N133" s="3">
        <v>0</v>
      </c>
      <c r="O133" s="3">
        <v>-11</v>
      </c>
      <c r="P133" s="3">
        <v>-5</v>
      </c>
      <c r="Q133" s="3">
        <v>3</v>
      </c>
      <c r="R133" s="3" t="b">
        <v>1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 t="s">
        <v>272</v>
      </c>
      <c r="Z133" s="3">
        <v>1</v>
      </c>
    </row>
    <row r="134" spans="1:33" x14ac:dyDescent="0.2">
      <c r="A134" s="7">
        <v>2306.06</v>
      </c>
      <c r="B134" s="3" t="s">
        <v>10</v>
      </c>
      <c r="C134" s="3">
        <v>0</v>
      </c>
      <c r="D134" s="3">
        <v>0</v>
      </c>
      <c r="E134" s="3" t="b">
        <v>1</v>
      </c>
      <c r="F134" s="13">
        <v>12.6458666324615</v>
      </c>
      <c r="G134" s="13">
        <v>0.17212247848510701</v>
      </c>
      <c r="H134" s="13">
        <v>13.6982252597808</v>
      </c>
      <c r="I134" s="13">
        <v>0.170184135437011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 t="b">
        <v>1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 t="s">
        <v>272</v>
      </c>
      <c r="Z134" s="3" t="s">
        <v>148</v>
      </c>
    </row>
    <row r="135" spans="1:33" x14ac:dyDescent="0.2">
      <c r="A135" s="7">
        <v>2306.0017800000001</v>
      </c>
      <c r="B135" s="3" t="s">
        <v>10</v>
      </c>
      <c r="C135" s="3">
        <v>0</v>
      </c>
      <c r="D135" s="3">
        <v>0</v>
      </c>
      <c r="E135" s="3" t="b">
        <v>0</v>
      </c>
      <c r="F135" s="13">
        <v>26.837539672851499</v>
      </c>
      <c r="G135" s="13">
        <v>0.17092370986938399</v>
      </c>
      <c r="H135" s="13">
        <v>28.6565132141113</v>
      </c>
      <c r="I135" s="13">
        <v>0.18119144439697199</v>
      </c>
      <c r="J135" s="3">
        <v>18</v>
      </c>
      <c r="K135" s="3">
        <v>16</v>
      </c>
      <c r="L135" s="3">
        <v>0</v>
      </c>
      <c r="M135" s="3">
        <v>0</v>
      </c>
      <c r="N135" s="3">
        <v>1</v>
      </c>
      <c r="O135" s="3">
        <v>0</v>
      </c>
      <c r="P135" s="3">
        <v>0</v>
      </c>
      <c r="Q135" s="3">
        <v>4</v>
      </c>
      <c r="R135" s="3" t="b">
        <v>1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1</v>
      </c>
      <c r="AF135" s="3">
        <v>0</v>
      </c>
      <c r="AG135" s="3">
        <v>0</v>
      </c>
    </row>
    <row r="136" spans="1:33" x14ac:dyDescent="0.2">
      <c r="A136" s="7">
        <v>2306.0085300000001</v>
      </c>
      <c r="B136" s="3" t="s">
        <v>10</v>
      </c>
      <c r="C136" s="3">
        <v>0</v>
      </c>
      <c r="D136" s="3">
        <v>0</v>
      </c>
      <c r="E136" s="3" t="b">
        <v>0</v>
      </c>
      <c r="F136" s="13">
        <v>38.787404298782299</v>
      </c>
      <c r="G136" s="13">
        <v>0.168256521224975</v>
      </c>
      <c r="H136" s="13">
        <v>41.793127059936502</v>
      </c>
      <c r="I136" s="13">
        <v>0.171916723251342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 t="b">
        <v>1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Z136" s="3">
        <v>1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</row>
    <row r="137" spans="1:33" x14ac:dyDescent="0.2">
      <c r="A137" s="7">
        <v>2306.00425</v>
      </c>
      <c r="B137" s="3" t="s">
        <v>10</v>
      </c>
      <c r="C137" s="3">
        <v>0</v>
      </c>
      <c r="D137" s="3">
        <v>0</v>
      </c>
      <c r="E137" s="3" t="b">
        <v>0</v>
      </c>
      <c r="F137" s="13">
        <v>17.263842582702601</v>
      </c>
      <c r="G137" s="13">
        <v>0.17338228225707999</v>
      </c>
      <c r="H137" s="13">
        <v>16.6104748249053</v>
      </c>
      <c r="I137" s="13">
        <v>0.16908597946166901</v>
      </c>
      <c r="J137" s="3">
        <v>8</v>
      </c>
      <c r="K137" s="3">
        <v>0</v>
      </c>
      <c r="L137" s="3">
        <v>0</v>
      </c>
      <c r="M137" s="3">
        <v>0</v>
      </c>
      <c r="N137" s="3">
        <v>2</v>
      </c>
      <c r="O137" s="3">
        <v>0</v>
      </c>
      <c r="P137" s="3">
        <v>0</v>
      </c>
      <c r="Q137" s="3">
        <v>0</v>
      </c>
      <c r="R137" s="3" t="b">
        <v>1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Z137" s="3">
        <v>1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</row>
    <row r="138" spans="1:33" x14ac:dyDescent="0.2">
      <c r="A138" s="7">
        <v>2306.09186</v>
      </c>
      <c r="B138" s="3" t="s">
        <v>10</v>
      </c>
      <c r="C138" s="3">
        <v>0</v>
      </c>
      <c r="D138" s="3">
        <v>0</v>
      </c>
      <c r="E138" s="3" t="b">
        <v>0</v>
      </c>
      <c r="F138" s="13">
        <v>26.573694705963099</v>
      </c>
      <c r="G138" s="13">
        <v>0.166908979415893</v>
      </c>
      <c r="H138" s="13">
        <v>22.694926261901799</v>
      </c>
      <c r="I138" s="13">
        <v>0.171417951583862</v>
      </c>
      <c r="J138" s="3">
        <v>1</v>
      </c>
      <c r="K138" s="3">
        <v>0</v>
      </c>
      <c r="L138" s="3">
        <v>0</v>
      </c>
      <c r="M138" s="3">
        <v>0</v>
      </c>
      <c r="N138" s="3">
        <v>0</v>
      </c>
      <c r="O138" s="3">
        <v>-1</v>
      </c>
      <c r="P138" s="3">
        <v>0</v>
      </c>
      <c r="Q138" s="3">
        <v>0</v>
      </c>
      <c r="R138" s="3" t="b">
        <v>1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Z138" s="3">
        <v>1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</row>
    <row r="139" spans="1:33" x14ac:dyDescent="0.2">
      <c r="A139" s="7">
        <v>2306.0154400000001</v>
      </c>
      <c r="B139" s="3" t="s">
        <v>10</v>
      </c>
      <c r="C139" s="3">
        <v>0</v>
      </c>
      <c r="D139" s="3">
        <v>0</v>
      </c>
      <c r="E139" s="3" t="b">
        <v>0</v>
      </c>
      <c r="F139" s="13">
        <v>20.6628143787384</v>
      </c>
      <c r="G139" s="13">
        <v>0.21877384185790999</v>
      </c>
      <c r="H139" s="13">
        <v>20.791859626770002</v>
      </c>
      <c r="I139" s="13">
        <v>0.16824293136596599</v>
      </c>
      <c r="J139" s="3">
        <v>2</v>
      </c>
      <c r="K139" s="3">
        <v>2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4</v>
      </c>
      <c r="R139" s="3" t="b">
        <v>1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Z139" s="3">
        <v>1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</row>
    <row r="140" spans="1:33" x14ac:dyDescent="0.2">
      <c r="A140" s="7">
        <v>2306.0443</v>
      </c>
      <c r="B140" s="3" t="s">
        <v>10</v>
      </c>
      <c r="C140" s="3">
        <v>0</v>
      </c>
      <c r="D140" s="3">
        <v>0</v>
      </c>
      <c r="E140" s="3" t="b">
        <v>0</v>
      </c>
      <c r="F140" s="13">
        <v>4.3393266201019198</v>
      </c>
      <c r="G140" s="13">
        <v>8.1201076507568304E-2</v>
      </c>
      <c r="H140" s="13">
        <v>5.05279040336608</v>
      </c>
      <c r="I140" s="13">
        <v>0.17196464538574199</v>
      </c>
      <c r="J140" s="3">
        <v>137</v>
      </c>
      <c r="K140" s="3">
        <v>114</v>
      </c>
      <c r="L140" s="3">
        <v>0</v>
      </c>
      <c r="M140" s="3">
        <v>0</v>
      </c>
      <c r="N140" s="3">
        <v>9</v>
      </c>
      <c r="O140" s="3">
        <v>-1</v>
      </c>
      <c r="P140" s="3">
        <v>0</v>
      </c>
      <c r="Q140" s="3">
        <v>0</v>
      </c>
      <c r="R140" s="3" t="b">
        <v>1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Z140" s="3">
        <v>1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</row>
    <row r="141" spans="1:33" x14ac:dyDescent="0.2">
      <c r="A141" s="7">
        <v>2306.00702</v>
      </c>
      <c r="B141" s="3" t="s">
        <v>10</v>
      </c>
      <c r="C141" s="3">
        <v>0</v>
      </c>
      <c r="D141" s="3">
        <v>0</v>
      </c>
      <c r="E141" s="3" t="b">
        <v>0</v>
      </c>
      <c r="F141" s="13">
        <v>12.3133141994476</v>
      </c>
      <c r="G141" s="13">
        <v>0.166942358016967</v>
      </c>
      <c r="H141" s="13">
        <v>15.547265529632501</v>
      </c>
      <c r="I141" s="13">
        <v>0.21954226493835399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 t="b">
        <v>1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Z141" s="3">
        <v>1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</row>
    <row r="142" spans="1:33" x14ac:dyDescent="0.2">
      <c r="A142" s="7">
        <v>2306.0010699999998</v>
      </c>
      <c r="B142" s="3" t="s">
        <v>10</v>
      </c>
      <c r="C142" s="3">
        <v>0</v>
      </c>
      <c r="D142" s="3">
        <v>0</v>
      </c>
      <c r="E142" s="3" t="b">
        <v>0</v>
      </c>
      <c r="F142" s="13">
        <v>15.205803155899</v>
      </c>
      <c r="G142" s="13">
        <v>0.16947579383850001</v>
      </c>
      <c r="H142" s="13">
        <v>19.059718608856201</v>
      </c>
      <c r="I142" s="13">
        <v>0.22077751159667899</v>
      </c>
      <c r="J142" s="3">
        <v>155</v>
      </c>
      <c r="K142" s="3">
        <v>91</v>
      </c>
      <c r="L142" s="3">
        <v>0</v>
      </c>
      <c r="M142" s="3">
        <v>1</v>
      </c>
      <c r="N142" s="3">
        <v>24</v>
      </c>
      <c r="O142" s="3">
        <v>0</v>
      </c>
      <c r="P142" s="3">
        <v>0</v>
      </c>
      <c r="Q142" s="3">
        <v>0</v>
      </c>
      <c r="R142" s="3" t="b">
        <v>1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Z142" s="3">
        <v>1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</row>
    <row r="143" spans="1:33" x14ac:dyDescent="0.2">
      <c r="A143" s="7">
        <v>2306.0029599999998</v>
      </c>
      <c r="B143" s="3" t="s">
        <v>10</v>
      </c>
      <c r="C143" s="3">
        <v>0</v>
      </c>
      <c r="D143" s="3">
        <v>0</v>
      </c>
      <c r="E143" s="3" t="b">
        <v>0</v>
      </c>
      <c r="F143" s="13">
        <v>12.146671056747399</v>
      </c>
      <c r="G143" s="13">
        <v>0.17204618453979401</v>
      </c>
      <c r="H143" s="13">
        <v>14.641519784927301</v>
      </c>
      <c r="I143" s="13">
        <v>0.168154716491699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 t="b">
        <v>1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Z143" s="3">
        <v>1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</row>
    <row r="144" spans="1:33" x14ac:dyDescent="0.2">
      <c r="A144" s="7">
        <v>2306.0015400000002</v>
      </c>
      <c r="B144" s="3" t="s">
        <v>10</v>
      </c>
      <c r="C144" s="3">
        <v>0</v>
      </c>
      <c r="D144" s="3">
        <v>0</v>
      </c>
      <c r="E144" s="3" t="b">
        <v>0</v>
      </c>
      <c r="F144" s="13">
        <v>35.741010665893498</v>
      </c>
      <c r="G144" s="13">
        <v>0.16685581207275299</v>
      </c>
      <c r="H144" s="13">
        <v>41.102271556854198</v>
      </c>
      <c r="I144" s="13">
        <v>0.16960406303405701</v>
      </c>
      <c r="J144" s="3">
        <v>3</v>
      </c>
      <c r="K144" s="3">
        <v>2</v>
      </c>
      <c r="L144" s="3">
        <v>0</v>
      </c>
      <c r="M144" s="3">
        <v>0</v>
      </c>
      <c r="N144" s="3">
        <v>0</v>
      </c>
      <c r="O144" s="3">
        <v>-1</v>
      </c>
      <c r="P144" s="3">
        <v>0</v>
      </c>
      <c r="Q144" s="3">
        <v>2</v>
      </c>
      <c r="R144" s="3" t="b">
        <v>1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Z144" s="3">
        <v>1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</row>
    <row r="145" spans="1:34" x14ac:dyDescent="0.2">
      <c r="A145" s="7">
        <v>2306.0001900000002</v>
      </c>
      <c r="B145" s="3" t="s">
        <v>10</v>
      </c>
      <c r="C145" s="3">
        <v>0</v>
      </c>
      <c r="D145" s="3">
        <v>0</v>
      </c>
      <c r="E145" s="3" t="b">
        <v>0</v>
      </c>
      <c r="F145" s="13">
        <v>15.8627927303314</v>
      </c>
      <c r="G145" s="13">
        <v>0.16747450828552199</v>
      </c>
      <c r="H145" s="13">
        <v>16.3172976970672</v>
      </c>
      <c r="I145" s="13">
        <v>0.16708350181579501</v>
      </c>
      <c r="J145" s="3">
        <v>2</v>
      </c>
      <c r="K145" s="3">
        <v>2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4</v>
      </c>
      <c r="R145" s="3" t="b">
        <v>1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Z145" s="3">
        <v>1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</row>
    <row r="146" spans="1:34" x14ac:dyDescent="0.2">
      <c r="A146" s="7">
        <v>2306.0026600000001</v>
      </c>
      <c r="B146" s="3" t="s">
        <v>10</v>
      </c>
      <c r="C146" s="3">
        <v>0</v>
      </c>
      <c r="D146" s="3">
        <v>0</v>
      </c>
      <c r="E146" s="3" t="b">
        <v>0</v>
      </c>
      <c r="F146" s="13">
        <v>15.539482116699199</v>
      </c>
      <c r="G146" s="13">
        <v>0.116338491439819</v>
      </c>
      <c r="H146" s="13">
        <v>14.0980794429779</v>
      </c>
      <c r="I146" s="13">
        <v>0.116138935089111</v>
      </c>
      <c r="J146" s="3">
        <v>54</v>
      </c>
      <c r="K146" s="3">
        <v>2</v>
      </c>
      <c r="L146" s="3">
        <v>0</v>
      </c>
      <c r="M146" s="3">
        <v>0</v>
      </c>
      <c r="N146" s="3">
        <v>16</v>
      </c>
      <c r="O146" s="3">
        <v>0</v>
      </c>
      <c r="P146" s="3">
        <v>0</v>
      </c>
      <c r="Q146" s="3">
        <v>4</v>
      </c>
      <c r="R146" s="3" t="b">
        <v>1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Z146" s="3">
        <v>1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</row>
    <row r="147" spans="1:34" x14ac:dyDescent="0.2">
      <c r="A147" s="7">
        <v>2306.00371</v>
      </c>
      <c r="B147" s="3" t="s">
        <v>10</v>
      </c>
      <c r="C147" s="3">
        <v>12</v>
      </c>
      <c r="D147" s="3">
        <v>0</v>
      </c>
      <c r="E147" s="3" t="b">
        <v>0</v>
      </c>
      <c r="F147" s="13">
        <v>3.5350887775421098</v>
      </c>
      <c r="G147" s="13">
        <v>0.219510793685913</v>
      </c>
      <c r="H147" s="13">
        <v>7.4916641712188703</v>
      </c>
      <c r="I147" s="13">
        <v>0.16720128059387199</v>
      </c>
      <c r="J147" s="3">
        <v>392</v>
      </c>
      <c r="K147" s="3">
        <v>264</v>
      </c>
      <c r="L147" s="3">
        <v>0</v>
      </c>
      <c r="M147" s="3">
        <v>0</v>
      </c>
      <c r="N147" s="3">
        <v>3</v>
      </c>
      <c r="O147" s="3">
        <v>-141</v>
      </c>
      <c r="P147" s="3">
        <v>90</v>
      </c>
      <c r="Q147" s="3">
        <v>12</v>
      </c>
      <c r="R147" s="3" t="b">
        <v>1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Z147" s="3">
        <v>1</v>
      </c>
      <c r="AA147" s="3">
        <v>1</v>
      </c>
      <c r="AB147" s="3">
        <v>1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</row>
    <row r="148" spans="1:34" x14ac:dyDescent="0.2">
      <c r="A148" s="7">
        <v>2306.00389</v>
      </c>
      <c r="B148" s="3" t="s">
        <v>10</v>
      </c>
      <c r="C148" s="3">
        <v>0</v>
      </c>
      <c r="D148" s="3">
        <v>0</v>
      </c>
      <c r="E148" s="3" t="b">
        <v>0</v>
      </c>
      <c r="F148" s="13">
        <v>26.489767313003501</v>
      </c>
      <c r="G148" s="13">
        <v>0.16788053512573201</v>
      </c>
      <c r="H148" s="13">
        <v>20.800549030303898</v>
      </c>
      <c r="I148" s="13">
        <v>0.171859741210937</v>
      </c>
      <c r="J148" s="3">
        <v>1</v>
      </c>
      <c r="K148" s="3">
        <v>0</v>
      </c>
      <c r="L148" s="3">
        <v>0</v>
      </c>
      <c r="M148" s="3">
        <v>0</v>
      </c>
      <c r="N148" s="3">
        <v>0</v>
      </c>
      <c r="O148" s="3">
        <v>-1</v>
      </c>
      <c r="P148" s="3">
        <v>0</v>
      </c>
      <c r="Q148" s="3">
        <v>0</v>
      </c>
      <c r="R148" s="3" t="b">
        <v>1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Z148" s="3">
        <v>1</v>
      </c>
    </row>
    <row r="149" spans="1:34" x14ac:dyDescent="0.2">
      <c r="A149" s="7">
        <v>2306.0012499999998</v>
      </c>
      <c r="B149" s="3" t="s">
        <v>10</v>
      </c>
      <c r="C149" s="3">
        <v>0</v>
      </c>
      <c r="D149" s="3">
        <v>0</v>
      </c>
      <c r="E149" s="3" t="b">
        <v>0</v>
      </c>
      <c r="F149" s="13">
        <v>23.818579673767001</v>
      </c>
      <c r="G149" s="13">
        <v>0.16795110702514601</v>
      </c>
      <c r="H149" s="13">
        <v>15.7047183513641</v>
      </c>
      <c r="I149" s="13">
        <v>0.11670875549316399</v>
      </c>
      <c r="J149" s="3">
        <v>2</v>
      </c>
      <c r="K149" s="3">
        <v>2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4</v>
      </c>
      <c r="R149" s="3" t="b">
        <v>1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Z149" s="3">
        <v>1</v>
      </c>
    </row>
    <row r="150" spans="1:34" x14ac:dyDescent="0.2">
      <c r="A150" s="7">
        <v>2306.0012200000001</v>
      </c>
      <c r="B150" s="3" t="s">
        <v>10</v>
      </c>
      <c r="C150" s="3">
        <v>0</v>
      </c>
      <c r="D150" s="3">
        <v>0</v>
      </c>
      <c r="E150" s="3" t="b">
        <v>0</v>
      </c>
      <c r="F150" s="13">
        <v>24.522426128387401</v>
      </c>
      <c r="G150" s="13">
        <v>0.21676230430603</v>
      </c>
      <c r="H150" s="13">
        <v>22.817698717117299</v>
      </c>
      <c r="I150" s="13">
        <v>0.116512537002563</v>
      </c>
      <c r="J150" s="3">
        <v>4</v>
      </c>
      <c r="K150" s="3">
        <v>2</v>
      </c>
      <c r="L150" s="3">
        <v>0</v>
      </c>
      <c r="M150" s="3">
        <v>0</v>
      </c>
      <c r="N150" s="3">
        <v>0</v>
      </c>
      <c r="O150" s="3">
        <v>2</v>
      </c>
      <c r="P150" s="3">
        <v>0</v>
      </c>
      <c r="Q150" s="3">
        <v>4</v>
      </c>
      <c r="R150" s="3" t="b">
        <v>1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Z150" s="3">
        <v>1</v>
      </c>
    </row>
    <row r="151" spans="1:34" x14ac:dyDescent="0.2">
      <c r="A151" s="7">
        <v>2306.0002899999999</v>
      </c>
      <c r="B151" s="3" t="s">
        <v>10</v>
      </c>
      <c r="C151" s="3">
        <v>12</v>
      </c>
      <c r="D151" s="3">
        <v>12</v>
      </c>
      <c r="E151" s="3" t="b">
        <v>0</v>
      </c>
      <c r="F151" s="13">
        <v>4.8918685913085902</v>
      </c>
      <c r="G151" s="13">
        <v>5.6533858776092503</v>
      </c>
      <c r="H151" s="13">
        <v>5.6119117736816397</v>
      </c>
      <c r="I151" s="13">
        <v>6.3607807159423801</v>
      </c>
      <c r="J151" s="3">
        <v>48</v>
      </c>
      <c r="K151" s="3">
        <v>0</v>
      </c>
      <c r="L151" s="3">
        <v>0</v>
      </c>
      <c r="M151" s="3">
        <v>0</v>
      </c>
      <c r="N151" s="3">
        <v>20</v>
      </c>
      <c r="O151" s="3">
        <v>0</v>
      </c>
      <c r="P151" s="3">
        <v>0</v>
      </c>
      <c r="Q151" s="3">
        <v>0</v>
      </c>
      <c r="R151" s="3" t="b">
        <v>1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Z151" s="3">
        <v>1</v>
      </c>
    </row>
    <row r="152" spans="1:34" x14ac:dyDescent="0.2">
      <c r="A152" s="7">
        <v>2306.0669800000001</v>
      </c>
      <c r="B152" s="3" t="s">
        <v>10</v>
      </c>
      <c r="C152" s="3">
        <v>12</v>
      </c>
      <c r="D152" s="3">
        <v>12</v>
      </c>
      <c r="E152" s="3" t="b">
        <v>0</v>
      </c>
      <c r="F152" s="13">
        <v>7.5406455993652299</v>
      </c>
      <c r="G152" s="13">
        <v>10.3521959781646</v>
      </c>
      <c r="H152" s="13">
        <v>5.1760809421539298</v>
      </c>
      <c r="I152" s="13">
        <v>5.1898140907287598</v>
      </c>
      <c r="J152" s="3">
        <v>2</v>
      </c>
      <c r="K152" s="3">
        <v>2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4</v>
      </c>
      <c r="R152" s="3" t="b">
        <v>1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Z152" s="3">
        <v>1</v>
      </c>
    </row>
    <row r="153" spans="1:34" x14ac:dyDescent="0.2">
      <c r="A153" s="7">
        <v>2306.0135799999998</v>
      </c>
      <c r="B153" s="3" t="s">
        <v>10</v>
      </c>
      <c r="C153" s="3">
        <v>0</v>
      </c>
      <c r="D153" s="3">
        <v>0</v>
      </c>
      <c r="E153" s="3" t="b">
        <v>0</v>
      </c>
      <c r="F153" s="13">
        <v>12.3320858478546</v>
      </c>
      <c r="G153" s="13">
        <v>0.115867614746093</v>
      </c>
      <c r="H153" s="13">
        <v>12.442997455596901</v>
      </c>
      <c r="I153" s="13">
        <v>0.119116067886352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 t="b">
        <v>1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Z153" s="3">
        <v>1</v>
      </c>
    </row>
    <row r="154" spans="1:34" x14ac:dyDescent="0.2">
      <c r="A154" s="7">
        <v>2306.0298400000001</v>
      </c>
      <c r="B154" s="3" t="s">
        <v>10</v>
      </c>
      <c r="C154" s="3">
        <v>0</v>
      </c>
      <c r="D154" s="3">
        <v>0</v>
      </c>
      <c r="E154" s="3" t="b">
        <v>0</v>
      </c>
      <c r="F154" s="13">
        <v>19.214702844619701</v>
      </c>
      <c r="G154" s="13">
        <v>0.168060302734375</v>
      </c>
      <c r="H154" s="13">
        <v>19.6393558979034</v>
      </c>
      <c r="I154" s="13">
        <v>0.11602783203125</v>
      </c>
      <c r="J154" s="3">
        <v>1</v>
      </c>
      <c r="K154" s="3">
        <v>0</v>
      </c>
      <c r="L154" s="3">
        <v>0</v>
      </c>
      <c r="M154" s="3">
        <v>0</v>
      </c>
      <c r="N154" s="3">
        <v>0</v>
      </c>
      <c r="O154" s="3">
        <v>1</v>
      </c>
      <c r="P154" s="3">
        <v>0</v>
      </c>
      <c r="Q154" s="3">
        <v>0</v>
      </c>
      <c r="R154" s="3" t="b">
        <v>1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Z154" s="3">
        <v>1</v>
      </c>
    </row>
    <row r="155" spans="1:34" x14ac:dyDescent="0.2">
      <c r="A155" s="7">
        <v>2306.0075000000002</v>
      </c>
      <c r="B155" s="3" t="s">
        <v>10</v>
      </c>
      <c r="C155" s="3">
        <v>0</v>
      </c>
      <c r="D155" s="3">
        <v>0</v>
      </c>
      <c r="E155" s="3" t="b">
        <v>0</v>
      </c>
      <c r="F155" s="13">
        <v>28.095352172851499</v>
      </c>
      <c r="G155" s="13">
        <v>0.117323160171508</v>
      </c>
      <c r="H155" s="13">
        <v>43.709733247756901</v>
      </c>
      <c r="I155" s="13">
        <v>0.167334794998168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 t="b">
        <v>1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Z155" s="3">
        <v>1</v>
      </c>
    </row>
    <row r="156" spans="1:34" x14ac:dyDescent="0.2">
      <c r="A156" s="7">
        <v>2306.0027399999999</v>
      </c>
      <c r="B156" s="3" t="s">
        <v>10</v>
      </c>
      <c r="C156" s="3">
        <v>0</v>
      </c>
      <c r="D156" s="3">
        <v>0</v>
      </c>
      <c r="E156" s="3" t="b">
        <v>0</v>
      </c>
      <c r="F156" s="13">
        <v>33.323423862457197</v>
      </c>
      <c r="G156" s="13">
        <v>0.17035841941833399</v>
      </c>
      <c r="H156" s="13">
        <v>48.166957139968801</v>
      </c>
      <c r="I156" s="13">
        <v>0.21979427337646401</v>
      </c>
      <c r="J156" s="3">
        <v>2</v>
      </c>
      <c r="K156" s="3">
        <v>2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4</v>
      </c>
      <c r="R156" s="3" t="b">
        <v>1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Z156" s="3">
        <v>1</v>
      </c>
    </row>
    <row r="157" spans="1:34" x14ac:dyDescent="0.2">
      <c r="A157" s="7">
        <v>2306.0156900000002</v>
      </c>
      <c r="B157" s="3" t="s">
        <v>10</v>
      </c>
      <c r="C157" s="3">
        <v>0</v>
      </c>
      <c r="D157" s="3">
        <v>0</v>
      </c>
      <c r="E157" s="3" t="b">
        <v>0</v>
      </c>
      <c r="F157" s="13">
        <v>16.3410258293151</v>
      </c>
      <c r="G157" s="13">
        <v>0.173614501953125</v>
      </c>
      <c r="H157" s="13">
        <v>16.725210666656402</v>
      </c>
      <c r="I157" s="13">
        <v>0.11635470390319801</v>
      </c>
      <c r="J157" s="3">
        <v>6243</v>
      </c>
      <c r="K157" s="3">
        <v>2170</v>
      </c>
      <c r="L157" s="3">
        <v>4</v>
      </c>
      <c r="M157" s="3">
        <v>2</v>
      </c>
      <c r="N157" s="3">
        <v>1631</v>
      </c>
      <c r="O157" s="3">
        <v>0</v>
      </c>
      <c r="P157" s="3">
        <v>-1</v>
      </c>
      <c r="Q157" s="3">
        <v>1</v>
      </c>
      <c r="R157" s="3" t="b">
        <v>1</v>
      </c>
      <c r="S157" s="3">
        <v>0</v>
      </c>
      <c r="T157" s="3">
        <v>0</v>
      </c>
      <c r="U157" s="3">
        <v>0</v>
      </c>
      <c r="V157" s="3">
        <v>2</v>
      </c>
      <c r="W157" s="3">
        <v>1</v>
      </c>
      <c r="Z157" s="3">
        <v>1</v>
      </c>
      <c r="AD157" s="3">
        <v>1</v>
      </c>
      <c r="AH157" t="s">
        <v>242</v>
      </c>
    </row>
    <row r="158" spans="1:34" x14ac:dyDescent="0.2">
      <c r="A158" s="7">
        <v>2306.0196700000001</v>
      </c>
      <c r="B158" s="3" t="s">
        <v>10</v>
      </c>
      <c r="C158" s="3">
        <v>0</v>
      </c>
      <c r="D158" s="3">
        <v>0</v>
      </c>
      <c r="E158" s="3" t="b">
        <v>0</v>
      </c>
      <c r="F158" s="13">
        <v>20.7853662967681</v>
      </c>
      <c r="G158" s="13">
        <v>0.116289377212524</v>
      </c>
      <c r="H158" s="13">
        <v>22.0862905979156</v>
      </c>
      <c r="I158" s="13">
        <v>0.11631584167480399</v>
      </c>
      <c r="J158" s="3">
        <v>8</v>
      </c>
      <c r="K158" s="3">
        <v>0</v>
      </c>
      <c r="L158" s="3">
        <v>0</v>
      </c>
      <c r="M158" s="3">
        <v>0</v>
      </c>
      <c r="N158" s="3">
        <v>2</v>
      </c>
      <c r="O158" s="3">
        <v>0</v>
      </c>
      <c r="P158" s="3">
        <v>0</v>
      </c>
      <c r="Q158" s="3">
        <v>0</v>
      </c>
      <c r="R158" s="3" t="b">
        <v>1</v>
      </c>
      <c r="S158" s="3">
        <v>0</v>
      </c>
      <c r="T158" s="3">
        <v>0</v>
      </c>
      <c r="U158" s="3">
        <v>0</v>
      </c>
      <c r="V158" s="3">
        <v>2</v>
      </c>
      <c r="W158" s="3">
        <v>0</v>
      </c>
      <c r="Z158" s="3">
        <v>1</v>
      </c>
    </row>
    <row r="159" spans="1:34" x14ac:dyDescent="0.2">
      <c r="A159" s="7">
        <v>2306.0058100000001</v>
      </c>
      <c r="B159" s="3" t="s">
        <v>10</v>
      </c>
      <c r="C159" s="3">
        <v>0</v>
      </c>
      <c r="D159" s="3">
        <v>0</v>
      </c>
      <c r="E159" s="3" t="b">
        <v>0</v>
      </c>
      <c r="F159" s="13">
        <v>17.859217882156301</v>
      </c>
      <c r="G159" s="13">
        <v>0.1675865650177</v>
      </c>
      <c r="H159" s="13">
        <v>11.7441494464874</v>
      </c>
      <c r="I159" s="13">
        <v>0.11559867858886699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 t="b">
        <v>1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Z159" s="3">
        <v>1</v>
      </c>
      <c r="AE159" s="3">
        <v>1</v>
      </c>
      <c r="AH159" t="s">
        <v>243</v>
      </c>
    </row>
    <row r="160" spans="1:34" x14ac:dyDescent="0.2">
      <c r="A160" s="7">
        <v>2306.00126</v>
      </c>
      <c r="B160" s="3" t="s">
        <v>10</v>
      </c>
      <c r="C160" s="3">
        <v>0</v>
      </c>
      <c r="D160" s="3">
        <v>0</v>
      </c>
      <c r="E160" s="3" t="b">
        <v>0</v>
      </c>
      <c r="F160" s="13">
        <v>36.5157856941223</v>
      </c>
      <c r="G160" s="13">
        <v>0.167009592056274</v>
      </c>
      <c r="H160" s="13">
        <v>31.332610607147199</v>
      </c>
      <c r="I160" s="13">
        <v>0.16927790641784601</v>
      </c>
      <c r="J160" s="3">
        <v>524</v>
      </c>
      <c r="K160" s="3">
        <v>1</v>
      </c>
      <c r="L160" s="3">
        <v>0</v>
      </c>
      <c r="M160" s="3">
        <v>0</v>
      </c>
      <c r="N160" s="3">
        <v>142</v>
      </c>
      <c r="O160" s="3">
        <v>-1</v>
      </c>
      <c r="P160" s="3">
        <v>0</v>
      </c>
      <c r="Q160" s="3">
        <v>2</v>
      </c>
      <c r="R160" s="3" t="b">
        <v>1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Z160" s="3">
        <v>1</v>
      </c>
    </row>
    <row r="161" spans="1:34" x14ac:dyDescent="0.2">
      <c r="A161" s="7">
        <v>2306.00927</v>
      </c>
      <c r="B161" s="3" t="s">
        <v>10</v>
      </c>
      <c r="C161" s="3">
        <v>0</v>
      </c>
      <c r="D161" s="3">
        <v>0</v>
      </c>
      <c r="E161" s="3" t="b">
        <v>0</v>
      </c>
      <c r="F161" s="13">
        <v>128.934473514556</v>
      </c>
      <c r="G161" s="13">
        <v>0.16801905632019001</v>
      </c>
      <c r="H161" s="13">
        <v>98.308041810989295</v>
      </c>
      <c r="I161" s="13">
        <v>0.168086767196655</v>
      </c>
      <c r="J161" s="3">
        <v>23</v>
      </c>
      <c r="K161" s="3">
        <v>0</v>
      </c>
      <c r="L161" s="3">
        <v>0</v>
      </c>
      <c r="M161" s="3">
        <v>0</v>
      </c>
      <c r="N161" s="3">
        <v>9</v>
      </c>
      <c r="O161" s="3">
        <v>-1</v>
      </c>
      <c r="P161" s="3">
        <v>0</v>
      </c>
      <c r="Q161" s="3">
        <v>0</v>
      </c>
      <c r="R161" s="3" t="b">
        <v>0</v>
      </c>
      <c r="S161" s="3">
        <v>2</v>
      </c>
      <c r="T161" s="3">
        <v>0</v>
      </c>
      <c r="U161" s="3">
        <v>0</v>
      </c>
      <c r="V161" s="3">
        <v>0</v>
      </c>
      <c r="W161" s="3">
        <v>0</v>
      </c>
      <c r="Z161" s="3">
        <v>1</v>
      </c>
      <c r="AE161" s="3">
        <v>1</v>
      </c>
      <c r="AH161" t="s">
        <v>244</v>
      </c>
    </row>
    <row r="162" spans="1:34" x14ac:dyDescent="0.2">
      <c r="A162" s="7">
        <v>2306.0128399999999</v>
      </c>
      <c r="B162" s="3" t="s">
        <v>10</v>
      </c>
      <c r="C162" s="3">
        <v>0</v>
      </c>
      <c r="D162" s="3">
        <v>0</v>
      </c>
      <c r="E162" s="3" t="b">
        <v>0</v>
      </c>
      <c r="F162" s="13">
        <v>27.780175924301101</v>
      </c>
      <c r="G162" s="13">
        <v>0.115897178649902</v>
      </c>
      <c r="H162" s="13">
        <v>31.1939325332641</v>
      </c>
      <c r="I162" s="13">
        <v>0.16998672485351499</v>
      </c>
      <c r="J162" s="3">
        <v>147</v>
      </c>
      <c r="K162" s="3">
        <v>1</v>
      </c>
      <c r="L162" s="3">
        <v>0</v>
      </c>
      <c r="M162" s="3">
        <v>0</v>
      </c>
      <c r="N162" s="3">
        <v>59</v>
      </c>
      <c r="O162" s="3">
        <v>0</v>
      </c>
      <c r="P162" s="3">
        <v>0</v>
      </c>
      <c r="Q162" s="3">
        <v>2</v>
      </c>
      <c r="R162" s="3" t="b">
        <v>1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Z162" s="3">
        <v>1</v>
      </c>
      <c r="AH162" t="s">
        <v>247</v>
      </c>
    </row>
    <row r="163" spans="1:34" x14ac:dyDescent="0.2">
      <c r="A163" s="7">
        <v>2306.1634600000002</v>
      </c>
      <c r="B163" s="3" t="s">
        <v>10</v>
      </c>
      <c r="C163" s="3">
        <v>0</v>
      </c>
      <c r="D163" s="3">
        <v>0</v>
      </c>
      <c r="E163" s="3" t="b">
        <v>0</v>
      </c>
      <c r="F163" s="13">
        <v>20.757508516311599</v>
      </c>
      <c r="G163" s="13">
        <v>0.115746259689331</v>
      </c>
      <c r="H163" s="13">
        <v>20.914488554000801</v>
      </c>
      <c r="I163" s="13">
        <v>0.174349784851074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 t="b">
        <v>1</v>
      </c>
      <c r="S163" s="3">
        <v>0</v>
      </c>
      <c r="T163" s="3">
        <v>0</v>
      </c>
      <c r="U163" s="3">
        <v>0</v>
      </c>
      <c r="V163" s="3">
        <v>2</v>
      </c>
      <c r="W163" s="3">
        <v>0</v>
      </c>
      <c r="Z163" s="3">
        <v>1</v>
      </c>
    </row>
    <row r="164" spans="1:34" x14ac:dyDescent="0.2">
      <c r="A164" s="7">
        <v>2306.00308</v>
      </c>
      <c r="B164" s="3" t="s">
        <v>10</v>
      </c>
      <c r="C164" s="3">
        <v>0</v>
      </c>
      <c r="D164" s="3">
        <v>0</v>
      </c>
      <c r="E164" s="3" t="b">
        <v>0</v>
      </c>
      <c r="F164" s="13">
        <v>24.1778450012207</v>
      </c>
      <c r="G164" s="13">
        <v>0.16620540618896401</v>
      </c>
      <c r="H164" s="13">
        <v>31.093021154403601</v>
      </c>
      <c r="I164" s="13">
        <v>0.170636892318725</v>
      </c>
      <c r="J164" s="3">
        <v>425</v>
      </c>
      <c r="K164" s="3">
        <v>110</v>
      </c>
      <c r="L164" s="3">
        <v>0</v>
      </c>
      <c r="M164" s="3">
        <v>1</v>
      </c>
      <c r="N164" s="3">
        <v>100</v>
      </c>
      <c r="O164" s="3">
        <v>0</v>
      </c>
      <c r="P164" s="3">
        <v>0</v>
      </c>
      <c r="Q164" s="3">
        <v>0</v>
      </c>
      <c r="R164" s="3" t="b">
        <v>1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Z164" s="3">
        <v>1</v>
      </c>
      <c r="AH164" t="s">
        <v>251</v>
      </c>
    </row>
    <row r="165" spans="1:34" x14ac:dyDescent="0.2">
      <c r="A165" s="7">
        <v>2306.0376299999998</v>
      </c>
      <c r="B165" s="3" t="s">
        <v>10</v>
      </c>
      <c r="C165" s="3">
        <v>0</v>
      </c>
      <c r="D165" s="3">
        <v>0</v>
      </c>
      <c r="E165" s="3" t="b">
        <v>0</v>
      </c>
      <c r="F165" s="13">
        <v>16.876131296157801</v>
      </c>
      <c r="G165" s="13">
        <v>0.115515232086181</v>
      </c>
      <c r="H165" s="13">
        <v>16.978204488754201</v>
      </c>
      <c r="I165" s="13">
        <v>0.16886377334594699</v>
      </c>
      <c r="J165" s="3">
        <v>1146</v>
      </c>
      <c r="K165" s="3">
        <v>125</v>
      </c>
      <c r="L165" s="3">
        <v>0</v>
      </c>
      <c r="M165" s="3">
        <v>1</v>
      </c>
      <c r="N165" s="3">
        <v>422</v>
      </c>
      <c r="O165" s="3">
        <v>0</v>
      </c>
      <c r="P165" s="3">
        <v>0</v>
      </c>
      <c r="Q165" s="3">
        <v>0</v>
      </c>
      <c r="R165" s="3" t="b">
        <v>1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Z165" s="3">
        <v>1</v>
      </c>
    </row>
    <row r="166" spans="1:34" x14ac:dyDescent="0.2">
      <c r="A166" s="7">
        <v>2306.0580300000001</v>
      </c>
      <c r="B166" s="3" t="s">
        <v>10</v>
      </c>
      <c r="C166" s="3">
        <v>0</v>
      </c>
      <c r="D166" s="3">
        <v>0</v>
      </c>
      <c r="E166" s="3" t="b">
        <v>0</v>
      </c>
      <c r="F166" s="13">
        <v>16.6626906394958</v>
      </c>
      <c r="G166" s="13">
        <v>0.116314888000488</v>
      </c>
      <c r="H166" s="13">
        <v>16.4318845272064</v>
      </c>
      <c r="I166" s="13">
        <v>0.17451572418212799</v>
      </c>
      <c r="J166" s="3">
        <v>2186</v>
      </c>
      <c r="K166" s="3">
        <v>536</v>
      </c>
      <c r="L166" s="3">
        <v>1</v>
      </c>
      <c r="M166" s="3">
        <v>3</v>
      </c>
      <c r="N166" s="3">
        <v>718</v>
      </c>
      <c r="O166" s="3">
        <v>1</v>
      </c>
      <c r="P166" s="3">
        <v>0</v>
      </c>
      <c r="Q166" s="3">
        <v>0</v>
      </c>
      <c r="R166" s="3" t="b">
        <v>1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Z166" s="3">
        <v>1</v>
      </c>
      <c r="AH166" t="s">
        <v>247</v>
      </c>
    </row>
    <row r="167" spans="1:34" x14ac:dyDescent="0.2">
      <c r="A167" s="7">
        <v>2306.0151099999998</v>
      </c>
      <c r="B167" s="3" t="s">
        <v>10</v>
      </c>
      <c r="C167" s="3">
        <v>0</v>
      </c>
      <c r="D167" s="3">
        <v>0</v>
      </c>
      <c r="E167" s="3" t="b">
        <v>0</v>
      </c>
      <c r="F167" s="13">
        <v>21.101854562759399</v>
      </c>
      <c r="G167" s="13">
        <v>0.167166233062744</v>
      </c>
      <c r="H167" s="13">
        <v>19.676608085632299</v>
      </c>
      <c r="I167" s="13">
        <v>0.16810083389282199</v>
      </c>
      <c r="J167" s="3">
        <v>2</v>
      </c>
      <c r="K167" s="3">
        <v>2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4</v>
      </c>
      <c r="R167" s="3" t="b">
        <v>1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Z167" s="3">
        <v>1</v>
      </c>
    </row>
    <row r="168" spans="1:34" x14ac:dyDescent="0.2">
      <c r="A168" s="7">
        <v>2306.0458699999999</v>
      </c>
      <c r="B168" s="3" t="s">
        <v>10</v>
      </c>
      <c r="C168" s="3">
        <v>0</v>
      </c>
      <c r="D168" s="3">
        <v>0</v>
      </c>
      <c r="E168" s="3" t="b">
        <v>1</v>
      </c>
      <c r="F168" s="13">
        <v>21.212310314178399</v>
      </c>
      <c r="G168" s="13">
        <v>0.16749835014343201</v>
      </c>
      <c r="H168" s="13">
        <v>16.4622335433959</v>
      </c>
      <c r="I168" s="13">
        <v>0.16885638236999501</v>
      </c>
      <c r="J168" s="3">
        <v>2</v>
      </c>
      <c r="K168" s="3">
        <v>2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4</v>
      </c>
      <c r="R168" s="3" t="b">
        <v>1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Z168" s="3" t="s">
        <v>148</v>
      </c>
    </row>
    <row r="169" spans="1:34" x14ac:dyDescent="0.2">
      <c r="A169" s="7">
        <v>2306.1106100000002</v>
      </c>
      <c r="B169" s="3" t="s">
        <v>10</v>
      </c>
      <c r="C169" s="3">
        <v>0</v>
      </c>
      <c r="D169" s="3">
        <v>0</v>
      </c>
      <c r="E169" s="3" t="b">
        <v>1</v>
      </c>
      <c r="F169" s="13">
        <v>16.173828125</v>
      </c>
      <c r="G169" s="13">
        <v>0.166390895843505</v>
      </c>
      <c r="H169" s="13">
        <v>12.6887030601501</v>
      </c>
      <c r="I169" s="13">
        <v>0.119467973709106</v>
      </c>
      <c r="J169" s="3">
        <v>2</v>
      </c>
      <c r="K169" s="3">
        <v>2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4</v>
      </c>
      <c r="R169" s="3" t="b">
        <v>1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Z169" s="3" t="s">
        <v>148</v>
      </c>
    </row>
    <row r="170" spans="1:34" x14ac:dyDescent="0.2">
      <c r="A170" s="7">
        <v>2306.00432</v>
      </c>
      <c r="B170" s="3" t="s">
        <v>10</v>
      </c>
      <c r="C170" s="3">
        <v>0</v>
      </c>
      <c r="D170" s="3">
        <v>0</v>
      </c>
      <c r="E170" s="3" t="b">
        <v>1</v>
      </c>
      <c r="F170" s="13">
        <v>12.383285045623699</v>
      </c>
      <c r="G170" s="13">
        <v>0.22217249870300201</v>
      </c>
      <c r="H170" s="13">
        <v>9.4284846782684308</v>
      </c>
      <c r="I170" s="13">
        <v>0.17141056060790999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 t="b">
        <v>1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Z170" s="3" t="s">
        <v>148</v>
      </c>
    </row>
    <row r="171" spans="1:34" x14ac:dyDescent="0.2">
      <c r="A171" s="7">
        <v>2306.0153399999999</v>
      </c>
      <c r="B171" s="3" t="s">
        <v>10</v>
      </c>
      <c r="C171" s="3">
        <v>0</v>
      </c>
      <c r="D171" s="3">
        <v>0</v>
      </c>
      <c r="E171" s="3" t="b">
        <v>1</v>
      </c>
      <c r="F171" s="13">
        <v>9.5839483737945503</v>
      </c>
      <c r="G171" s="13">
        <v>0.16680240631103499</v>
      </c>
      <c r="H171" s="13">
        <v>10.0055122375488</v>
      </c>
      <c r="I171" s="13">
        <v>0.16741061210632299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 t="b">
        <v>1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Z171" s="3" t="s">
        <v>148</v>
      </c>
    </row>
    <row r="172" spans="1:34" x14ac:dyDescent="0.2">
      <c r="A172" s="7">
        <v>2306.0070599999999</v>
      </c>
      <c r="B172" s="3" t="s">
        <v>10</v>
      </c>
      <c r="C172" s="3">
        <v>0</v>
      </c>
      <c r="D172" s="3">
        <v>0</v>
      </c>
      <c r="E172" s="3" t="b">
        <v>1</v>
      </c>
      <c r="F172" s="13">
        <v>11.1010541915893</v>
      </c>
      <c r="G172" s="13">
        <v>0.21721816062927199</v>
      </c>
      <c r="H172" s="13">
        <v>7.2070837020873997</v>
      </c>
      <c r="I172" s="13">
        <v>0.170371294021606</v>
      </c>
      <c r="J172" s="3">
        <v>2</v>
      </c>
      <c r="K172" s="3">
        <v>2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4</v>
      </c>
      <c r="R172" s="3" t="b">
        <v>1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Z172" s="3" t="s">
        <v>148</v>
      </c>
    </row>
    <row r="173" spans="1:34" x14ac:dyDescent="0.2">
      <c r="A173" s="7">
        <v>2306.00135</v>
      </c>
      <c r="B173" s="3" t="s">
        <v>10</v>
      </c>
      <c r="C173" s="3">
        <v>0</v>
      </c>
      <c r="D173" s="3">
        <v>0</v>
      </c>
      <c r="E173" s="3" t="b">
        <v>1</v>
      </c>
      <c r="F173" s="13">
        <v>27.5335822105407</v>
      </c>
      <c r="G173" s="13">
        <v>0.217976093292236</v>
      </c>
      <c r="H173" s="13">
        <v>16.074301481246899</v>
      </c>
      <c r="I173" s="13">
        <v>0.171875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 t="b">
        <v>1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Z173" s="3" t="s">
        <v>148</v>
      </c>
    </row>
    <row r="174" spans="1:34" x14ac:dyDescent="0.2">
      <c r="A174" s="7">
        <v>2306.0073299999999</v>
      </c>
      <c r="B174" s="3" t="s">
        <v>10</v>
      </c>
      <c r="C174" s="3">
        <v>0</v>
      </c>
      <c r="D174" s="3">
        <v>0</v>
      </c>
      <c r="E174" s="3" t="b">
        <v>1</v>
      </c>
      <c r="F174" s="13">
        <v>18.111188888549801</v>
      </c>
      <c r="G174" s="13">
        <v>0.115578174591064</v>
      </c>
      <c r="H174" s="13">
        <v>14.3242309093475</v>
      </c>
      <c r="I174" s="13">
        <v>0.17289090156555101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 t="b">
        <v>1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Z174" s="3" t="s">
        <v>148</v>
      </c>
    </row>
    <row r="175" spans="1:34" x14ac:dyDescent="0.2">
      <c r="A175" s="7">
        <v>2306.0045399999999</v>
      </c>
      <c r="B175" s="3" t="s">
        <v>10</v>
      </c>
      <c r="C175" s="3">
        <v>0</v>
      </c>
      <c r="D175" s="3">
        <v>0</v>
      </c>
      <c r="E175" s="3" t="b">
        <v>1</v>
      </c>
      <c r="F175" s="13">
        <v>10.892515182495099</v>
      </c>
      <c r="G175" s="13">
        <v>0.17103314399719199</v>
      </c>
      <c r="H175" s="13">
        <v>10.7347056865692</v>
      </c>
      <c r="I175" s="13">
        <v>0.17544317245483301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 t="b">
        <v>1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Z175" s="3" t="s">
        <v>148</v>
      </c>
    </row>
    <row r="176" spans="1:34" x14ac:dyDescent="0.2">
      <c r="A176" s="7">
        <v>2306.0005000000001</v>
      </c>
      <c r="B176" s="3" t="s">
        <v>10</v>
      </c>
      <c r="C176" s="3">
        <v>12</v>
      </c>
      <c r="D176" s="3">
        <v>12</v>
      </c>
      <c r="E176" s="3" t="b">
        <v>1</v>
      </c>
      <c r="F176" s="13">
        <v>7.9570283889770499</v>
      </c>
      <c r="G176" s="13">
        <v>9.3109600543975795</v>
      </c>
      <c r="H176" s="13">
        <v>8.5212900638580305</v>
      </c>
      <c r="I176" s="13">
        <v>8.4320268630981392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 t="b">
        <v>1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Z176" s="3" t="s">
        <v>148</v>
      </c>
    </row>
    <row r="177" spans="1:26" x14ac:dyDescent="0.2">
      <c r="A177" s="7">
        <v>2306.0394099999999</v>
      </c>
      <c r="B177" s="3" t="s">
        <v>10</v>
      </c>
      <c r="C177" s="3">
        <v>0</v>
      </c>
      <c r="D177" s="3">
        <v>0</v>
      </c>
      <c r="E177" s="3" t="b">
        <v>1</v>
      </c>
      <c r="F177" s="13">
        <v>9.4879198074340803</v>
      </c>
      <c r="G177" s="13">
        <v>0.171928405761718</v>
      </c>
      <c r="H177" s="13">
        <v>9.6823718547820992</v>
      </c>
      <c r="I177" s="13">
        <v>0.17059922218322701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 t="b">
        <v>1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Z177" s="3" t="s">
        <v>148</v>
      </c>
    </row>
    <row r="178" spans="1:26" x14ac:dyDescent="0.2">
      <c r="A178" s="7">
        <v>2306.0810999999999</v>
      </c>
      <c r="B178" s="3" t="s">
        <v>10</v>
      </c>
      <c r="C178" s="3">
        <v>0</v>
      </c>
      <c r="D178" s="3">
        <v>0</v>
      </c>
      <c r="E178" s="3" t="b">
        <v>1</v>
      </c>
      <c r="F178" s="13">
        <v>29.5805616378784</v>
      </c>
      <c r="G178" s="13">
        <v>0.16831040382385201</v>
      </c>
      <c r="H178" s="13">
        <v>19.1977634429931</v>
      </c>
      <c r="I178" s="13">
        <v>0.169468879699707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 t="b">
        <v>1</v>
      </c>
      <c r="S178" s="3">
        <v>0</v>
      </c>
      <c r="T178" s="3">
        <v>0</v>
      </c>
      <c r="U178" s="3">
        <v>0</v>
      </c>
      <c r="V178" s="3">
        <v>4</v>
      </c>
      <c r="W178" s="3">
        <v>0</v>
      </c>
      <c r="Z178" s="3" t="s">
        <v>148</v>
      </c>
    </row>
    <row r="179" spans="1:26" x14ac:dyDescent="0.2">
      <c r="A179" s="7">
        <v>2306.0028499999999</v>
      </c>
      <c r="B179" s="3" t="s">
        <v>10</v>
      </c>
      <c r="C179" s="3">
        <v>0</v>
      </c>
      <c r="D179" s="3">
        <v>0</v>
      </c>
      <c r="E179" s="3" t="b">
        <v>1</v>
      </c>
      <c r="F179" s="13">
        <v>5.5169961452484104</v>
      </c>
      <c r="G179" s="13">
        <v>0.17067456245422299</v>
      </c>
      <c r="H179" s="13">
        <v>5.7013874053954998</v>
      </c>
      <c r="I179" s="13">
        <v>0.16888475418090801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 t="b">
        <v>1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Z179" s="3" t="s">
        <v>148</v>
      </c>
    </row>
    <row r="180" spans="1:26" x14ac:dyDescent="0.2">
      <c r="A180" s="7">
        <v>2306.0074300000001</v>
      </c>
      <c r="B180" s="3" t="s">
        <v>10</v>
      </c>
      <c r="C180" s="3">
        <v>0</v>
      </c>
      <c r="D180" s="3">
        <v>0</v>
      </c>
      <c r="E180" s="3" t="b">
        <v>1</v>
      </c>
      <c r="F180" s="13">
        <v>8.2100358009338308</v>
      </c>
      <c r="G180" s="13">
        <v>0.16641473770141599</v>
      </c>
      <c r="H180" s="13">
        <v>7.25420665740966</v>
      </c>
      <c r="I180" s="13">
        <v>0.115995645523071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 t="b">
        <v>1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Z180" s="3" t="s">
        <v>148</v>
      </c>
    </row>
    <row r="181" spans="1:26" x14ac:dyDescent="0.2">
      <c r="A181" s="7">
        <v>2306.0057400000001</v>
      </c>
      <c r="B181" s="3" t="s">
        <v>10</v>
      </c>
      <c r="C181" s="3">
        <v>12</v>
      </c>
      <c r="D181" s="3">
        <v>12</v>
      </c>
      <c r="E181" s="3" t="b">
        <v>1</v>
      </c>
      <c r="F181" s="13">
        <v>8.6893725395202601</v>
      </c>
      <c r="G181" s="13">
        <v>9.2695603370666504</v>
      </c>
      <c r="H181" s="13">
        <v>6.70713210105896</v>
      </c>
      <c r="I181" s="13">
        <v>8.0039803981781006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 t="b">
        <v>1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Z181" s="3" t="s">
        <v>148</v>
      </c>
    </row>
    <row r="182" spans="1:26" x14ac:dyDescent="0.2">
      <c r="A182" s="7">
        <v>2306.01073</v>
      </c>
      <c r="B182" s="3" t="s">
        <v>10</v>
      </c>
      <c r="C182" s="3">
        <v>0</v>
      </c>
      <c r="D182" s="3">
        <v>0</v>
      </c>
      <c r="E182" s="3" t="b">
        <v>1</v>
      </c>
      <c r="F182" s="13">
        <v>10.7525672912597</v>
      </c>
      <c r="G182" s="13">
        <v>0.168370246887207</v>
      </c>
      <c r="H182" s="13">
        <v>9.8471665382385201</v>
      </c>
      <c r="I182" s="13">
        <v>0.16760778427124001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 t="b">
        <v>1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Z182" s="3" t="s">
        <v>148</v>
      </c>
    </row>
    <row r="183" spans="1:26" x14ac:dyDescent="0.2">
      <c r="A183" s="7">
        <v>2306.0061500000002</v>
      </c>
      <c r="B183" s="3" t="s">
        <v>10</v>
      </c>
      <c r="C183" s="3">
        <v>0</v>
      </c>
      <c r="D183" s="3">
        <v>0</v>
      </c>
      <c r="E183" s="3" t="b">
        <v>1</v>
      </c>
      <c r="F183" s="13">
        <v>12.8774037361145</v>
      </c>
      <c r="G183" s="13">
        <v>0.16967654228210399</v>
      </c>
      <c r="H183" s="13">
        <v>10.722008466720499</v>
      </c>
      <c r="I183" s="13">
        <v>0.172837018966674</v>
      </c>
      <c r="J183" s="3">
        <v>2</v>
      </c>
      <c r="K183" s="3">
        <v>2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4</v>
      </c>
      <c r="R183" s="3" t="b">
        <v>1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Z183" s="3" t="s">
        <v>148</v>
      </c>
    </row>
    <row r="184" spans="1:26" x14ac:dyDescent="0.2">
      <c r="A184" s="7">
        <v>2306.00236</v>
      </c>
      <c r="B184" s="3" t="s">
        <v>10</v>
      </c>
      <c r="C184" s="3">
        <v>12</v>
      </c>
      <c r="D184" s="3">
        <v>12</v>
      </c>
      <c r="E184" s="3" t="b">
        <v>1</v>
      </c>
      <c r="F184" s="13">
        <v>11.5666971206665</v>
      </c>
      <c r="G184" s="13">
        <v>9.1185910701751691</v>
      </c>
      <c r="H184" s="13">
        <v>7.1096642017364502</v>
      </c>
      <c r="I184" s="13">
        <v>7.00738048553466</v>
      </c>
      <c r="J184" s="3">
        <v>2</v>
      </c>
      <c r="K184" s="3">
        <v>2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4</v>
      </c>
      <c r="R184" s="3" t="b">
        <v>1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Z184" s="3" t="s">
        <v>148</v>
      </c>
    </row>
    <row r="185" spans="1:26" x14ac:dyDescent="0.2">
      <c r="A185" s="7">
        <v>2306.0003299999998</v>
      </c>
      <c r="B185" s="3" t="s">
        <v>10</v>
      </c>
      <c r="C185" s="3">
        <v>0</v>
      </c>
      <c r="D185" s="3">
        <v>0</v>
      </c>
      <c r="E185" s="3" t="b">
        <v>1</v>
      </c>
      <c r="F185" s="13">
        <v>3.5380113124847399</v>
      </c>
      <c r="G185" s="13">
        <v>0.11611008644104</v>
      </c>
      <c r="H185" s="13">
        <v>3.2057325839996298</v>
      </c>
      <c r="I185" s="13">
        <v>0.171406030654907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 t="b">
        <v>1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Z185" s="3" t="s">
        <v>148</v>
      </c>
    </row>
    <row r="186" spans="1:26" x14ac:dyDescent="0.2">
      <c r="A186" s="7">
        <v>2306.0082200000002</v>
      </c>
      <c r="B186" s="3" t="s">
        <v>10</v>
      </c>
      <c r="C186" s="3">
        <v>0</v>
      </c>
      <c r="D186" s="3">
        <v>0</v>
      </c>
      <c r="E186" s="3" t="b">
        <v>1</v>
      </c>
      <c r="F186" s="13">
        <v>4.48893046379089</v>
      </c>
      <c r="G186" s="13">
        <v>0.115757942199707</v>
      </c>
      <c r="H186" s="13">
        <v>5.2462007999420104</v>
      </c>
      <c r="I186" s="13">
        <v>0.17020106315612701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 t="b">
        <v>1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Z186" s="3" t="s">
        <v>148</v>
      </c>
    </row>
    <row r="187" spans="1:26" x14ac:dyDescent="0.2">
      <c r="A187" s="7">
        <v>2306.1260200000002</v>
      </c>
      <c r="B187" s="3" t="s">
        <v>10</v>
      </c>
      <c r="C187" s="3">
        <v>0</v>
      </c>
      <c r="D187" s="3">
        <v>0</v>
      </c>
      <c r="E187" s="3" t="b">
        <v>1</v>
      </c>
      <c r="F187" s="13">
        <v>21.2283678054809</v>
      </c>
      <c r="G187" s="13">
        <v>0.115703344345092</v>
      </c>
      <c r="H187" s="13">
        <v>22.039919853210399</v>
      </c>
      <c r="I187" s="13">
        <v>0.169460773468017</v>
      </c>
      <c r="J187" s="3">
        <v>2</v>
      </c>
      <c r="K187" s="3">
        <v>2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4</v>
      </c>
      <c r="R187" s="3" t="b">
        <v>1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Z187" s="3" t="s">
        <v>148</v>
      </c>
    </row>
    <row r="188" spans="1:26" x14ac:dyDescent="0.2">
      <c r="A188" s="7">
        <v>2306.0022600000002</v>
      </c>
      <c r="B188" s="3" t="s">
        <v>10</v>
      </c>
      <c r="C188" s="3">
        <v>0</v>
      </c>
      <c r="D188" s="3">
        <v>0</v>
      </c>
      <c r="E188" s="3" t="b">
        <v>1</v>
      </c>
      <c r="F188" s="13">
        <v>10.7396864891052</v>
      </c>
      <c r="G188" s="13">
        <v>0.116757154464721</v>
      </c>
      <c r="H188" s="13">
        <v>9.9671752452850306</v>
      </c>
      <c r="I188" s="13">
        <v>0.115737915039062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 t="b">
        <v>1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Z188" s="3" t="s">
        <v>148</v>
      </c>
    </row>
    <row r="189" spans="1:26" x14ac:dyDescent="0.2">
      <c r="A189" s="7">
        <v>2306.0035800000001</v>
      </c>
      <c r="B189" s="3" t="s">
        <v>10</v>
      </c>
      <c r="C189" s="3">
        <v>0</v>
      </c>
      <c r="D189" s="3">
        <v>0</v>
      </c>
      <c r="E189" s="3" t="b">
        <v>1</v>
      </c>
      <c r="F189" s="13">
        <v>22.447920083999598</v>
      </c>
      <c r="G189" s="13">
        <v>0.115430355072021</v>
      </c>
      <c r="H189" s="13">
        <v>22.151390075683501</v>
      </c>
      <c r="I189" s="13">
        <v>0.116554975509643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 t="b">
        <v>1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Z189" s="3" t="s">
        <v>148</v>
      </c>
    </row>
    <row r="190" spans="1:26" x14ac:dyDescent="0.2">
      <c r="A190" s="7">
        <v>2306.00461</v>
      </c>
      <c r="B190" s="3" t="s">
        <v>10</v>
      </c>
      <c r="C190" s="3">
        <v>12</v>
      </c>
      <c r="D190" s="3">
        <v>12</v>
      </c>
      <c r="E190" s="3" t="b">
        <v>1</v>
      </c>
      <c r="F190" s="13">
        <v>3.68572926521301</v>
      </c>
      <c r="G190" s="13">
        <v>3.7944209575653001</v>
      </c>
      <c r="H190" s="13">
        <v>3.7879295349121</v>
      </c>
      <c r="I190" s="13">
        <v>3.7386457920074401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 t="b">
        <v>1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Z190" s="3" t="s">
        <v>148</v>
      </c>
    </row>
    <row r="191" spans="1:26" x14ac:dyDescent="0.2">
      <c r="A191" s="7">
        <v>2306.03442</v>
      </c>
      <c r="B191" s="3" t="s">
        <v>10</v>
      </c>
      <c r="C191" s="3">
        <v>0</v>
      </c>
      <c r="D191" s="3">
        <v>0</v>
      </c>
      <c r="E191" s="3" t="b">
        <v>1</v>
      </c>
      <c r="F191" s="13">
        <v>20.018513679504299</v>
      </c>
      <c r="G191" s="13">
        <v>0.116380929946899</v>
      </c>
      <c r="H191" s="13">
        <v>20.592114210128699</v>
      </c>
      <c r="I191" s="13">
        <v>0.117057561874389</v>
      </c>
      <c r="J191" s="3">
        <v>2</v>
      </c>
      <c r="K191" s="3">
        <v>2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4</v>
      </c>
      <c r="R191" s="3" t="b">
        <v>1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Z191" s="3" t="s">
        <v>148</v>
      </c>
    </row>
    <row r="192" spans="1:26" x14ac:dyDescent="0.2">
      <c r="A192" s="7">
        <v>2306.0071200000002</v>
      </c>
      <c r="B192" s="3" t="s">
        <v>10</v>
      </c>
      <c r="C192" s="3">
        <v>0</v>
      </c>
      <c r="D192" s="3">
        <v>0</v>
      </c>
      <c r="E192" s="3" t="b">
        <v>1</v>
      </c>
      <c r="F192" s="13">
        <v>4.3414523601531902</v>
      </c>
      <c r="G192" s="13">
        <v>0.11584734916687001</v>
      </c>
      <c r="H192" s="13">
        <v>4.4553265571594203</v>
      </c>
      <c r="I192" s="13">
        <v>0.11695361137390101</v>
      </c>
      <c r="J192" s="3">
        <v>2</v>
      </c>
      <c r="K192" s="3">
        <v>2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4</v>
      </c>
      <c r="R192" s="3" t="b">
        <v>1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Z192" s="3" t="s">
        <v>148</v>
      </c>
    </row>
    <row r="193" spans="1:26" x14ac:dyDescent="0.2">
      <c r="A193" s="7">
        <v>2306.0074599999998</v>
      </c>
      <c r="B193" s="3" t="s">
        <v>10</v>
      </c>
      <c r="C193" s="3">
        <v>0</v>
      </c>
      <c r="D193" s="3">
        <v>0</v>
      </c>
      <c r="E193" s="3" t="b">
        <v>1</v>
      </c>
      <c r="F193" s="13">
        <v>3.18291091918945</v>
      </c>
      <c r="G193" s="13">
        <v>0.11556196212768501</v>
      </c>
      <c r="H193" s="13">
        <v>3.1866204738616899</v>
      </c>
      <c r="I193" s="13">
        <v>0.116768836975097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 t="b">
        <v>1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Z193" s="3" t="s">
        <v>148</v>
      </c>
    </row>
    <row r="194" spans="1:26" x14ac:dyDescent="0.2">
      <c r="A194" s="7">
        <v>2306.1754099999998</v>
      </c>
      <c r="B194" s="3" t="s">
        <v>10</v>
      </c>
      <c r="C194" s="3">
        <v>0</v>
      </c>
      <c r="D194" s="3">
        <v>0</v>
      </c>
      <c r="E194" s="3" t="b">
        <v>1</v>
      </c>
      <c r="F194" s="13">
        <v>6.7524118423461896</v>
      </c>
      <c r="G194" s="13">
        <v>0.119807243347167</v>
      </c>
      <c r="H194" s="13">
        <v>6.9519309997558496</v>
      </c>
      <c r="I194" s="13">
        <v>0.171015739440917</v>
      </c>
      <c r="J194" s="3">
        <v>2</v>
      </c>
      <c r="K194" s="3">
        <v>2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4</v>
      </c>
      <c r="R194" s="3" t="b">
        <v>1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Z194" s="3" t="s">
        <v>148</v>
      </c>
    </row>
    <row r="195" spans="1:26" x14ac:dyDescent="0.2">
      <c r="A195" s="7">
        <v>2306.0032900000001</v>
      </c>
      <c r="B195" s="3" t="s">
        <v>10</v>
      </c>
      <c r="C195" s="3">
        <v>0</v>
      </c>
      <c r="D195" s="3">
        <v>0</v>
      </c>
      <c r="E195" s="3" t="b">
        <v>1</v>
      </c>
      <c r="F195" s="13">
        <v>1.97648048400878</v>
      </c>
      <c r="G195" s="13">
        <v>0.11676526069641099</v>
      </c>
      <c r="H195" s="13">
        <v>1.72623014450073</v>
      </c>
      <c r="I195" s="13">
        <v>0.11662745475769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 t="b">
        <v>1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Z195" s="3" t="s">
        <v>148</v>
      </c>
    </row>
    <row r="196" spans="1:26" x14ac:dyDescent="0.2">
      <c r="A196" s="7">
        <v>2306.0005200000001</v>
      </c>
      <c r="B196" s="3" t="s">
        <v>10</v>
      </c>
      <c r="C196" s="3">
        <v>0</v>
      </c>
      <c r="D196" s="3">
        <v>0</v>
      </c>
      <c r="E196" s="3" t="b">
        <v>1</v>
      </c>
      <c r="F196" s="13">
        <v>17.732753753662099</v>
      </c>
      <c r="G196" s="13">
        <v>0.17033290863037101</v>
      </c>
      <c r="H196" s="13">
        <v>17.080331325530999</v>
      </c>
      <c r="I196" s="13">
        <v>0.17030429840087799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 t="b">
        <v>1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Z196" s="3" t="s">
        <v>148</v>
      </c>
    </row>
    <row r="197" spans="1:26" x14ac:dyDescent="0.2">
      <c r="A197" s="7">
        <v>2306.0021299999999</v>
      </c>
      <c r="B197" s="3" t="s">
        <v>10</v>
      </c>
      <c r="C197" s="3">
        <v>0</v>
      </c>
      <c r="D197" s="3">
        <v>0</v>
      </c>
      <c r="E197" s="3" t="b">
        <v>1</v>
      </c>
      <c r="F197" s="13">
        <v>14.105634689331</v>
      </c>
      <c r="G197" s="13">
        <v>0.117992162704467</v>
      </c>
      <c r="H197" s="13">
        <v>14.6977448463439</v>
      </c>
      <c r="I197" s="13">
        <v>0.119365453720092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 t="b">
        <v>1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Z197" s="3" t="s">
        <v>148</v>
      </c>
    </row>
    <row r="198" spans="1:26" x14ac:dyDescent="0.2">
      <c r="A198" s="7">
        <v>2306.0908399999998</v>
      </c>
      <c r="B198" s="3" t="s">
        <v>10</v>
      </c>
      <c r="C198" s="3">
        <v>0</v>
      </c>
      <c r="D198" s="3">
        <v>0</v>
      </c>
      <c r="E198" s="3" t="b">
        <v>1</v>
      </c>
      <c r="F198" s="13">
        <v>6.9100875854492099</v>
      </c>
      <c r="G198" s="13">
        <v>0.16705632209777799</v>
      </c>
      <c r="H198" s="13">
        <v>7.0542688369750897</v>
      </c>
      <c r="I198" s="13">
        <v>0.16722679138183499</v>
      </c>
      <c r="J198" s="3">
        <v>2</v>
      </c>
      <c r="K198" s="3">
        <v>2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4</v>
      </c>
      <c r="R198" s="3" t="b">
        <v>1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Z198" s="3" t="s">
        <v>148</v>
      </c>
    </row>
    <row r="199" spans="1:26" x14ac:dyDescent="0.2">
      <c r="A199" s="7">
        <v>2306.0163200000002</v>
      </c>
      <c r="B199" s="3" t="s">
        <v>10</v>
      </c>
      <c r="C199" s="3">
        <v>0</v>
      </c>
      <c r="D199" s="3">
        <v>0</v>
      </c>
      <c r="E199" s="3" t="b">
        <v>1</v>
      </c>
      <c r="F199" s="13">
        <v>2.6794295310974099</v>
      </c>
      <c r="G199" s="13">
        <v>0.11527204513549801</v>
      </c>
      <c r="H199" s="13">
        <v>2.6489133834838801</v>
      </c>
      <c r="I199" s="13">
        <v>0.116950035095214</v>
      </c>
      <c r="J199" s="3">
        <v>2</v>
      </c>
      <c r="K199" s="3">
        <v>2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4</v>
      </c>
      <c r="R199" s="3" t="b">
        <v>1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Z199" s="3" t="s">
        <v>148</v>
      </c>
    </row>
    <row r="200" spans="1:26" x14ac:dyDescent="0.2">
      <c r="A200" s="7">
        <v>2306.0672800000002</v>
      </c>
      <c r="B200" s="3" t="s">
        <v>10</v>
      </c>
      <c r="C200" s="3">
        <v>12</v>
      </c>
      <c r="D200" s="3">
        <v>12</v>
      </c>
      <c r="E200" s="3" t="b">
        <v>1</v>
      </c>
      <c r="F200" s="13">
        <v>10.585250377655001</v>
      </c>
      <c r="G200" s="13">
        <v>12.095788478851301</v>
      </c>
      <c r="H200" s="13">
        <v>17.431566953659001</v>
      </c>
      <c r="I200" s="13">
        <v>17.4144287109375</v>
      </c>
      <c r="J200" s="3">
        <v>2</v>
      </c>
      <c r="K200" s="3">
        <v>2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4</v>
      </c>
      <c r="R200" s="3" t="b">
        <v>1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Z200" s="3" t="s">
        <v>148</v>
      </c>
    </row>
    <row r="201" spans="1:26" x14ac:dyDescent="0.2">
      <c r="A201" s="7">
        <v>2306.01793</v>
      </c>
      <c r="B201" s="3" t="s">
        <v>10</v>
      </c>
      <c r="C201" s="3">
        <v>0</v>
      </c>
      <c r="D201" s="3">
        <v>0</v>
      </c>
      <c r="E201" s="3" t="b">
        <v>1</v>
      </c>
      <c r="F201" s="13">
        <v>14.8127350807189</v>
      </c>
      <c r="G201" s="13">
        <v>0.11749076843261699</v>
      </c>
      <c r="H201" s="13">
        <v>24.034124612808199</v>
      </c>
      <c r="I201" s="13">
        <v>0.16776657104492099</v>
      </c>
      <c r="J201" s="3">
        <v>2</v>
      </c>
      <c r="K201" s="3">
        <v>2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4</v>
      </c>
      <c r="R201" s="3" t="b">
        <v>1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Z201" s="3" t="s">
        <v>148</v>
      </c>
    </row>
    <row r="202" spans="1:26" x14ac:dyDescent="0.2">
      <c r="A202" s="7">
        <v>2306.1450599999998</v>
      </c>
      <c r="B202" s="3" t="s">
        <v>10</v>
      </c>
      <c r="C202" s="3">
        <v>0</v>
      </c>
      <c r="D202" s="3">
        <v>0</v>
      </c>
      <c r="E202" s="3" t="b">
        <v>1</v>
      </c>
      <c r="F202" s="13">
        <v>6.2992773056030202</v>
      </c>
      <c r="G202" s="13">
        <v>0.11592745780944801</v>
      </c>
      <c r="H202" s="13">
        <v>6.6186747550964302</v>
      </c>
      <c r="I202" s="13">
        <v>0.115506172180175</v>
      </c>
      <c r="J202" s="3">
        <v>2</v>
      </c>
      <c r="K202" s="3">
        <v>2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4</v>
      </c>
      <c r="R202" s="3" t="b">
        <v>1</v>
      </c>
      <c r="S202" s="3">
        <v>0</v>
      </c>
      <c r="T202" s="3">
        <v>0</v>
      </c>
      <c r="U202" s="3">
        <v>0</v>
      </c>
      <c r="V202" s="3">
        <v>2</v>
      </c>
      <c r="W202" s="3">
        <v>0</v>
      </c>
      <c r="Z202" s="3" t="s">
        <v>148</v>
      </c>
    </row>
    <row r="203" spans="1:26" x14ac:dyDescent="0.2">
      <c r="A203" s="7">
        <v>2306.00101</v>
      </c>
      <c r="B203" s="3" t="s">
        <v>10</v>
      </c>
      <c r="C203" s="3">
        <v>0</v>
      </c>
      <c r="D203" s="3">
        <v>0</v>
      </c>
      <c r="E203" s="3" t="b">
        <v>1</v>
      </c>
      <c r="F203" s="13">
        <v>2.6327352523803702</v>
      </c>
      <c r="G203" s="13">
        <v>0.11615324020385701</v>
      </c>
      <c r="H203" s="13">
        <v>2.7314109802246</v>
      </c>
      <c r="I203" s="13">
        <v>0.117613315582275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 t="b">
        <v>1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Z203" s="3" t="s">
        <v>148</v>
      </c>
    </row>
    <row r="204" spans="1:26" x14ac:dyDescent="0.2">
      <c r="A204" s="7">
        <v>2306.0001000000002</v>
      </c>
      <c r="B204" s="3" t="s">
        <v>10</v>
      </c>
      <c r="C204" s="3">
        <v>0</v>
      </c>
      <c r="D204" s="3">
        <v>0</v>
      </c>
      <c r="E204" s="3" t="b">
        <v>1</v>
      </c>
      <c r="F204" s="13">
        <v>26.108619689941399</v>
      </c>
      <c r="G204" s="13">
        <v>0.224425554275512</v>
      </c>
      <c r="H204" s="13">
        <v>25.458681344985902</v>
      </c>
      <c r="I204" s="13">
        <v>0.219467878341674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 t="b">
        <v>1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Z204" s="3" t="s">
        <v>148</v>
      </c>
    </row>
    <row r="205" spans="1:26" x14ac:dyDescent="0.2">
      <c r="A205" s="7">
        <v>2306.08421</v>
      </c>
      <c r="B205" s="3" t="s">
        <v>10</v>
      </c>
      <c r="C205" s="3">
        <v>0</v>
      </c>
      <c r="D205" s="3">
        <v>0</v>
      </c>
      <c r="E205" s="3" t="b">
        <v>1</v>
      </c>
      <c r="F205" s="13">
        <v>12.249883651733301</v>
      </c>
      <c r="G205" s="13">
        <v>0.118525028228759</v>
      </c>
      <c r="H205" s="13">
        <v>12.3856577873229</v>
      </c>
      <c r="I205" s="13">
        <v>0.168353080749511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 t="b">
        <v>1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Z205" s="3" t="s">
        <v>148</v>
      </c>
    </row>
    <row r="206" spans="1:26" x14ac:dyDescent="0.2">
      <c r="A206" s="7">
        <v>2306.0396000000001</v>
      </c>
      <c r="B206" s="3" t="s">
        <v>10</v>
      </c>
      <c r="C206" s="3">
        <v>0</v>
      </c>
      <c r="D206" s="3">
        <v>0</v>
      </c>
      <c r="E206" s="3" t="b">
        <v>1</v>
      </c>
      <c r="F206" s="13">
        <v>16.932002305984401</v>
      </c>
      <c r="G206" s="13">
        <v>0.173221349716186</v>
      </c>
      <c r="H206" s="13">
        <v>18.036016464233398</v>
      </c>
      <c r="I206" s="13">
        <v>0.16993618011474601</v>
      </c>
      <c r="J206" s="3">
        <v>2</v>
      </c>
      <c r="K206" s="3">
        <v>2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4</v>
      </c>
      <c r="R206" s="3" t="b">
        <v>1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Z206" s="3" t="s">
        <v>148</v>
      </c>
    </row>
    <row r="207" spans="1:26" x14ac:dyDescent="0.2">
      <c r="A207" s="7">
        <v>2306.0013300000001</v>
      </c>
      <c r="B207" s="3" t="s">
        <v>10</v>
      </c>
      <c r="C207" s="3">
        <v>0</v>
      </c>
      <c r="D207" s="3">
        <v>0</v>
      </c>
      <c r="E207" s="3" t="b">
        <v>1</v>
      </c>
      <c r="F207" s="13">
        <v>13.0727488994598</v>
      </c>
      <c r="G207" s="13">
        <v>0.16794562339782701</v>
      </c>
      <c r="H207" s="13">
        <v>8.5813407897949201</v>
      </c>
      <c r="I207" s="13">
        <v>0.16974258422851499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 t="b">
        <v>1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Z207" s="3" t="s">
        <v>148</v>
      </c>
    </row>
    <row r="208" spans="1:26" x14ac:dyDescent="0.2">
      <c r="A208" s="7">
        <v>2306.00621</v>
      </c>
      <c r="B208" s="3" t="s">
        <v>10</v>
      </c>
      <c r="C208" s="3">
        <v>0</v>
      </c>
      <c r="D208" s="3">
        <v>0</v>
      </c>
      <c r="E208" s="3" t="b">
        <v>1</v>
      </c>
      <c r="F208" s="13">
        <v>32.3341414928436</v>
      </c>
      <c r="G208" s="13">
        <v>0.16736984252929599</v>
      </c>
      <c r="H208" s="13">
        <v>24.265679121017399</v>
      </c>
      <c r="I208" s="13">
        <v>0.116756439208984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 t="b">
        <v>1</v>
      </c>
      <c r="S208" s="3">
        <v>0</v>
      </c>
      <c r="T208" s="3">
        <v>0</v>
      </c>
      <c r="U208" s="3">
        <v>0</v>
      </c>
      <c r="V208" s="3">
        <v>4</v>
      </c>
      <c r="W208" s="3">
        <v>0</v>
      </c>
      <c r="Z208" s="3" t="s">
        <v>148</v>
      </c>
    </row>
    <row r="209" spans="1:26" x14ac:dyDescent="0.2">
      <c r="A209" s="7">
        <v>2306.0213600000002</v>
      </c>
      <c r="B209" s="3" t="s">
        <v>10</v>
      </c>
      <c r="C209" s="3">
        <v>0</v>
      </c>
      <c r="D209" s="3">
        <v>0</v>
      </c>
      <c r="E209" s="3" t="b">
        <v>1</v>
      </c>
      <c r="F209" s="13">
        <v>11.394781112670801</v>
      </c>
      <c r="G209" s="13">
        <v>0.117279767990112</v>
      </c>
      <c r="H209" s="13">
        <v>13.072287559509199</v>
      </c>
      <c r="I209" s="13">
        <v>0.118838548660278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 t="b">
        <v>1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Z209" s="3" t="s">
        <v>148</v>
      </c>
    </row>
    <row r="210" spans="1:26" x14ac:dyDescent="0.2">
      <c r="A210" s="7">
        <v>2306.1529099999998</v>
      </c>
      <c r="B210" s="3" t="s">
        <v>10</v>
      </c>
      <c r="C210" s="3">
        <v>0</v>
      </c>
      <c r="D210" s="3">
        <v>0</v>
      </c>
      <c r="E210" s="3" t="b">
        <v>1</v>
      </c>
      <c r="F210" s="13">
        <v>7.6721670627593896</v>
      </c>
      <c r="G210" s="13">
        <v>0.118999481201171</v>
      </c>
      <c r="H210" s="13">
        <v>8.1149568557739205</v>
      </c>
      <c r="I210" s="13">
        <v>0.17090868949890101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 t="b">
        <v>1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Z210" s="3" t="s">
        <v>148</v>
      </c>
    </row>
    <row r="211" spans="1:26" x14ac:dyDescent="0.2">
      <c r="A211" s="7">
        <v>2306.0159199999998</v>
      </c>
      <c r="B211" s="3" t="s">
        <v>10</v>
      </c>
      <c r="C211" s="3">
        <v>0</v>
      </c>
      <c r="D211" s="3">
        <v>0</v>
      </c>
      <c r="E211" s="3" t="b">
        <v>1</v>
      </c>
      <c r="F211" s="13">
        <v>5.5497252941131503</v>
      </c>
      <c r="G211" s="13">
        <v>0.17009162902832001</v>
      </c>
      <c r="H211" s="13">
        <v>5.8369784355163503</v>
      </c>
      <c r="I211" s="13">
        <v>0.116313934326171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 t="b">
        <v>1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Z211" s="3" t="s">
        <v>148</v>
      </c>
    </row>
    <row r="212" spans="1:26" x14ac:dyDescent="0.2">
      <c r="A212" s="7">
        <v>2306.0398700000001</v>
      </c>
      <c r="B212" s="3" t="s">
        <v>10</v>
      </c>
      <c r="C212" s="3">
        <v>0</v>
      </c>
      <c r="D212" s="3">
        <v>0</v>
      </c>
      <c r="E212" s="3" t="b">
        <v>1</v>
      </c>
      <c r="F212" s="13">
        <v>10.5915222167968</v>
      </c>
      <c r="G212" s="13">
        <v>0.11651110649108801</v>
      </c>
      <c r="H212" s="13">
        <v>10.226933240890499</v>
      </c>
      <c r="I212" s="13">
        <v>0.116623640060424</v>
      </c>
      <c r="J212" s="3">
        <v>2</v>
      </c>
      <c r="K212" s="3">
        <v>2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4</v>
      </c>
      <c r="R212" s="3" t="b">
        <v>1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Z212" s="3" t="s">
        <v>148</v>
      </c>
    </row>
    <row r="213" spans="1:26" x14ac:dyDescent="0.2">
      <c r="A213" s="7">
        <v>2306.01838</v>
      </c>
      <c r="B213" s="3" t="s">
        <v>10</v>
      </c>
      <c r="C213" s="3">
        <v>0</v>
      </c>
      <c r="D213" s="3">
        <v>0</v>
      </c>
      <c r="E213" s="3" t="b">
        <v>1</v>
      </c>
      <c r="F213" s="13">
        <v>18.909392356872502</v>
      </c>
      <c r="G213" s="13">
        <v>0.220436811447143</v>
      </c>
      <c r="H213" s="13">
        <v>16.811826467513999</v>
      </c>
      <c r="I213" s="13">
        <v>0.22195029258728</v>
      </c>
      <c r="J213" s="3">
        <v>2</v>
      </c>
      <c r="K213" s="3">
        <v>2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4</v>
      </c>
      <c r="R213" s="3" t="b">
        <v>1</v>
      </c>
      <c r="S213" s="3">
        <v>0</v>
      </c>
      <c r="T213" s="3">
        <v>0</v>
      </c>
      <c r="U213" s="3">
        <v>0</v>
      </c>
      <c r="V213" s="3">
        <v>2</v>
      </c>
      <c r="W213" s="3">
        <v>0</v>
      </c>
      <c r="Z213" s="3" t="s">
        <v>148</v>
      </c>
    </row>
    <row r="214" spans="1:26" x14ac:dyDescent="0.2">
      <c r="A214" s="7">
        <v>2306.0014500000002</v>
      </c>
      <c r="B214" s="3" t="s">
        <v>10</v>
      </c>
      <c r="C214" s="3">
        <v>0</v>
      </c>
      <c r="D214" s="3">
        <v>0</v>
      </c>
      <c r="E214" s="3" t="b">
        <v>1</v>
      </c>
      <c r="F214" s="13">
        <v>52.851382017135599</v>
      </c>
      <c r="G214" s="13">
        <v>0.17218208312988201</v>
      </c>
      <c r="H214" s="13">
        <v>63.973174571990903</v>
      </c>
      <c r="I214" s="13">
        <v>0.16702795028686501</v>
      </c>
      <c r="J214" s="3">
        <v>2</v>
      </c>
      <c r="K214" s="3">
        <v>2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4</v>
      </c>
      <c r="R214" s="3" t="b">
        <v>1</v>
      </c>
      <c r="S214" s="3">
        <v>0</v>
      </c>
      <c r="T214" s="3">
        <v>0</v>
      </c>
      <c r="U214" s="3">
        <v>0</v>
      </c>
      <c r="V214" s="3">
        <v>4</v>
      </c>
      <c r="W214" s="3">
        <v>0</v>
      </c>
      <c r="Z214" s="3" t="s">
        <v>148</v>
      </c>
    </row>
    <row r="215" spans="1:26" x14ac:dyDescent="0.2">
      <c r="A215" s="7">
        <v>2306.0026800000001</v>
      </c>
      <c r="B215" s="3" t="s">
        <v>10</v>
      </c>
      <c r="C215" s="3">
        <v>0</v>
      </c>
      <c r="D215" s="3">
        <v>0</v>
      </c>
      <c r="E215" s="3" t="b">
        <v>1</v>
      </c>
      <c r="F215" s="13">
        <v>36.314254760742102</v>
      </c>
      <c r="G215" s="13">
        <v>0.169745683670043</v>
      </c>
      <c r="H215" s="13">
        <v>36.035121679306002</v>
      </c>
      <c r="I215" s="13">
        <v>0.16958451271057101</v>
      </c>
      <c r="J215" s="3">
        <v>2</v>
      </c>
      <c r="K215" s="3">
        <v>2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4</v>
      </c>
      <c r="R215" s="3" t="b">
        <v>1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Z215" s="3" t="s">
        <v>148</v>
      </c>
    </row>
    <row r="216" spans="1:26" x14ac:dyDescent="0.2">
      <c r="A216" s="7">
        <v>2306.1205599999998</v>
      </c>
      <c r="B216" s="3" t="s">
        <v>10</v>
      </c>
      <c r="C216" s="3">
        <v>0</v>
      </c>
      <c r="D216" s="3">
        <v>0</v>
      </c>
      <c r="E216" s="3" t="b">
        <v>1</v>
      </c>
      <c r="F216" s="13">
        <v>18.314524173736501</v>
      </c>
      <c r="G216" s="13">
        <v>0.116694688796997</v>
      </c>
      <c r="H216" s="13">
        <v>22.383150100708001</v>
      </c>
      <c r="I216" s="13">
        <v>0.166866779327392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 t="b">
        <v>1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Z216" s="3" t="s">
        <v>148</v>
      </c>
    </row>
    <row r="217" spans="1:26" x14ac:dyDescent="0.2">
      <c r="A217" s="7">
        <v>2306.0026899999998</v>
      </c>
      <c r="B217" s="3" t="s">
        <v>10</v>
      </c>
      <c r="C217" s="3">
        <v>0</v>
      </c>
      <c r="D217" s="3">
        <v>0</v>
      </c>
      <c r="E217" s="3" t="b">
        <v>1</v>
      </c>
      <c r="F217" s="13">
        <v>4.1379084587097097</v>
      </c>
      <c r="G217" s="13">
        <v>0.116047143936157</v>
      </c>
      <c r="H217" s="13">
        <v>4.8635723590850803</v>
      </c>
      <c r="I217" s="13">
        <v>0.18218827247619601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 t="b">
        <v>1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Z217" s="3" t="s">
        <v>148</v>
      </c>
    </row>
    <row r="218" spans="1:26" x14ac:dyDescent="0.2">
      <c r="A218" s="7">
        <v>2306.1365500000002</v>
      </c>
      <c r="B218" s="3" t="s">
        <v>10</v>
      </c>
      <c r="C218" s="3">
        <v>0</v>
      </c>
      <c r="D218" s="3">
        <v>0</v>
      </c>
      <c r="E218" s="3" t="b">
        <v>1</v>
      </c>
      <c r="F218" s="13">
        <v>9.0333728790283203</v>
      </c>
      <c r="G218" s="13">
        <v>0.118489027023315</v>
      </c>
      <c r="H218" s="13">
        <v>9.2692780494689906</v>
      </c>
      <c r="I218" s="13">
        <v>0.1172935962677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 t="b">
        <v>1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Z218" s="3" t="s">
        <v>148</v>
      </c>
    </row>
    <row r="219" spans="1:26" x14ac:dyDescent="0.2">
      <c r="A219" s="7">
        <v>2306.0023500000002</v>
      </c>
      <c r="B219" s="3" t="s">
        <v>10</v>
      </c>
      <c r="C219" s="3">
        <v>0</v>
      </c>
      <c r="D219" s="3">
        <v>0</v>
      </c>
      <c r="E219" s="3" t="b">
        <v>1</v>
      </c>
      <c r="F219" s="13">
        <v>18.3785367012023</v>
      </c>
      <c r="G219" s="13">
        <v>0.118827819824218</v>
      </c>
      <c r="H219" s="13">
        <v>20.116189956665</v>
      </c>
      <c r="I219" s="13">
        <v>0.17109656333923301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 t="b">
        <v>1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Z219" s="3" t="s">
        <v>148</v>
      </c>
    </row>
    <row r="220" spans="1:26" x14ac:dyDescent="0.2">
      <c r="A220" s="7">
        <v>2306.0015899999999</v>
      </c>
      <c r="B220" s="3" t="s">
        <v>10</v>
      </c>
      <c r="C220" s="3">
        <v>0</v>
      </c>
      <c r="D220" s="3">
        <v>0</v>
      </c>
      <c r="E220" s="3" t="b">
        <v>1</v>
      </c>
      <c r="F220" s="13">
        <v>8.1113581657409597</v>
      </c>
      <c r="G220" s="13">
        <v>0.115884542465209</v>
      </c>
      <c r="H220" s="13">
        <v>9.9407012462615896</v>
      </c>
      <c r="I220" s="13">
        <v>0.116064548492431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 t="b">
        <v>1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Z220" s="3" t="s">
        <v>148</v>
      </c>
    </row>
    <row r="221" spans="1:26" x14ac:dyDescent="0.2">
      <c r="A221" s="7">
        <v>2306.0952900000002</v>
      </c>
      <c r="B221" s="3" t="s">
        <v>10</v>
      </c>
      <c r="C221" s="3">
        <v>0</v>
      </c>
      <c r="D221" s="3">
        <v>0</v>
      </c>
      <c r="E221" s="3" t="b">
        <v>1</v>
      </c>
      <c r="F221" s="13">
        <v>14.612904548645</v>
      </c>
      <c r="G221" s="13">
        <v>0.11580538749694801</v>
      </c>
      <c r="H221" s="13">
        <v>16.366003036498999</v>
      </c>
      <c r="I221" s="13">
        <v>0.166615486145019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 t="b">
        <v>1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Z221" s="3" t="s">
        <v>148</v>
      </c>
    </row>
    <row r="222" spans="1:26" x14ac:dyDescent="0.2">
      <c r="A222" s="7">
        <v>2306.1673099999998</v>
      </c>
      <c r="B222" s="3" t="s">
        <v>10</v>
      </c>
      <c r="C222" s="3">
        <v>0</v>
      </c>
      <c r="D222" s="3">
        <v>0</v>
      </c>
      <c r="E222" s="3" t="b">
        <v>1</v>
      </c>
      <c r="F222" s="13">
        <v>23.142121076583798</v>
      </c>
      <c r="G222" s="13">
        <v>0.171890258789062</v>
      </c>
      <c r="H222" s="13">
        <v>22.801580667495699</v>
      </c>
      <c r="I222" s="13">
        <v>0.116409301757812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 t="b">
        <v>1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Z222" s="3" t="s">
        <v>148</v>
      </c>
    </row>
    <row r="223" spans="1:26" x14ac:dyDescent="0.2">
      <c r="A223" s="7">
        <v>2306.0050999999999</v>
      </c>
      <c r="B223" s="3" t="s">
        <v>10</v>
      </c>
      <c r="C223" s="3">
        <v>0</v>
      </c>
      <c r="D223" s="3">
        <v>0</v>
      </c>
      <c r="E223" s="3" t="b">
        <v>1</v>
      </c>
      <c r="F223" s="13">
        <v>3.6875143051147399</v>
      </c>
      <c r="G223" s="13">
        <v>0.11723828315734799</v>
      </c>
      <c r="H223" s="13">
        <v>4.1472222805023096</v>
      </c>
      <c r="I223" s="13">
        <v>0.115671396255493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 t="b">
        <v>1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Z223" s="3" t="s">
        <v>148</v>
      </c>
    </row>
    <row r="224" spans="1:26" x14ac:dyDescent="0.2">
      <c r="A224" s="7">
        <v>2306.0049300000001</v>
      </c>
      <c r="B224" s="3" t="s">
        <v>10</v>
      </c>
      <c r="C224" s="3">
        <v>0</v>
      </c>
      <c r="D224" s="3">
        <v>0</v>
      </c>
      <c r="E224" s="3" t="b">
        <v>1</v>
      </c>
      <c r="F224" s="13">
        <v>7.1223824024200404</v>
      </c>
      <c r="G224" s="13">
        <v>0.115407705307006</v>
      </c>
      <c r="H224" s="13">
        <v>7.7257235050201398</v>
      </c>
      <c r="I224" s="13">
        <v>0.116032361984252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 t="b">
        <v>1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Z224" s="3" t="s">
        <v>148</v>
      </c>
    </row>
    <row r="225" spans="1:34" x14ac:dyDescent="0.2">
      <c r="A225" s="7">
        <v>2306.0022199999999</v>
      </c>
      <c r="B225" s="3" t="s">
        <v>10</v>
      </c>
      <c r="C225" s="3">
        <v>0</v>
      </c>
      <c r="D225" s="3">
        <v>0</v>
      </c>
      <c r="E225" s="3" t="b">
        <v>1</v>
      </c>
      <c r="F225" s="13">
        <v>25.7766418457031</v>
      </c>
      <c r="G225" s="13">
        <v>0.116322517395019</v>
      </c>
      <c r="H225" s="13">
        <v>24.110561370849599</v>
      </c>
      <c r="I225" s="13">
        <v>0.115732669830322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 t="b">
        <v>1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Z225" s="3" t="s">
        <v>148</v>
      </c>
    </row>
    <row r="226" spans="1:34" x14ac:dyDescent="0.2">
      <c r="A226" s="7">
        <v>2306.0047800000002</v>
      </c>
      <c r="B226" s="3" t="s">
        <v>10</v>
      </c>
      <c r="C226" s="3">
        <v>0</v>
      </c>
      <c r="D226" s="3">
        <v>0</v>
      </c>
      <c r="E226" s="3" t="b">
        <v>1</v>
      </c>
      <c r="F226" s="13">
        <v>1.7260150909423799</v>
      </c>
      <c r="G226" s="13">
        <v>0.116062402725219</v>
      </c>
      <c r="H226" s="13">
        <v>1.7753765583038299</v>
      </c>
      <c r="I226" s="13">
        <v>0.169267177581787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 t="b">
        <v>1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Z226" s="3" t="s">
        <v>148</v>
      </c>
    </row>
    <row r="227" spans="1:34" x14ac:dyDescent="0.2">
      <c r="A227" s="7">
        <v>2306.0053699999999</v>
      </c>
      <c r="B227" s="3" t="s">
        <v>10</v>
      </c>
      <c r="C227" s="3">
        <v>0</v>
      </c>
      <c r="D227" s="3">
        <v>0</v>
      </c>
      <c r="E227" s="3" t="b">
        <v>1</v>
      </c>
      <c r="F227" s="13">
        <v>10.470773935317901</v>
      </c>
      <c r="G227" s="13">
        <v>0.116546630859375</v>
      </c>
      <c r="H227" s="13">
        <v>10.487181901931701</v>
      </c>
      <c r="I227" s="13">
        <v>0.118019819259643</v>
      </c>
      <c r="J227" s="3">
        <v>2</v>
      </c>
      <c r="K227" s="3">
        <v>2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4</v>
      </c>
      <c r="R227" s="3" t="b">
        <v>1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Z227" s="3" t="s">
        <v>148</v>
      </c>
    </row>
    <row r="228" spans="1:34" x14ac:dyDescent="0.2">
      <c r="A228" s="7">
        <v>2306.0165999999999</v>
      </c>
      <c r="B228" s="3" t="s">
        <v>10</v>
      </c>
      <c r="C228" s="3">
        <v>0</v>
      </c>
      <c r="D228" s="3">
        <v>0</v>
      </c>
      <c r="E228" s="3" t="b">
        <v>1</v>
      </c>
      <c r="F228" s="13">
        <v>13.1849837303161</v>
      </c>
      <c r="G228" s="13">
        <v>0.16703224182128901</v>
      </c>
      <c r="H228" s="13">
        <v>11.994225025177</v>
      </c>
      <c r="I228" s="13">
        <v>0.17084550857543901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 t="b">
        <v>1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Z228" s="3" t="s">
        <v>148</v>
      </c>
    </row>
    <row r="229" spans="1:34" x14ac:dyDescent="0.2">
      <c r="A229" s="7">
        <v>2306.00299</v>
      </c>
      <c r="B229" s="3" t="s">
        <v>10</v>
      </c>
      <c r="C229" s="3">
        <v>0</v>
      </c>
      <c r="D229" s="3">
        <v>0</v>
      </c>
      <c r="E229" s="3" t="b">
        <v>1</v>
      </c>
      <c r="F229" s="13">
        <v>14.2568840980529</v>
      </c>
      <c r="G229" s="13">
        <v>0.116286277770996</v>
      </c>
      <c r="H229" s="13">
        <v>12.784840822219801</v>
      </c>
      <c r="I229" s="13">
        <v>0.174897670745849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 t="b">
        <v>1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Z229" s="3" t="s">
        <v>148</v>
      </c>
    </row>
    <row r="230" spans="1:34" x14ac:dyDescent="0.2">
      <c r="A230" s="7">
        <v>2306.0382199999999</v>
      </c>
      <c r="B230" s="3" t="s">
        <v>10</v>
      </c>
      <c r="C230" s="3">
        <v>12</v>
      </c>
      <c r="D230" s="3">
        <v>0</v>
      </c>
      <c r="E230" s="3" t="b">
        <v>0</v>
      </c>
      <c r="F230" s="13">
        <v>4.5397987365722603</v>
      </c>
      <c r="G230" s="13">
        <v>4.1872432231902996</v>
      </c>
      <c r="H230" s="13">
        <v>73.174633979797306</v>
      </c>
      <c r="I230" s="13">
        <v>0.173344612121582</v>
      </c>
      <c r="Z230" s="3" t="s">
        <v>202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</row>
    <row r="231" spans="1:34" x14ac:dyDescent="0.2">
      <c r="A231" s="7">
        <v>2306.0574999999999</v>
      </c>
      <c r="B231" s="3" t="s">
        <v>10</v>
      </c>
      <c r="C231" s="3">
        <v>12</v>
      </c>
      <c r="D231" s="3">
        <v>0</v>
      </c>
      <c r="E231" s="3" t="b">
        <v>0</v>
      </c>
      <c r="F231" s="13">
        <v>2.5813126564025799</v>
      </c>
      <c r="G231" s="13">
        <v>2.3436996936797998</v>
      </c>
      <c r="H231" s="13">
        <v>9.5117154121398908</v>
      </c>
      <c r="I231" s="13">
        <v>0.118110418319702</v>
      </c>
      <c r="Z231" s="3" t="s">
        <v>193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</row>
    <row r="232" spans="1:34" x14ac:dyDescent="0.2">
      <c r="A232" s="7">
        <v>2306.0061300000002</v>
      </c>
      <c r="B232" s="3" t="s">
        <v>10</v>
      </c>
      <c r="C232" s="3">
        <v>0</v>
      </c>
      <c r="D232" s="3">
        <v>0</v>
      </c>
      <c r="E232" s="3" t="b">
        <v>0</v>
      </c>
      <c r="F232" s="13">
        <v>18.200780868530199</v>
      </c>
      <c r="G232" s="13">
        <v>0.27112960815429599</v>
      </c>
      <c r="H232" s="13">
        <v>16.794572830200099</v>
      </c>
      <c r="I232" s="13">
        <v>0.169638156890869</v>
      </c>
      <c r="J232" s="3">
        <v>2</v>
      </c>
      <c r="K232" s="3">
        <v>2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4</v>
      </c>
      <c r="R232" s="3" t="b">
        <v>1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AG232" s="3">
        <v>1</v>
      </c>
    </row>
    <row r="233" spans="1:34" x14ac:dyDescent="0.2">
      <c r="A233" s="7">
        <v>2306.00641</v>
      </c>
      <c r="B233" s="3" t="s">
        <v>28</v>
      </c>
      <c r="C233" s="3">
        <v>0</v>
      </c>
      <c r="D233" s="3">
        <v>0</v>
      </c>
      <c r="E233" s="3" t="b">
        <v>0</v>
      </c>
      <c r="F233" s="13">
        <v>68.881102800369206</v>
      </c>
      <c r="G233" s="13">
        <v>0.173835754394531</v>
      </c>
      <c r="H233" s="13">
        <v>84.549248695373507</v>
      </c>
      <c r="I233" s="13">
        <v>0.16732954978942799</v>
      </c>
      <c r="J233" s="3">
        <v>303</v>
      </c>
      <c r="K233" s="3">
        <v>58</v>
      </c>
      <c r="L233" s="3">
        <v>0</v>
      </c>
      <c r="M233" s="3">
        <v>0</v>
      </c>
      <c r="N233" s="3">
        <v>0</v>
      </c>
      <c r="O233" s="3">
        <v>-19</v>
      </c>
      <c r="P233" s="3">
        <v>-28</v>
      </c>
      <c r="Q233" s="3">
        <v>10</v>
      </c>
      <c r="R233" s="3" t="b">
        <v>1</v>
      </c>
      <c r="S233" s="3">
        <v>0</v>
      </c>
      <c r="T233" s="3">
        <v>0</v>
      </c>
      <c r="U233" s="3">
        <v>1</v>
      </c>
      <c r="V233" s="3">
        <v>5</v>
      </c>
      <c r="W233" s="3">
        <v>0</v>
      </c>
      <c r="Z233" s="3">
        <v>1</v>
      </c>
      <c r="AA233" s="3">
        <v>1</v>
      </c>
      <c r="AB233" s="3">
        <v>0</v>
      </c>
      <c r="AC233" s="3">
        <v>0</v>
      </c>
      <c r="AD233" s="3">
        <v>1</v>
      </c>
      <c r="AE233" s="3">
        <v>0</v>
      </c>
      <c r="AF233" s="3">
        <v>1</v>
      </c>
      <c r="AG233" s="3">
        <v>0</v>
      </c>
    </row>
    <row r="234" spans="1:34" x14ac:dyDescent="0.2">
      <c r="A234" s="7">
        <v>2306.0003400000001</v>
      </c>
      <c r="B234" s="3" t="s">
        <v>52</v>
      </c>
      <c r="C234" s="3">
        <v>0</v>
      </c>
      <c r="D234" s="3">
        <v>0</v>
      </c>
      <c r="E234" s="3" t="b">
        <v>0</v>
      </c>
      <c r="F234" s="13">
        <v>59.454085826873701</v>
      </c>
      <c r="G234" s="13">
        <v>0.16791915893554599</v>
      </c>
      <c r="H234" s="13">
        <v>36.833845853805499</v>
      </c>
      <c r="I234" s="13">
        <v>0.16688561439514099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 t="b">
        <v>1</v>
      </c>
      <c r="S234" s="3">
        <v>0</v>
      </c>
      <c r="T234" s="3">
        <v>0</v>
      </c>
      <c r="U234" s="3">
        <v>0</v>
      </c>
      <c r="V234" s="3">
        <v>4</v>
      </c>
      <c r="W234" s="3">
        <v>0</v>
      </c>
      <c r="Z234" s="3">
        <v>1</v>
      </c>
      <c r="AE234" s="3">
        <v>1</v>
      </c>
      <c r="AH234" t="s">
        <v>246</v>
      </c>
    </row>
    <row r="235" spans="1:34" x14ac:dyDescent="0.2">
      <c r="A235" s="7">
        <v>2306.0028200000002</v>
      </c>
      <c r="B235" s="3" t="s">
        <v>21</v>
      </c>
      <c r="C235" s="3">
        <v>12</v>
      </c>
      <c r="D235" s="3">
        <v>12</v>
      </c>
      <c r="E235" s="3" t="b">
        <v>0</v>
      </c>
      <c r="F235" s="13">
        <v>15.5127947330474</v>
      </c>
      <c r="G235" s="13">
        <v>8.4112219810485804</v>
      </c>
      <c r="H235" s="13">
        <v>15.8069503307342</v>
      </c>
      <c r="I235" s="13">
        <v>7.8265094757079998</v>
      </c>
      <c r="J235" s="3">
        <v>2748</v>
      </c>
      <c r="K235" s="3">
        <v>1631</v>
      </c>
      <c r="L235" s="3">
        <v>1</v>
      </c>
      <c r="M235" s="3">
        <v>2</v>
      </c>
      <c r="N235" s="3">
        <v>483</v>
      </c>
      <c r="O235" s="3">
        <v>-49</v>
      </c>
      <c r="P235" s="3">
        <v>-47</v>
      </c>
      <c r="Q235" s="3">
        <v>78</v>
      </c>
      <c r="R235" s="3" t="b">
        <v>1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Z235" s="3">
        <v>1</v>
      </c>
    </row>
    <row r="236" spans="1:34" x14ac:dyDescent="0.2">
      <c r="A236" s="7">
        <v>2306.0040300000001</v>
      </c>
      <c r="B236" s="3" t="s">
        <v>21</v>
      </c>
      <c r="C236" s="3">
        <v>0</v>
      </c>
      <c r="D236" s="3">
        <v>0</v>
      </c>
      <c r="E236" s="3" t="b">
        <v>1</v>
      </c>
      <c r="F236" s="13">
        <v>37.418313980102504</v>
      </c>
      <c r="G236" s="13">
        <v>0.17178225517272899</v>
      </c>
      <c r="H236" s="13">
        <v>42.769756317138601</v>
      </c>
      <c r="I236" s="13">
        <v>0.16884016990661599</v>
      </c>
      <c r="J236" s="3">
        <v>633</v>
      </c>
      <c r="K236" s="3">
        <v>633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94</v>
      </c>
      <c r="R236" s="3" t="b">
        <v>1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Z236" s="3" t="s">
        <v>148</v>
      </c>
    </row>
    <row r="237" spans="1:34" x14ac:dyDescent="0.2">
      <c r="A237" s="7">
        <v>2306.0341600000002</v>
      </c>
      <c r="B237" s="3" t="s">
        <v>39</v>
      </c>
      <c r="C237" s="3">
        <v>0</v>
      </c>
      <c r="D237" s="3">
        <v>0</v>
      </c>
      <c r="E237" s="3" t="b">
        <v>0</v>
      </c>
      <c r="F237" s="13">
        <v>17.679065465927099</v>
      </c>
      <c r="G237" s="13">
        <v>0.17097353935241699</v>
      </c>
      <c r="H237" s="13">
        <v>35.571056842803898</v>
      </c>
      <c r="I237" s="13">
        <v>0.26897597312927202</v>
      </c>
      <c r="J237" s="3">
        <v>2255</v>
      </c>
      <c r="K237" s="3">
        <v>1155</v>
      </c>
      <c r="L237" s="3">
        <v>3</v>
      </c>
      <c r="M237" s="3">
        <v>4</v>
      </c>
      <c r="N237" s="3">
        <v>457</v>
      </c>
      <c r="O237" s="3">
        <v>0</v>
      </c>
      <c r="P237" s="3">
        <v>0</v>
      </c>
      <c r="Q237" s="3">
        <v>88</v>
      </c>
      <c r="R237" s="3" t="b">
        <v>1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Z237" s="3">
        <v>1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</row>
    <row r="238" spans="1:34" x14ac:dyDescent="0.2">
      <c r="A238" s="7">
        <v>2306.0019000000002</v>
      </c>
      <c r="B238" s="3" t="s">
        <v>58</v>
      </c>
      <c r="C238" s="3">
        <v>0</v>
      </c>
      <c r="D238" s="3">
        <v>0</v>
      </c>
      <c r="E238" s="3" t="b">
        <v>0</v>
      </c>
      <c r="F238" s="13">
        <v>23.065312147140499</v>
      </c>
      <c r="G238" s="13">
        <v>0.11623740196228</v>
      </c>
      <c r="H238" s="13">
        <v>28.5857110023498</v>
      </c>
      <c r="I238" s="13">
        <v>0.16735959053039501</v>
      </c>
      <c r="J238" s="3">
        <v>3</v>
      </c>
      <c r="K238" s="3">
        <v>2</v>
      </c>
      <c r="L238" s="3">
        <v>0</v>
      </c>
      <c r="M238" s="3">
        <v>0</v>
      </c>
      <c r="N238" s="3">
        <v>0</v>
      </c>
      <c r="O238" s="3">
        <v>-1</v>
      </c>
      <c r="P238" s="3">
        <v>0</v>
      </c>
      <c r="Q238" s="3">
        <v>4</v>
      </c>
      <c r="R238" s="3" t="b">
        <v>1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Z238" s="3">
        <v>1</v>
      </c>
      <c r="AA238" s="3">
        <v>1</v>
      </c>
    </row>
    <row r="239" spans="1:34" x14ac:dyDescent="0.2">
      <c r="A239" s="7">
        <v>2306.0137800000002</v>
      </c>
      <c r="B239" s="3" t="s">
        <v>31</v>
      </c>
      <c r="C239" s="3">
        <v>0</v>
      </c>
      <c r="D239" s="3">
        <v>0</v>
      </c>
      <c r="E239" s="3" t="b">
        <v>0</v>
      </c>
      <c r="F239" s="13">
        <v>21.983762502670199</v>
      </c>
      <c r="G239" s="13">
        <v>0.16820025444030701</v>
      </c>
      <c r="H239" s="13">
        <v>17.7414324283599</v>
      </c>
      <c r="I239" s="13">
        <v>0.11616253852844199</v>
      </c>
      <c r="J239" s="3">
        <v>67</v>
      </c>
      <c r="K239" s="3">
        <v>27</v>
      </c>
      <c r="L239" s="3">
        <v>0</v>
      </c>
      <c r="M239" s="3">
        <v>0</v>
      </c>
      <c r="N239" s="3">
        <v>15</v>
      </c>
      <c r="O239" s="3">
        <v>0</v>
      </c>
      <c r="P239" s="3">
        <v>0</v>
      </c>
      <c r="Q239" s="3">
        <v>0</v>
      </c>
      <c r="R239" s="3" t="b">
        <v>1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AE239" s="3">
        <v>1</v>
      </c>
      <c r="AH239" s="10" t="s">
        <v>175</v>
      </c>
    </row>
    <row r="240" spans="1:34" x14ac:dyDescent="0.2">
      <c r="A240" s="7">
        <v>2306.0045599999999</v>
      </c>
      <c r="B240" s="3" t="s">
        <v>51</v>
      </c>
      <c r="C240" s="3">
        <v>0</v>
      </c>
      <c r="D240" s="3">
        <v>0</v>
      </c>
      <c r="E240" s="3" t="b">
        <v>1</v>
      </c>
      <c r="F240" s="13">
        <v>12.2126750946044</v>
      </c>
      <c r="G240" s="13">
        <v>0.16690993309020899</v>
      </c>
      <c r="H240" s="13">
        <v>8.2607455253601003</v>
      </c>
      <c r="I240" s="13">
        <v>0.171392202377319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 t="b">
        <v>1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Z240" s="3" t="s">
        <v>148</v>
      </c>
    </row>
    <row r="241" spans="1:34" x14ac:dyDescent="0.2">
      <c r="A241" s="7">
        <v>2306.0016099999998</v>
      </c>
      <c r="B241" s="3" t="s">
        <v>50</v>
      </c>
      <c r="C241" s="3">
        <v>12</v>
      </c>
      <c r="D241" s="3">
        <v>0</v>
      </c>
      <c r="E241" s="3" t="b">
        <v>1</v>
      </c>
      <c r="F241" s="13">
        <v>10.539614439010601</v>
      </c>
      <c r="G241" s="13">
        <v>13.621931552886901</v>
      </c>
      <c r="H241" s="13">
        <v>29.05224609375</v>
      </c>
      <c r="I241" s="13">
        <v>0.116510152816772</v>
      </c>
      <c r="J241" s="3">
        <v>8</v>
      </c>
      <c r="K241" s="3">
        <v>8</v>
      </c>
      <c r="L241" s="3">
        <v>0</v>
      </c>
      <c r="M241" s="3">
        <v>0</v>
      </c>
      <c r="N241" s="3">
        <v>0</v>
      </c>
      <c r="O241" s="3">
        <v>8</v>
      </c>
      <c r="P241" s="3">
        <v>8</v>
      </c>
      <c r="Q241" s="3">
        <v>1</v>
      </c>
      <c r="R241" s="3" t="b">
        <v>1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Z241" s="3" t="s">
        <v>148</v>
      </c>
    </row>
    <row r="242" spans="1:34" x14ac:dyDescent="0.2">
      <c r="A242" s="7">
        <v>2306.0420199999999</v>
      </c>
      <c r="B242" s="3" t="s">
        <v>70</v>
      </c>
      <c r="C242" s="3">
        <v>0</v>
      </c>
      <c r="D242" s="3">
        <v>0</v>
      </c>
      <c r="E242" s="3" t="b">
        <v>1</v>
      </c>
      <c r="F242" s="13">
        <v>18.9200453758239</v>
      </c>
      <c r="G242" s="13">
        <v>0.11761450767517</v>
      </c>
      <c r="H242" s="13">
        <v>18.353721857070902</v>
      </c>
      <c r="I242" s="13">
        <v>0.17507338523864699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 t="b">
        <v>1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Z242" s="3" t="s">
        <v>148</v>
      </c>
    </row>
    <row r="243" spans="1:34" x14ac:dyDescent="0.2">
      <c r="A243" s="7">
        <v>2306.0701300000001</v>
      </c>
      <c r="B243" s="3" t="s">
        <v>48</v>
      </c>
      <c r="C243" s="3">
        <v>0</v>
      </c>
      <c r="D243" s="3">
        <v>0</v>
      </c>
      <c r="E243" s="3" t="b">
        <v>0</v>
      </c>
      <c r="F243" s="13">
        <v>23.335824012756301</v>
      </c>
      <c r="G243" s="13">
        <v>0.119438648223876</v>
      </c>
      <c r="H243" s="13">
        <v>24.542233943939198</v>
      </c>
      <c r="I243" s="13">
        <v>0.11622405052185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 t="b">
        <v>1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Z243" s="3">
        <v>1</v>
      </c>
    </row>
    <row r="244" spans="1:34" x14ac:dyDescent="0.2">
      <c r="A244" s="7">
        <v>2306.0055400000001</v>
      </c>
      <c r="B244" s="3" t="s">
        <v>24</v>
      </c>
      <c r="C244" s="3">
        <v>12</v>
      </c>
      <c r="D244" s="3">
        <v>12</v>
      </c>
      <c r="E244" s="3" t="b">
        <v>1</v>
      </c>
      <c r="F244" s="13">
        <v>12.248894453048701</v>
      </c>
      <c r="G244" s="13">
        <v>11.1252038478851</v>
      </c>
      <c r="H244" s="13">
        <v>9.37381863594055</v>
      </c>
      <c r="I244" s="13">
        <v>8.8838584423065097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 t="b">
        <v>1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Z244" s="3" t="s">
        <v>148</v>
      </c>
    </row>
    <row r="245" spans="1:34" x14ac:dyDescent="0.2">
      <c r="A245" s="7">
        <v>2306.0009399999999</v>
      </c>
      <c r="B245" s="3" t="s">
        <v>12</v>
      </c>
      <c r="C245" s="3">
        <v>0</v>
      </c>
      <c r="D245" s="3">
        <v>0</v>
      </c>
      <c r="E245" s="3" t="b">
        <v>0</v>
      </c>
      <c r="F245" s="13">
        <v>18.763799190521201</v>
      </c>
      <c r="G245" s="13">
        <v>0.16758418083190901</v>
      </c>
      <c r="H245" s="13">
        <v>18.9934034347534</v>
      </c>
      <c r="I245" s="13">
        <v>0.16776847839355399</v>
      </c>
      <c r="J245" s="3">
        <v>44</v>
      </c>
      <c r="K245" s="3">
        <v>2</v>
      </c>
      <c r="L245" s="3">
        <v>0</v>
      </c>
      <c r="M245" s="3">
        <v>0</v>
      </c>
      <c r="N245" s="3">
        <v>16</v>
      </c>
      <c r="O245" s="3">
        <v>0</v>
      </c>
      <c r="P245" s="3">
        <v>0</v>
      </c>
      <c r="Q245" s="3">
        <v>4</v>
      </c>
      <c r="R245" s="3" t="b">
        <v>1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Z245" s="3">
        <v>1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</row>
    <row r="246" spans="1:34" x14ac:dyDescent="0.2">
      <c r="A246" s="7">
        <v>2306.0190299999999</v>
      </c>
      <c r="B246" s="3" t="s">
        <v>12</v>
      </c>
      <c r="C246" s="3">
        <v>12</v>
      </c>
      <c r="D246" s="3">
        <v>0</v>
      </c>
      <c r="E246" s="3" t="b">
        <v>0</v>
      </c>
      <c r="F246" s="13">
        <v>20.751241207122799</v>
      </c>
      <c r="G246" s="13">
        <v>16.287158727645799</v>
      </c>
      <c r="H246" s="13">
        <v>53.1143703460693</v>
      </c>
      <c r="I246" s="13">
        <v>0.16654872894287101</v>
      </c>
      <c r="J246" s="3">
        <v>10610</v>
      </c>
      <c r="K246" s="3">
        <v>6898</v>
      </c>
      <c r="L246" s="3">
        <v>4</v>
      </c>
      <c r="M246" s="3">
        <v>8</v>
      </c>
      <c r="N246" s="3">
        <v>1161</v>
      </c>
      <c r="O246" s="3">
        <v>3715</v>
      </c>
      <c r="P246" s="3">
        <v>3421</v>
      </c>
      <c r="Q246" s="3">
        <v>74</v>
      </c>
      <c r="R246" s="3" t="b">
        <v>1</v>
      </c>
      <c r="S246" s="3">
        <v>0</v>
      </c>
      <c r="T246" s="3">
        <v>0</v>
      </c>
      <c r="U246" s="3">
        <v>2</v>
      </c>
      <c r="V246" s="3">
        <v>2</v>
      </c>
      <c r="W246" s="3">
        <v>-1</v>
      </c>
      <c r="Z246" s="3">
        <v>1</v>
      </c>
      <c r="AA246" s="3">
        <v>1</v>
      </c>
      <c r="AB246" s="3">
        <v>1</v>
      </c>
      <c r="AC246" s="3">
        <v>1</v>
      </c>
      <c r="AD246" s="3">
        <v>1</v>
      </c>
      <c r="AH246" t="s">
        <v>252</v>
      </c>
    </row>
    <row r="247" spans="1:34" x14ac:dyDescent="0.2">
      <c r="A247" s="7">
        <v>2306.0023000000001</v>
      </c>
      <c r="B247" s="3" t="s">
        <v>12</v>
      </c>
      <c r="C247" s="3">
        <v>0</v>
      </c>
      <c r="D247" s="3">
        <v>0</v>
      </c>
      <c r="E247" s="3" t="b">
        <v>0</v>
      </c>
      <c r="F247" s="13">
        <v>35.395904779434197</v>
      </c>
      <c r="G247" s="13">
        <v>0.168482065200805</v>
      </c>
      <c r="H247" s="13">
        <v>35.298685550689697</v>
      </c>
      <c r="I247" s="13">
        <v>0.116192817687988</v>
      </c>
      <c r="J247" s="3">
        <v>135</v>
      </c>
      <c r="K247" s="3">
        <v>2</v>
      </c>
      <c r="L247" s="3">
        <v>0</v>
      </c>
      <c r="M247" s="3">
        <v>0</v>
      </c>
      <c r="N247" s="3">
        <v>48</v>
      </c>
      <c r="O247" s="3">
        <v>-5</v>
      </c>
      <c r="P247" s="3">
        <v>0</v>
      </c>
      <c r="Q247" s="3">
        <v>4</v>
      </c>
      <c r="R247" s="3" t="b">
        <v>1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Z247" s="3">
        <v>1</v>
      </c>
      <c r="AA247" s="3">
        <v>1</v>
      </c>
    </row>
    <row r="248" spans="1:34" x14ac:dyDescent="0.2">
      <c r="A248" s="7">
        <v>2306.0057299999999</v>
      </c>
      <c r="B248" s="3" t="s">
        <v>12</v>
      </c>
      <c r="C248" s="3">
        <v>0</v>
      </c>
      <c r="D248" s="3">
        <v>0</v>
      </c>
      <c r="E248" s="3" t="b">
        <v>0</v>
      </c>
      <c r="F248" s="13">
        <v>14.158983469009399</v>
      </c>
      <c r="G248" s="13">
        <v>0.16701841354370101</v>
      </c>
      <c r="H248" s="13">
        <v>14.715395689010601</v>
      </c>
      <c r="I248" s="13">
        <v>0.115824937820434</v>
      </c>
      <c r="J248" s="3">
        <v>2</v>
      </c>
      <c r="K248" s="3">
        <v>2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4</v>
      </c>
      <c r="R248" s="3" t="b">
        <v>1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Z248" s="3">
        <v>1</v>
      </c>
    </row>
    <row r="249" spans="1:34" x14ac:dyDescent="0.2">
      <c r="A249" s="7">
        <v>2306.0000199999999</v>
      </c>
      <c r="B249" s="3" t="s">
        <v>12</v>
      </c>
      <c r="C249" s="3">
        <v>0</v>
      </c>
      <c r="D249" s="3">
        <v>0</v>
      </c>
      <c r="E249" s="3" t="b">
        <v>0</v>
      </c>
      <c r="F249" s="13">
        <v>20.657681465148901</v>
      </c>
      <c r="G249" s="13">
        <v>0.16699934005737299</v>
      </c>
      <c r="H249" s="13">
        <v>22.3349883556366</v>
      </c>
      <c r="I249" s="13">
        <v>0.16910791397094699</v>
      </c>
      <c r="J249" s="3">
        <v>15</v>
      </c>
      <c r="K249" s="3">
        <v>2</v>
      </c>
      <c r="L249" s="3">
        <v>0</v>
      </c>
      <c r="M249" s="3">
        <v>0</v>
      </c>
      <c r="N249" s="3">
        <v>3</v>
      </c>
      <c r="O249" s="3">
        <v>-1</v>
      </c>
      <c r="P249" s="3">
        <v>0</v>
      </c>
      <c r="Q249" s="3">
        <v>4</v>
      </c>
      <c r="R249" s="3" t="b">
        <v>1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Z249" s="3">
        <v>1</v>
      </c>
      <c r="AH249" t="s">
        <v>247</v>
      </c>
    </row>
    <row r="250" spans="1:34" x14ac:dyDescent="0.2">
      <c r="A250" s="7">
        <v>2306.0119199999999</v>
      </c>
      <c r="B250" s="3" t="s">
        <v>12</v>
      </c>
      <c r="C250" s="3">
        <v>0</v>
      </c>
      <c r="D250" s="3">
        <v>0</v>
      </c>
      <c r="E250" s="3" t="b">
        <v>0</v>
      </c>
      <c r="F250" s="13">
        <v>21.976223707199001</v>
      </c>
      <c r="G250" s="13">
        <v>0.166326999664306</v>
      </c>
      <c r="H250" s="13">
        <v>24.655750513076701</v>
      </c>
      <c r="I250" s="13">
        <v>0.166938781738281</v>
      </c>
      <c r="J250" s="3">
        <v>247</v>
      </c>
      <c r="K250" s="3">
        <v>61</v>
      </c>
      <c r="L250" s="3">
        <v>0</v>
      </c>
      <c r="M250" s="3">
        <v>1</v>
      </c>
      <c r="N250" s="3">
        <v>76</v>
      </c>
      <c r="O250" s="3">
        <v>0</v>
      </c>
      <c r="P250" s="3">
        <v>0</v>
      </c>
      <c r="Q250" s="3">
        <v>4</v>
      </c>
      <c r="R250" s="3" t="b">
        <v>1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Z250" s="3">
        <v>1</v>
      </c>
    </row>
    <row r="251" spans="1:34" x14ac:dyDescent="0.2">
      <c r="A251" s="7">
        <v>2306.0276399999998</v>
      </c>
      <c r="B251" s="3" t="s">
        <v>12</v>
      </c>
      <c r="C251" s="3">
        <v>0</v>
      </c>
      <c r="D251" s="3">
        <v>0</v>
      </c>
      <c r="E251" s="3" t="b">
        <v>0</v>
      </c>
      <c r="F251" s="13">
        <v>18.0817630290985</v>
      </c>
      <c r="G251" s="13">
        <v>0.174122810363769</v>
      </c>
      <c r="H251" s="13">
        <v>19.336985111236501</v>
      </c>
      <c r="I251" s="13">
        <v>0.117231607437133</v>
      </c>
      <c r="J251" s="3">
        <v>26</v>
      </c>
      <c r="K251" s="3">
        <v>2</v>
      </c>
      <c r="L251" s="3">
        <v>0</v>
      </c>
      <c r="M251" s="3">
        <v>0</v>
      </c>
      <c r="N251" s="3">
        <v>8</v>
      </c>
      <c r="O251" s="3">
        <v>0</v>
      </c>
      <c r="P251" s="3">
        <v>0</v>
      </c>
      <c r="Q251" s="3">
        <v>4</v>
      </c>
      <c r="R251" s="3" t="b">
        <v>1</v>
      </c>
      <c r="S251" s="3">
        <v>0</v>
      </c>
      <c r="T251" s="3">
        <v>0</v>
      </c>
      <c r="U251" s="3">
        <v>0</v>
      </c>
      <c r="V251" s="3">
        <v>2</v>
      </c>
      <c r="W251" s="3">
        <v>0</v>
      </c>
      <c r="Z251" s="3">
        <v>1</v>
      </c>
      <c r="AH251" t="s">
        <v>247</v>
      </c>
    </row>
    <row r="252" spans="1:34" x14ac:dyDescent="0.2">
      <c r="A252" s="7">
        <v>2306.0266700000002</v>
      </c>
      <c r="B252" s="3" t="s">
        <v>12</v>
      </c>
      <c r="C252" s="3">
        <v>12</v>
      </c>
      <c r="D252" s="3">
        <v>12</v>
      </c>
      <c r="E252" s="3" t="b">
        <v>1</v>
      </c>
      <c r="F252" s="13">
        <v>10.0337951183319</v>
      </c>
      <c r="G252" s="13">
        <v>9.9045450687408394</v>
      </c>
      <c r="H252" s="13">
        <v>7.60261750221252</v>
      </c>
      <c r="I252" s="13">
        <v>7.9584465026855398</v>
      </c>
      <c r="J252" s="3">
        <v>2</v>
      </c>
      <c r="K252" s="3">
        <v>2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4</v>
      </c>
      <c r="R252" s="3" t="b">
        <v>1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Z252" s="3" t="s">
        <v>148</v>
      </c>
    </row>
    <row r="253" spans="1:34" x14ac:dyDescent="0.2">
      <c r="A253" s="7">
        <v>2306.06241</v>
      </c>
      <c r="B253" s="3" t="s">
        <v>12</v>
      </c>
      <c r="C253" s="3">
        <v>0</v>
      </c>
      <c r="D253" s="3">
        <v>0</v>
      </c>
      <c r="E253" s="3" t="b">
        <v>1</v>
      </c>
      <c r="F253" s="13">
        <v>17.104706287384001</v>
      </c>
      <c r="G253" s="13">
        <v>0.17042493820190399</v>
      </c>
      <c r="H253" s="13">
        <v>40.570250749587998</v>
      </c>
      <c r="I253" s="13">
        <v>0.117070913314819</v>
      </c>
      <c r="J253" s="3">
        <v>2</v>
      </c>
      <c r="K253" s="3">
        <v>2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4</v>
      </c>
      <c r="R253" s="3" t="b">
        <v>1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Z253" s="3" t="s">
        <v>148</v>
      </c>
    </row>
    <row r="254" spans="1:34" x14ac:dyDescent="0.2">
      <c r="A254" s="7">
        <v>2306.0047500000001</v>
      </c>
      <c r="B254" s="3" t="s">
        <v>12</v>
      </c>
      <c r="C254" s="3">
        <v>0</v>
      </c>
      <c r="D254" s="3">
        <v>0</v>
      </c>
      <c r="E254" s="3" t="b">
        <v>1</v>
      </c>
      <c r="F254" s="13">
        <v>8.4624679088592494</v>
      </c>
      <c r="G254" s="13">
        <v>0.167004585266113</v>
      </c>
      <c r="H254" s="13">
        <v>9.0405836105346609</v>
      </c>
      <c r="I254" s="13">
        <v>0.16689920425415</v>
      </c>
      <c r="J254" s="3">
        <v>2</v>
      </c>
      <c r="K254" s="3">
        <v>2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4</v>
      </c>
      <c r="R254" s="3" t="b">
        <v>1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Z254" s="3" t="s">
        <v>148</v>
      </c>
    </row>
    <row r="255" spans="1:34" x14ac:dyDescent="0.2">
      <c r="A255" s="7">
        <v>2306.0214799999999</v>
      </c>
      <c r="B255" s="3" t="s">
        <v>12</v>
      </c>
      <c r="C255" s="3">
        <v>0</v>
      </c>
      <c r="D255" s="3">
        <v>0</v>
      </c>
      <c r="E255" s="3" t="b">
        <v>1</v>
      </c>
      <c r="F255" s="13">
        <v>16.768995523452698</v>
      </c>
      <c r="G255" s="13">
        <v>0.16622519493103</v>
      </c>
      <c r="H255" s="13">
        <v>21.880041122436499</v>
      </c>
      <c r="I255" s="13">
        <v>0.16673612594604401</v>
      </c>
      <c r="J255" s="3">
        <v>4</v>
      </c>
      <c r="K255" s="3">
        <v>4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6</v>
      </c>
      <c r="R255" s="3" t="b">
        <v>1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Z255" s="3" t="s">
        <v>148</v>
      </c>
    </row>
    <row r="256" spans="1:34" x14ac:dyDescent="0.2">
      <c r="A256" s="7">
        <v>2306.0209599999998</v>
      </c>
      <c r="B256" s="3" t="s">
        <v>12</v>
      </c>
      <c r="C256" s="3">
        <v>12</v>
      </c>
      <c r="D256" s="3">
        <v>12</v>
      </c>
      <c r="E256" s="3" t="b">
        <v>1</v>
      </c>
      <c r="F256" s="13">
        <v>8.0273394584655708</v>
      </c>
      <c r="G256" s="13">
        <v>8.4693887233734095</v>
      </c>
      <c r="H256" s="13">
        <v>6.3649213314056396</v>
      </c>
      <c r="I256" s="13">
        <v>8.3724620342254603</v>
      </c>
      <c r="J256" s="3">
        <v>184</v>
      </c>
      <c r="K256" s="3">
        <v>184</v>
      </c>
      <c r="L256" s="3">
        <v>0</v>
      </c>
      <c r="M256" s="3">
        <v>0</v>
      </c>
      <c r="N256" s="3">
        <v>0</v>
      </c>
      <c r="O256" s="3">
        <v>182</v>
      </c>
      <c r="P256" s="3">
        <v>182</v>
      </c>
      <c r="Q256" s="3">
        <v>10</v>
      </c>
      <c r="R256" s="3" t="b">
        <v>1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Z256" s="3" t="s">
        <v>148</v>
      </c>
    </row>
    <row r="257" spans="1:34" x14ac:dyDescent="0.2">
      <c r="A257" s="7">
        <v>2306.0027700000001</v>
      </c>
      <c r="B257" s="3" t="s">
        <v>12</v>
      </c>
      <c r="C257" s="3">
        <v>0</v>
      </c>
      <c r="D257" s="3">
        <v>0</v>
      </c>
      <c r="E257" s="3" t="b">
        <v>1</v>
      </c>
      <c r="F257" s="13">
        <v>7.2061030864715496</v>
      </c>
      <c r="G257" s="13">
        <v>0.119335889816284</v>
      </c>
      <c r="H257" s="13">
        <v>5.09419393539428</v>
      </c>
      <c r="I257" s="13">
        <v>0.117470502853393</v>
      </c>
      <c r="J257" s="3">
        <v>2</v>
      </c>
      <c r="K257" s="3">
        <v>2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4</v>
      </c>
      <c r="R257" s="3" t="b">
        <v>1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Z257" s="3" t="s">
        <v>148</v>
      </c>
    </row>
    <row r="258" spans="1:34" x14ac:dyDescent="0.2">
      <c r="A258" s="7">
        <v>2306.0014200000001</v>
      </c>
      <c r="B258" s="3" t="s">
        <v>12</v>
      </c>
      <c r="C258" s="3">
        <v>0</v>
      </c>
      <c r="D258" s="3">
        <v>0</v>
      </c>
      <c r="E258" s="3" t="b">
        <v>1</v>
      </c>
      <c r="F258" s="13">
        <v>19.368379831314002</v>
      </c>
      <c r="G258" s="13">
        <v>0.131494760513305</v>
      </c>
      <c r="H258" s="13">
        <v>18.833918809890701</v>
      </c>
      <c r="I258" s="13">
        <v>0.17113447189330999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 t="b">
        <v>1</v>
      </c>
      <c r="S258" s="3">
        <v>0</v>
      </c>
      <c r="T258" s="3">
        <v>0</v>
      </c>
      <c r="U258" s="3">
        <v>0</v>
      </c>
      <c r="V258" s="3">
        <v>4</v>
      </c>
      <c r="W258" s="3">
        <v>0</v>
      </c>
      <c r="Z258" s="3" t="s">
        <v>148</v>
      </c>
    </row>
    <row r="259" spans="1:34" x14ac:dyDescent="0.2">
      <c r="A259" s="7">
        <v>2306.0108500000001</v>
      </c>
      <c r="B259" s="3" t="s">
        <v>12</v>
      </c>
      <c r="C259" s="3">
        <v>0</v>
      </c>
      <c r="D259" s="3">
        <v>0</v>
      </c>
      <c r="E259" s="3" t="b">
        <v>1</v>
      </c>
      <c r="F259" s="13">
        <v>121.631133079528</v>
      </c>
      <c r="G259" s="13">
        <v>0.167796850204467</v>
      </c>
      <c r="H259" s="13">
        <v>126.87104773521401</v>
      </c>
      <c r="I259" s="13">
        <v>0.16731142997741699</v>
      </c>
      <c r="J259" s="3">
        <v>2</v>
      </c>
      <c r="K259" s="3">
        <v>2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4</v>
      </c>
      <c r="R259" s="3" t="b">
        <v>1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Z259" s="3" t="s">
        <v>148</v>
      </c>
    </row>
    <row r="260" spans="1:34" x14ac:dyDescent="0.2">
      <c r="A260" s="7">
        <v>2306.0135300000002</v>
      </c>
      <c r="B260" s="3" t="s">
        <v>12</v>
      </c>
      <c r="C260" s="3">
        <v>0</v>
      </c>
      <c r="D260" s="3">
        <v>0</v>
      </c>
      <c r="E260" s="3" t="b">
        <v>1</v>
      </c>
      <c r="F260" s="13">
        <v>13.2445647716522</v>
      </c>
      <c r="G260" s="13">
        <v>0.17127943038940399</v>
      </c>
      <c r="H260" s="13">
        <v>9.1662349700927699</v>
      </c>
      <c r="I260" s="13">
        <v>0.16747021675109799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 t="b">
        <v>1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Z260" s="3" t="s">
        <v>148</v>
      </c>
    </row>
    <row r="261" spans="1:34" x14ac:dyDescent="0.2">
      <c r="A261" s="7">
        <v>2306.0071800000001</v>
      </c>
      <c r="B261" s="3" t="s">
        <v>12</v>
      </c>
      <c r="C261" s="3">
        <v>0</v>
      </c>
      <c r="D261" s="3">
        <v>0</v>
      </c>
      <c r="E261" s="3" t="b">
        <v>1</v>
      </c>
      <c r="F261" s="13">
        <v>18.0348269939422</v>
      </c>
      <c r="G261" s="13">
        <v>0.116361141204833</v>
      </c>
      <c r="H261" s="13">
        <v>27.189044237136802</v>
      </c>
      <c r="I261" s="13">
        <v>0.16706752777099601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 t="b">
        <v>1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Z261" s="3" t="s">
        <v>148</v>
      </c>
    </row>
    <row r="262" spans="1:34" x14ac:dyDescent="0.2">
      <c r="A262" s="7">
        <v>2306.0020500000001</v>
      </c>
      <c r="B262" s="3" t="s">
        <v>12</v>
      </c>
      <c r="C262" s="3">
        <v>0</v>
      </c>
      <c r="D262" s="3">
        <v>0</v>
      </c>
      <c r="E262" s="3" t="b">
        <v>1</v>
      </c>
      <c r="F262" s="13">
        <v>18.609631538391099</v>
      </c>
      <c r="G262" s="13">
        <v>0.22165083885192799</v>
      </c>
      <c r="H262" s="13">
        <v>11.746542215347199</v>
      </c>
      <c r="I262" s="13">
        <v>0.117092132568359</v>
      </c>
      <c r="J262" s="3">
        <v>2</v>
      </c>
      <c r="K262" s="3">
        <v>2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4</v>
      </c>
      <c r="R262" s="3" t="b">
        <v>1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Z262" s="3" t="s">
        <v>148</v>
      </c>
    </row>
    <row r="263" spans="1:34" x14ac:dyDescent="0.2">
      <c r="A263" s="7">
        <v>2306.1219999999998</v>
      </c>
      <c r="B263" s="3" t="s">
        <v>12</v>
      </c>
      <c r="C263" s="3">
        <v>0</v>
      </c>
      <c r="D263" s="3">
        <v>0</v>
      </c>
      <c r="E263" s="3" t="b">
        <v>1</v>
      </c>
      <c r="F263" s="13">
        <v>23.9119246006012</v>
      </c>
      <c r="G263" s="13">
        <v>0.11687350273132301</v>
      </c>
      <c r="H263" s="13">
        <v>17.2877371311187</v>
      </c>
      <c r="I263" s="13">
        <v>0.16752791404724099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 t="b">
        <v>1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Z263" s="3" t="s">
        <v>148</v>
      </c>
    </row>
    <row r="264" spans="1:34" x14ac:dyDescent="0.2">
      <c r="A264" s="7">
        <v>2306.0012999999999</v>
      </c>
      <c r="B264" s="3" t="s">
        <v>12</v>
      </c>
      <c r="C264" s="3">
        <v>0</v>
      </c>
      <c r="D264" s="3">
        <v>0</v>
      </c>
      <c r="E264" s="3" t="b">
        <v>1</v>
      </c>
      <c r="F264" s="13">
        <v>9.6125693321227992</v>
      </c>
      <c r="G264" s="13">
        <v>0.11727023124694801</v>
      </c>
      <c r="H264" s="13">
        <v>9.6608257293701101</v>
      </c>
      <c r="I264" s="13">
        <v>0.16611528396606401</v>
      </c>
      <c r="J264" s="3">
        <v>2</v>
      </c>
      <c r="K264" s="3">
        <v>2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4</v>
      </c>
      <c r="R264" s="3" t="b">
        <v>1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Z264" s="3" t="s">
        <v>148</v>
      </c>
    </row>
    <row r="265" spans="1:34" x14ac:dyDescent="0.2">
      <c r="A265" s="7">
        <v>2306.0798799999998</v>
      </c>
      <c r="B265" s="3" t="s">
        <v>12</v>
      </c>
      <c r="C265" s="3">
        <v>0</v>
      </c>
      <c r="D265" s="3">
        <v>0</v>
      </c>
      <c r="E265" s="3" t="b">
        <v>1</v>
      </c>
      <c r="F265" s="13">
        <v>20.9283347129821</v>
      </c>
      <c r="G265" s="13">
        <v>0.117449760437011</v>
      </c>
      <c r="H265" s="13">
        <v>25.6380965709686</v>
      </c>
      <c r="I265" s="13">
        <v>0.16590642929077101</v>
      </c>
      <c r="J265" s="3">
        <v>2</v>
      </c>
      <c r="K265" s="3">
        <v>2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4</v>
      </c>
      <c r="R265" s="3" t="b">
        <v>1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Z265" s="3" t="s">
        <v>148</v>
      </c>
    </row>
    <row r="266" spans="1:34" x14ac:dyDescent="0.2">
      <c r="A266" s="7">
        <v>2306.0008899999998</v>
      </c>
      <c r="B266" s="3" t="s">
        <v>12</v>
      </c>
      <c r="C266" s="3">
        <v>0</v>
      </c>
      <c r="D266" s="3">
        <v>0</v>
      </c>
      <c r="E266" s="3" t="b">
        <v>1</v>
      </c>
      <c r="F266" s="13">
        <v>41.878551959991398</v>
      </c>
      <c r="G266" s="13">
        <v>0.170803546905517</v>
      </c>
      <c r="H266" s="13">
        <v>54.640811920166001</v>
      </c>
      <c r="I266" s="13">
        <v>0.166823625564575</v>
      </c>
      <c r="J266" s="3">
        <v>2</v>
      </c>
      <c r="K266" s="3">
        <v>2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4</v>
      </c>
      <c r="R266" s="3" t="b">
        <v>1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Z266" s="3" t="s">
        <v>148</v>
      </c>
    </row>
    <row r="267" spans="1:34" x14ac:dyDescent="0.2">
      <c r="A267" s="7">
        <v>2306.0777800000001</v>
      </c>
      <c r="B267" s="3" t="s">
        <v>12</v>
      </c>
      <c r="C267" s="3">
        <v>0</v>
      </c>
      <c r="D267" s="3">
        <v>0</v>
      </c>
      <c r="E267" s="3" t="b">
        <v>1</v>
      </c>
      <c r="F267" s="13">
        <v>18.442024707794101</v>
      </c>
      <c r="G267" s="13">
        <v>0.117076158523559</v>
      </c>
      <c r="H267" s="13">
        <v>19.955710172653198</v>
      </c>
      <c r="I267" s="13">
        <v>0.11647605895995999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 t="b">
        <v>1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Z267" s="3" t="s">
        <v>148</v>
      </c>
    </row>
    <row r="268" spans="1:34" x14ac:dyDescent="0.2">
      <c r="A268" s="7">
        <v>2306.0046900000002</v>
      </c>
      <c r="B268" s="3" t="s">
        <v>12</v>
      </c>
      <c r="C268" s="3">
        <v>0</v>
      </c>
      <c r="D268" s="3">
        <v>0</v>
      </c>
      <c r="E268" s="3" t="b">
        <v>1</v>
      </c>
      <c r="F268" s="13">
        <v>12.732833385467501</v>
      </c>
      <c r="G268" s="13">
        <v>0.16698575019836401</v>
      </c>
      <c r="H268" s="13">
        <v>8.2824635505676198</v>
      </c>
      <c r="I268" s="13">
        <v>0.16720533370971599</v>
      </c>
      <c r="J268" s="3">
        <v>2</v>
      </c>
      <c r="K268" s="3">
        <v>2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4</v>
      </c>
      <c r="R268" s="3" t="b">
        <v>1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Z268" s="3" t="s">
        <v>148</v>
      </c>
    </row>
    <row r="269" spans="1:34" x14ac:dyDescent="0.2">
      <c r="A269" s="7">
        <v>2306.0015600000002</v>
      </c>
      <c r="B269" s="3" t="s">
        <v>12</v>
      </c>
      <c r="C269" s="3">
        <v>0</v>
      </c>
      <c r="D269" s="3">
        <v>0</v>
      </c>
      <c r="E269" s="3" t="b">
        <v>1</v>
      </c>
      <c r="F269" s="13">
        <v>13.9700820446014</v>
      </c>
      <c r="G269" s="13">
        <v>0.16618514060974099</v>
      </c>
      <c r="H269" s="13">
        <v>13.720652818679801</v>
      </c>
      <c r="I269" s="13">
        <v>0.16709113121032701</v>
      </c>
      <c r="J269" s="3">
        <v>2</v>
      </c>
      <c r="K269" s="3">
        <v>2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4</v>
      </c>
      <c r="R269" s="3" t="b">
        <v>1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Z269" s="3" t="s">
        <v>148</v>
      </c>
    </row>
    <row r="270" spans="1:34" x14ac:dyDescent="0.2">
      <c r="A270" s="7">
        <v>2306.0174000000002</v>
      </c>
      <c r="B270" s="3" t="s">
        <v>12</v>
      </c>
      <c r="C270" s="3">
        <v>0</v>
      </c>
      <c r="D270" s="3">
        <v>0</v>
      </c>
      <c r="E270" s="3" t="b">
        <v>0</v>
      </c>
      <c r="F270" s="13">
        <v>21.603114843368498</v>
      </c>
      <c r="G270" s="13">
        <v>0.1160728931427</v>
      </c>
      <c r="H270" s="13">
        <v>22.003672599792399</v>
      </c>
      <c r="I270" s="13">
        <v>0.169718742370605</v>
      </c>
      <c r="J270" s="3">
        <v>2</v>
      </c>
      <c r="K270" s="3">
        <v>2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4</v>
      </c>
      <c r="R270" s="3" t="b">
        <v>1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AE270" s="3">
        <v>1</v>
      </c>
      <c r="AH270" t="s">
        <v>248</v>
      </c>
    </row>
    <row r="271" spans="1:34" x14ac:dyDescent="0.2">
      <c r="A271" s="7">
        <v>2306.0848599999999</v>
      </c>
      <c r="B271" s="3" t="s">
        <v>30</v>
      </c>
      <c r="C271" s="3">
        <v>0</v>
      </c>
      <c r="D271" s="3">
        <v>0</v>
      </c>
      <c r="E271" s="3" t="b">
        <v>0</v>
      </c>
      <c r="F271" s="13">
        <v>44.609050750732401</v>
      </c>
      <c r="G271" s="13">
        <v>0.16782641410827601</v>
      </c>
      <c r="H271" s="13">
        <v>38.574219703674302</v>
      </c>
      <c r="I271" s="13">
        <v>0.16716337203979401</v>
      </c>
      <c r="J271" s="3">
        <v>4</v>
      </c>
      <c r="K271" s="3">
        <v>2</v>
      </c>
      <c r="L271" s="3">
        <v>0</v>
      </c>
      <c r="M271" s="3">
        <v>0</v>
      </c>
      <c r="N271" s="3">
        <v>0</v>
      </c>
      <c r="O271" s="3">
        <v>-2</v>
      </c>
      <c r="P271" s="3">
        <v>0</v>
      </c>
      <c r="Q271" s="3">
        <v>4</v>
      </c>
      <c r="R271" s="3" t="b">
        <v>1</v>
      </c>
      <c r="S271" s="3">
        <v>0</v>
      </c>
      <c r="T271" s="3">
        <v>0</v>
      </c>
      <c r="U271" s="3">
        <v>0</v>
      </c>
      <c r="V271" s="3">
        <v>2</v>
      </c>
      <c r="W271" s="3">
        <v>0</v>
      </c>
      <c r="Z271" s="3">
        <v>1</v>
      </c>
    </row>
    <row r="272" spans="1:34" x14ac:dyDescent="0.2">
      <c r="A272" s="7">
        <v>2306.0005900000001</v>
      </c>
      <c r="B272" s="3" t="s">
        <v>63</v>
      </c>
      <c r="C272" s="3">
        <v>0</v>
      </c>
      <c r="D272" s="3">
        <v>0</v>
      </c>
      <c r="E272" s="3" t="b">
        <v>1</v>
      </c>
      <c r="F272" s="13">
        <v>10.889740943908601</v>
      </c>
      <c r="G272" s="13">
        <v>0.117608070373535</v>
      </c>
      <c r="H272" s="13">
        <v>9.7205665111541695</v>
      </c>
      <c r="I272" s="13">
        <v>0.116774082183837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 t="b">
        <v>1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Z272" s="3" t="s">
        <v>148</v>
      </c>
    </row>
    <row r="273" spans="1:34" x14ac:dyDescent="0.2">
      <c r="A273" s="7">
        <v>2306.0243399999999</v>
      </c>
      <c r="B273" s="3" t="s">
        <v>67</v>
      </c>
      <c r="C273" s="3">
        <v>12</v>
      </c>
      <c r="D273" s="3">
        <v>12</v>
      </c>
      <c r="E273" s="3" t="b">
        <v>1</v>
      </c>
      <c r="F273" s="13">
        <v>2.68567562103271</v>
      </c>
      <c r="G273" s="13">
        <v>2.37801885604858</v>
      </c>
      <c r="H273" s="13">
        <v>2.2818195819854701</v>
      </c>
      <c r="I273" s="13">
        <v>2.2321519851684499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 t="b">
        <v>1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Z273" s="3" t="s">
        <v>148</v>
      </c>
    </row>
    <row r="274" spans="1:34" x14ac:dyDescent="0.2">
      <c r="A274" s="7">
        <v>2306.0041500000002</v>
      </c>
      <c r="B274" s="3" t="s">
        <v>37</v>
      </c>
      <c r="C274" s="3">
        <v>0</v>
      </c>
      <c r="D274" s="3">
        <v>0</v>
      </c>
      <c r="E274" s="3" t="b">
        <v>1</v>
      </c>
      <c r="F274" s="13">
        <v>8.4100372791290194</v>
      </c>
      <c r="G274" s="13">
        <v>0.115641593933105</v>
      </c>
      <c r="H274" s="13">
        <v>9.2307355403900093</v>
      </c>
      <c r="I274" s="13">
        <v>0.166644811630249</v>
      </c>
      <c r="J274" s="3">
        <v>2</v>
      </c>
      <c r="K274" s="3">
        <v>2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4</v>
      </c>
      <c r="R274" s="3" t="b">
        <v>1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Z274" s="3" t="s">
        <v>148</v>
      </c>
    </row>
    <row r="275" spans="1:34" x14ac:dyDescent="0.2">
      <c r="A275" s="7">
        <v>2306.0007500000002</v>
      </c>
      <c r="B275" s="3" t="s">
        <v>64</v>
      </c>
      <c r="C275" s="3">
        <v>12</v>
      </c>
      <c r="D275" s="3">
        <v>12</v>
      </c>
      <c r="E275" s="3" t="b">
        <v>1</v>
      </c>
      <c r="F275" s="13">
        <v>5.5488104820251403</v>
      </c>
      <c r="G275" s="13">
        <v>5.4485328197479204</v>
      </c>
      <c r="H275" s="13">
        <v>5.54786920547485</v>
      </c>
      <c r="I275" s="13">
        <v>5.5622868537902797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 t="b">
        <v>1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Z275" s="3" t="s">
        <v>148</v>
      </c>
    </row>
    <row r="276" spans="1:34" x14ac:dyDescent="0.2">
      <c r="A276" s="7">
        <v>2306.00027</v>
      </c>
      <c r="B276" s="3" t="s">
        <v>23</v>
      </c>
      <c r="C276" s="3">
        <v>0</v>
      </c>
      <c r="D276" s="3">
        <v>0</v>
      </c>
      <c r="E276" s="3" t="b">
        <v>0</v>
      </c>
      <c r="F276" s="13">
        <v>27.1783332824707</v>
      </c>
      <c r="G276" s="13">
        <v>0.167855739593505</v>
      </c>
      <c r="H276" s="13">
        <v>26.1031107902526</v>
      </c>
      <c r="I276" s="13">
        <v>0.116535425186157</v>
      </c>
      <c r="J276" s="3">
        <v>940</v>
      </c>
      <c r="K276" s="3">
        <v>152</v>
      </c>
      <c r="L276" s="3">
        <v>1</v>
      </c>
      <c r="M276" s="3">
        <v>2</v>
      </c>
      <c r="N276" s="3">
        <v>316</v>
      </c>
      <c r="O276" s="3">
        <v>-4</v>
      </c>
      <c r="P276" s="3">
        <v>7</v>
      </c>
      <c r="Q276" s="3">
        <v>11</v>
      </c>
      <c r="R276" s="3" t="b">
        <v>1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Z276" s="3">
        <v>0</v>
      </c>
      <c r="AA276" s="3">
        <v>0</v>
      </c>
      <c r="AB276" s="3">
        <v>0</v>
      </c>
      <c r="AC276" s="3">
        <v>1</v>
      </c>
      <c r="AD276" s="3">
        <v>0</v>
      </c>
      <c r="AE276" s="3">
        <v>0</v>
      </c>
      <c r="AF276" s="3">
        <v>0</v>
      </c>
      <c r="AG276" s="3">
        <v>0</v>
      </c>
    </row>
    <row r="277" spans="1:34" x14ac:dyDescent="0.2">
      <c r="A277" s="7">
        <v>2306.0024400000002</v>
      </c>
      <c r="B277" s="3" t="s">
        <v>23</v>
      </c>
      <c r="C277" s="3">
        <v>0</v>
      </c>
      <c r="D277" s="3">
        <v>0</v>
      </c>
      <c r="E277" s="3" t="b">
        <v>0</v>
      </c>
      <c r="F277" s="13">
        <v>10.7230415344238</v>
      </c>
      <c r="G277" s="13">
        <v>0.16990923881530701</v>
      </c>
      <c r="H277" s="13">
        <v>11.4299523830413</v>
      </c>
      <c r="I277" s="13">
        <v>0.17133665084838801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 t="b">
        <v>1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Z277" s="3">
        <v>1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</row>
    <row r="278" spans="1:34" x14ac:dyDescent="0.2">
      <c r="A278" s="7">
        <v>2306.0215600000001</v>
      </c>
      <c r="B278" s="3" t="s">
        <v>23</v>
      </c>
      <c r="C278" s="3">
        <v>0</v>
      </c>
      <c r="D278" s="3">
        <v>0</v>
      </c>
      <c r="E278" s="3" t="b">
        <v>0</v>
      </c>
      <c r="F278" s="13">
        <v>18.658438444137499</v>
      </c>
      <c r="G278" s="13">
        <v>0.16663551330566401</v>
      </c>
      <c r="H278" s="13">
        <v>20.0515811443328</v>
      </c>
      <c r="I278" s="13">
        <v>0.16902041435241699</v>
      </c>
      <c r="J278" s="3">
        <v>35</v>
      </c>
      <c r="K278" s="3">
        <v>35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4</v>
      </c>
      <c r="R278" s="3" t="b">
        <v>1</v>
      </c>
      <c r="S278" s="3">
        <v>0</v>
      </c>
      <c r="T278" s="3">
        <v>0</v>
      </c>
      <c r="U278" s="3">
        <v>0</v>
      </c>
      <c r="V278" s="3">
        <v>4</v>
      </c>
      <c r="W278" s="3">
        <v>0</v>
      </c>
      <c r="Z278" s="3">
        <v>1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</row>
    <row r="279" spans="1:34" x14ac:dyDescent="0.2">
      <c r="A279" s="7">
        <v>2306.0000100000002</v>
      </c>
      <c r="B279" s="3" t="s">
        <v>23</v>
      </c>
      <c r="C279" s="3">
        <v>0</v>
      </c>
      <c r="D279" s="3">
        <v>0</v>
      </c>
      <c r="E279" s="3" t="b">
        <v>0</v>
      </c>
      <c r="F279" s="13">
        <v>14.0633096694946</v>
      </c>
      <c r="G279" s="13">
        <v>0.116335391998291</v>
      </c>
      <c r="H279" s="13">
        <v>13.9598586559295</v>
      </c>
      <c r="I279" s="13">
        <v>0.17096447944641099</v>
      </c>
      <c r="J279" s="3">
        <v>9609</v>
      </c>
      <c r="K279" s="3">
        <v>6955</v>
      </c>
      <c r="L279" s="3">
        <v>1</v>
      </c>
      <c r="M279" s="3">
        <v>4</v>
      </c>
      <c r="N279" s="3">
        <v>759</v>
      </c>
      <c r="O279" s="3">
        <v>-6067</v>
      </c>
      <c r="P279" s="3">
        <v>-5165</v>
      </c>
      <c r="Q279" s="3">
        <v>77</v>
      </c>
      <c r="R279" s="3" t="b">
        <v>1</v>
      </c>
      <c r="S279" s="3">
        <v>0</v>
      </c>
      <c r="T279" s="3">
        <v>0</v>
      </c>
      <c r="U279" s="3">
        <v>1</v>
      </c>
      <c r="V279" s="3">
        <v>3</v>
      </c>
      <c r="W279" s="3">
        <v>1</v>
      </c>
      <c r="Z279" s="3">
        <v>1</v>
      </c>
      <c r="AA279" s="3">
        <v>1</v>
      </c>
      <c r="AB279" s="3">
        <v>1</v>
      </c>
      <c r="AC279" s="3">
        <v>1</v>
      </c>
      <c r="AD279" s="3">
        <v>0</v>
      </c>
      <c r="AE279" s="3">
        <v>0</v>
      </c>
      <c r="AF279" s="3">
        <v>0</v>
      </c>
      <c r="AG279" s="3">
        <v>0</v>
      </c>
    </row>
    <row r="280" spans="1:34" x14ac:dyDescent="0.2">
      <c r="A280" s="7">
        <v>2306.0109200000002</v>
      </c>
      <c r="B280" s="3" t="s">
        <v>23</v>
      </c>
      <c r="C280" s="3">
        <v>0</v>
      </c>
      <c r="D280" s="3">
        <v>0</v>
      </c>
      <c r="E280" s="3" t="b">
        <v>0</v>
      </c>
      <c r="F280" s="13">
        <v>138.33572268486</v>
      </c>
      <c r="G280" s="13">
        <v>0.39197421073913502</v>
      </c>
      <c r="H280" s="13">
        <v>141.981729269027</v>
      </c>
      <c r="I280" s="13">
        <v>0.16722822189330999</v>
      </c>
      <c r="J280" s="3">
        <v>242</v>
      </c>
      <c r="K280" s="3">
        <v>0</v>
      </c>
      <c r="L280" s="3">
        <v>0</v>
      </c>
      <c r="M280" s="3">
        <v>0</v>
      </c>
      <c r="N280" s="3">
        <v>101</v>
      </c>
      <c r="O280" s="3">
        <v>0</v>
      </c>
      <c r="P280" s="3">
        <v>0</v>
      </c>
      <c r="Q280" s="3">
        <v>0</v>
      </c>
      <c r="R280" s="3" t="b">
        <v>1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Z280" s="3">
        <v>1</v>
      </c>
    </row>
    <row r="281" spans="1:34" x14ac:dyDescent="0.2">
      <c r="A281" s="7">
        <v>2306.0028600000001</v>
      </c>
      <c r="B281" s="3" t="s">
        <v>23</v>
      </c>
      <c r="C281" s="3">
        <v>0</v>
      </c>
      <c r="D281" s="3">
        <v>0</v>
      </c>
      <c r="E281" s="3" t="b">
        <v>0</v>
      </c>
      <c r="F281" s="13">
        <v>60.726659536361602</v>
      </c>
      <c r="G281" s="13">
        <v>0.16625690460205</v>
      </c>
      <c r="H281" s="13">
        <v>42.470870733261101</v>
      </c>
      <c r="I281" s="13">
        <v>0.214406728744506</v>
      </c>
      <c r="J281" s="3">
        <v>6269</v>
      </c>
      <c r="K281" s="3">
        <v>1544</v>
      </c>
      <c r="L281" s="3">
        <v>3</v>
      </c>
      <c r="M281" s="3">
        <v>5</v>
      </c>
      <c r="N281" s="3">
        <v>1963</v>
      </c>
      <c r="O281" s="3">
        <v>1</v>
      </c>
      <c r="P281" s="3">
        <v>0</v>
      </c>
      <c r="Q281" s="3">
        <v>0</v>
      </c>
      <c r="R281" s="3" t="b">
        <v>1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Z281" s="3">
        <v>1</v>
      </c>
      <c r="AE281" s="3">
        <v>1</v>
      </c>
      <c r="AH281" s="10" t="s">
        <v>191</v>
      </c>
    </row>
    <row r="282" spans="1:34" x14ac:dyDescent="0.2">
      <c r="A282" s="7">
        <v>2306.0046600000001</v>
      </c>
      <c r="B282" s="3" t="s">
        <v>23</v>
      </c>
      <c r="C282" s="3">
        <v>12</v>
      </c>
      <c r="D282" s="3">
        <v>12</v>
      </c>
      <c r="E282" s="3" t="b">
        <v>1</v>
      </c>
      <c r="F282" s="13">
        <v>5.3153905868530202</v>
      </c>
      <c r="G282" s="13">
        <v>5.8050034046173096</v>
      </c>
      <c r="H282" s="13">
        <v>4.2399148941040004</v>
      </c>
      <c r="I282" s="13">
        <v>4.18788743019104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 t="b">
        <v>1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Z282" s="3" t="s">
        <v>148</v>
      </c>
    </row>
    <row r="283" spans="1:34" x14ac:dyDescent="0.2">
      <c r="A283" s="7">
        <v>2306.0014900000001</v>
      </c>
      <c r="B283" s="3" t="s">
        <v>23</v>
      </c>
      <c r="C283" s="3">
        <v>0</v>
      </c>
      <c r="D283" s="3">
        <v>0</v>
      </c>
      <c r="E283" s="3" t="b">
        <v>1</v>
      </c>
      <c r="F283" s="13">
        <v>12.281059980392399</v>
      </c>
      <c r="G283" s="13">
        <v>0.16628170013427701</v>
      </c>
      <c r="H283" s="13">
        <v>12.546285629272401</v>
      </c>
      <c r="I283" s="13">
        <v>0.170874118804931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 t="b">
        <v>1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Z283" s="3" t="s">
        <v>148</v>
      </c>
    </row>
    <row r="284" spans="1:34" x14ac:dyDescent="0.2">
      <c r="A284" s="7">
        <v>2306.0018700000001</v>
      </c>
      <c r="B284" s="3" t="s">
        <v>23</v>
      </c>
      <c r="C284" s="3">
        <v>0</v>
      </c>
      <c r="D284" s="3">
        <v>0</v>
      </c>
      <c r="E284" s="3" t="b">
        <v>1</v>
      </c>
      <c r="F284" s="13">
        <v>13.9541361331939</v>
      </c>
      <c r="G284" s="13">
        <v>0.17131352424621499</v>
      </c>
      <c r="H284" s="13">
        <v>13.5935323238372</v>
      </c>
      <c r="I284" s="13">
        <v>0.173202514648437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 t="b">
        <v>1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Z284" s="3" t="s">
        <v>148</v>
      </c>
    </row>
    <row r="285" spans="1:34" x14ac:dyDescent="0.2">
      <c r="A285" s="7">
        <v>2306.00675</v>
      </c>
      <c r="B285" s="3" t="s">
        <v>23</v>
      </c>
      <c r="C285" s="3">
        <v>0</v>
      </c>
      <c r="D285" s="3">
        <v>0</v>
      </c>
      <c r="E285" s="3" t="b">
        <v>1</v>
      </c>
      <c r="F285" s="13">
        <v>9.9235253334045392</v>
      </c>
      <c r="G285" s="13">
        <v>0.16670870780944799</v>
      </c>
      <c r="H285" s="13">
        <v>10.025489807128899</v>
      </c>
      <c r="I285" s="13">
        <v>0.17093610763549799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 t="b">
        <v>1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Z285" s="3" t="s">
        <v>148</v>
      </c>
    </row>
    <row r="286" spans="1:34" x14ac:dyDescent="0.2">
      <c r="A286" s="7">
        <v>2306.1758300000001</v>
      </c>
      <c r="B286" s="3" t="s">
        <v>23</v>
      </c>
      <c r="C286" s="3">
        <v>0</v>
      </c>
      <c r="D286" s="3">
        <v>0</v>
      </c>
      <c r="E286" s="3" t="b">
        <v>1</v>
      </c>
      <c r="F286" s="13">
        <v>7.1720902919769198</v>
      </c>
      <c r="G286" s="13">
        <v>0.116391897201538</v>
      </c>
      <c r="H286" s="13">
        <v>6.9527494907379097</v>
      </c>
      <c r="I286" s="13">
        <v>0.116158962249755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 t="b">
        <v>1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Z286" s="3" t="s">
        <v>148</v>
      </c>
    </row>
    <row r="287" spans="1:34" x14ac:dyDescent="0.2">
      <c r="A287" s="7">
        <v>2306.0056300000001</v>
      </c>
      <c r="B287" s="3" t="s">
        <v>23</v>
      </c>
      <c r="C287" s="3">
        <v>0</v>
      </c>
      <c r="D287" s="3">
        <v>0</v>
      </c>
      <c r="E287" s="3" t="b">
        <v>1</v>
      </c>
      <c r="F287" s="13">
        <v>12.7361743450164</v>
      </c>
      <c r="G287" s="13">
        <v>0.17116594314575101</v>
      </c>
      <c r="H287" s="13">
        <v>21.096877574920601</v>
      </c>
      <c r="I287" s="13">
        <v>0.217927455902099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 t="b">
        <v>1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Z287" s="3" t="s">
        <v>148</v>
      </c>
    </row>
    <row r="288" spans="1:34" x14ac:dyDescent="0.2">
      <c r="A288" s="7">
        <v>2306.0004100000001</v>
      </c>
      <c r="B288" s="3" t="s">
        <v>23</v>
      </c>
      <c r="C288" s="3">
        <v>0</v>
      </c>
      <c r="D288" s="3">
        <v>0</v>
      </c>
      <c r="E288" s="3" t="b">
        <v>1</v>
      </c>
      <c r="F288" s="13">
        <v>4.4399280548095703</v>
      </c>
      <c r="G288" s="13">
        <v>0.116152048110961</v>
      </c>
      <c r="H288" s="13">
        <v>4.5881490707397399</v>
      </c>
      <c r="I288" s="13">
        <v>0.117352962493896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 t="b">
        <v>1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Z288" s="3" t="s">
        <v>148</v>
      </c>
    </row>
    <row r="289" spans="1:26" x14ac:dyDescent="0.2">
      <c r="A289" s="7">
        <v>2306.0084400000001</v>
      </c>
      <c r="B289" s="3" t="s">
        <v>23</v>
      </c>
      <c r="C289" s="3">
        <v>0</v>
      </c>
      <c r="D289" s="3">
        <v>0</v>
      </c>
      <c r="E289" s="3" t="b">
        <v>1</v>
      </c>
      <c r="F289" s="13">
        <v>10.440612077713</v>
      </c>
      <c r="G289" s="13">
        <v>0.116374969482421</v>
      </c>
      <c r="H289" s="13">
        <v>12.0195972919464</v>
      </c>
      <c r="I289" s="13">
        <v>0.16896700859069799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 t="b">
        <v>1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Z289" s="3" t="s">
        <v>148</v>
      </c>
    </row>
    <row r="290" spans="1:26" x14ac:dyDescent="0.2">
      <c r="A290" s="7">
        <v>2306.1050300000002</v>
      </c>
      <c r="B290" s="3" t="s">
        <v>23</v>
      </c>
      <c r="C290" s="3">
        <v>12</v>
      </c>
      <c r="D290" s="3">
        <v>12</v>
      </c>
      <c r="E290" s="3" t="b">
        <v>1</v>
      </c>
      <c r="F290" s="13">
        <v>3.8508243560790998</v>
      </c>
      <c r="G290" s="13">
        <v>3.8345320224761901</v>
      </c>
      <c r="H290" s="13">
        <v>4.1405694484710596</v>
      </c>
      <c r="I290" s="13">
        <v>3.95763063430786</v>
      </c>
      <c r="J290" s="3">
        <v>1</v>
      </c>
      <c r="K290" s="3">
        <v>1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2</v>
      </c>
      <c r="R290" s="3" t="b">
        <v>1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Z290" s="3" t="s">
        <v>148</v>
      </c>
    </row>
    <row r="291" spans="1:26" x14ac:dyDescent="0.2">
      <c r="A291" s="7">
        <v>2306.0037200000002</v>
      </c>
      <c r="B291" s="3" t="s">
        <v>23</v>
      </c>
      <c r="C291" s="3">
        <v>0</v>
      </c>
      <c r="D291" s="3">
        <v>0</v>
      </c>
      <c r="E291" s="3" t="b">
        <v>1</v>
      </c>
      <c r="F291" s="13">
        <v>22.513030767440799</v>
      </c>
      <c r="G291" s="13">
        <v>0.167384147644042</v>
      </c>
      <c r="H291" s="13">
        <v>22.017312288284302</v>
      </c>
      <c r="I291" s="13">
        <v>0.17471289634704501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 t="b">
        <v>1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Z291" s="3" t="s">
        <v>148</v>
      </c>
    </row>
    <row r="292" spans="1:26" x14ac:dyDescent="0.2">
      <c r="A292" s="7">
        <v>2306.00279</v>
      </c>
      <c r="B292" s="3" t="s">
        <v>23</v>
      </c>
      <c r="C292" s="3">
        <v>12</v>
      </c>
      <c r="D292" s="3">
        <v>12</v>
      </c>
      <c r="E292" s="3" t="b">
        <v>1</v>
      </c>
      <c r="F292" s="13">
        <v>3.89068150520324</v>
      </c>
      <c r="G292" s="13">
        <v>3.5883662700653001</v>
      </c>
      <c r="H292" s="13">
        <v>3.9626579284667902</v>
      </c>
      <c r="I292" s="13">
        <v>3.8449780941009499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 t="b">
        <v>1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Z292" s="3" t="s">
        <v>148</v>
      </c>
    </row>
    <row r="293" spans="1:26" x14ac:dyDescent="0.2">
      <c r="A293" s="7">
        <v>2306.0034300000002</v>
      </c>
      <c r="B293" s="3" t="s">
        <v>23</v>
      </c>
      <c r="C293" s="3">
        <v>0</v>
      </c>
      <c r="D293" s="3">
        <v>0</v>
      </c>
      <c r="E293" s="3" t="b">
        <v>1</v>
      </c>
      <c r="F293" s="13">
        <v>4.5898420810699401</v>
      </c>
      <c r="G293" s="13">
        <v>0.116787672042846</v>
      </c>
      <c r="H293" s="13">
        <v>5.2969396114349303</v>
      </c>
      <c r="I293" s="13">
        <v>0.11683845520019499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 t="b">
        <v>1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Z293" s="3" t="s">
        <v>148</v>
      </c>
    </row>
    <row r="294" spans="1:26" x14ac:dyDescent="0.2">
      <c r="A294" s="7">
        <v>2306.0206199999998</v>
      </c>
      <c r="B294" s="3" t="s">
        <v>23</v>
      </c>
      <c r="C294" s="3">
        <v>0</v>
      </c>
      <c r="D294" s="3">
        <v>0</v>
      </c>
      <c r="E294" s="3" t="b">
        <v>1</v>
      </c>
      <c r="F294" s="13">
        <v>11.388807058334301</v>
      </c>
      <c r="G294" s="13">
        <v>0.115826368331909</v>
      </c>
      <c r="H294" s="13">
        <v>13.086674451827999</v>
      </c>
      <c r="I294" s="13">
        <v>0.16805148124694799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 t="b">
        <v>1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Z294" s="3" t="s">
        <v>148</v>
      </c>
    </row>
    <row r="295" spans="1:26" x14ac:dyDescent="0.2">
      <c r="A295" s="7">
        <v>2306.0014700000002</v>
      </c>
      <c r="B295" s="3" t="s">
        <v>23</v>
      </c>
      <c r="C295" s="3">
        <v>12</v>
      </c>
      <c r="D295" s="3">
        <v>12</v>
      </c>
      <c r="E295" s="3" t="b">
        <v>1</v>
      </c>
      <c r="F295" s="13">
        <v>13.2072978019714</v>
      </c>
      <c r="G295" s="13">
        <v>12.1587169170379</v>
      </c>
      <c r="H295" s="13">
        <v>13.1686828136444</v>
      </c>
      <c r="I295" s="13">
        <v>13.1170396804809</v>
      </c>
      <c r="J295" s="3">
        <v>2</v>
      </c>
      <c r="K295" s="3">
        <v>2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4</v>
      </c>
      <c r="R295" s="3" t="b">
        <v>1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Z295" s="3" t="s">
        <v>148</v>
      </c>
    </row>
    <row r="296" spans="1:26" x14ac:dyDescent="0.2">
      <c r="A296" s="7">
        <v>2306.0044200000002</v>
      </c>
      <c r="B296" s="3" t="s">
        <v>23</v>
      </c>
      <c r="C296" s="3">
        <v>0</v>
      </c>
      <c r="D296" s="3">
        <v>0</v>
      </c>
      <c r="E296" s="3" t="b">
        <v>1</v>
      </c>
      <c r="F296" s="13">
        <v>14.3697052001953</v>
      </c>
      <c r="G296" s="13">
        <v>0.16705131530761699</v>
      </c>
      <c r="H296" s="13">
        <v>15.2158777713775</v>
      </c>
      <c r="I296" s="13">
        <v>0.22074151039123499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 t="b">
        <v>1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Z296" s="3" t="s">
        <v>148</v>
      </c>
    </row>
    <row r="297" spans="1:26" x14ac:dyDescent="0.2">
      <c r="A297" s="7">
        <v>2306.0071699999999</v>
      </c>
      <c r="B297" s="3" t="s">
        <v>23</v>
      </c>
      <c r="C297" s="3">
        <v>0</v>
      </c>
      <c r="D297" s="3">
        <v>0</v>
      </c>
      <c r="E297" s="3" t="b">
        <v>1</v>
      </c>
      <c r="F297" s="13">
        <v>17.879302740097</v>
      </c>
      <c r="G297" s="13">
        <v>0.116268634796142</v>
      </c>
      <c r="H297" s="13">
        <v>22.0234115123748</v>
      </c>
      <c r="I297" s="13">
        <v>0.16628074645995999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 t="b">
        <v>1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Z297" s="3" t="s">
        <v>148</v>
      </c>
    </row>
    <row r="298" spans="1:26" x14ac:dyDescent="0.2">
      <c r="A298" s="7">
        <v>2306.0068099999999</v>
      </c>
      <c r="B298" s="3" t="s">
        <v>23</v>
      </c>
      <c r="C298" s="3">
        <v>0</v>
      </c>
      <c r="D298" s="3">
        <v>0</v>
      </c>
      <c r="E298" s="3" t="b">
        <v>1</v>
      </c>
      <c r="F298" s="13">
        <v>18.424553155899002</v>
      </c>
      <c r="G298" s="13">
        <v>0.17369341850280701</v>
      </c>
      <c r="H298" s="13">
        <v>21.504914999008101</v>
      </c>
      <c r="I298" s="13">
        <v>0.170192956924438</v>
      </c>
      <c r="J298" s="3">
        <v>134</v>
      </c>
      <c r="K298" s="3">
        <v>32</v>
      </c>
      <c r="L298" s="3">
        <v>0</v>
      </c>
      <c r="M298" s="3">
        <v>0</v>
      </c>
      <c r="N298" s="3">
        <v>41</v>
      </c>
      <c r="O298" s="3">
        <v>0</v>
      </c>
      <c r="P298" s="3">
        <v>0</v>
      </c>
      <c r="Q298" s="3">
        <v>0</v>
      </c>
      <c r="R298" s="3" t="b">
        <v>1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Z298" s="3" t="s">
        <v>148</v>
      </c>
    </row>
    <row r="299" spans="1:26" x14ac:dyDescent="0.2">
      <c r="A299" s="7">
        <v>2306.0040800000002</v>
      </c>
      <c r="B299" s="3" t="s">
        <v>23</v>
      </c>
      <c r="C299" s="3">
        <v>0</v>
      </c>
      <c r="D299" s="3">
        <v>0</v>
      </c>
      <c r="E299" s="3" t="b">
        <v>1</v>
      </c>
      <c r="F299" s="13">
        <v>6.7086708545684797</v>
      </c>
      <c r="G299" s="13">
        <v>0.169550895690917</v>
      </c>
      <c r="H299" s="13">
        <v>7.6152663230895996</v>
      </c>
      <c r="I299" s="13">
        <v>0.175752162933349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 t="b">
        <v>1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Z299" s="3" t="s">
        <v>148</v>
      </c>
    </row>
    <row r="300" spans="1:26" x14ac:dyDescent="0.2">
      <c r="A300" s="7">
        <v>2306.00234</v>
      </c>
      <c r="B300" s="3" t="s">
        <v>23</v>
      </c>
      <c r="C300" s="3">
        <v>0</v>
      </c>
      <c r="D300" s="3">
        <v>0</v>
      </c>
      <c r="E300" s="3" t="b">
        <v>1</v>
      </c>
      <c r="F300" s="13">
        <v>4.3923475742339999</v>
      </c>
      <c r="G300" s="13">
        <v>0.119294643402099</v>
      </c>
      <c r="H300" s="13">
        <v>4.0394146442413303</v>
      </c>
      <c r="I300" s="13">
        <v>0.167604684829711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 t="b">
        <v>1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Z300" s="3" t="s">
        <v>148</v>
      </c>
    </row>
    <row r="301" spans="1:26" x14ac:dyDescent="0.2">
      <c r="A301" s="7">
        <v>2306.0027500000001</v>
      </c>
      <c r="B301" s="3" t="s">
        <v>23</v>
      </c>
      <c r="C301" s="3">
        <v>12</v>
      </c>
      <c r="D301" s="3">
        <v>0</v>
      </c>
      <c r="E301" s="3" t="b">
        <v>0</v>
      </c>
      <c r="F301" s="13">
        <v>2.7290518283843901</v>
      </c>
      <c r="G301" s="13">
        <v>3.0312120914459202</v>
      </c>
      <c r="H301" s="13">
        <v>8.7801218032836896</v>
      </c>
      <c r="I301" s="13">
        <v>0.169972419738769</v>
      </c>
      <c r="Z301" s="3" t="s">
        <v>286</v>
      </c>
    </row>
    <row r="302" spans="1:26" x14ac:dyDescent="0.2">
      <c r="A302" s="7">
        <v>2306.0048900000002</v>
      </c>
      <c r="B302" s="3" t="s">
        <v>14</v>
      </c>
      <c r="C302" s="3">
        <v>0</v>
      </c>
      <c r="D302" s="3">
        <v>0</v>
      </c>
      <c r="E302" s="3" t="b">
        <v>1</v>
      </c>
      <c r="F302" s="13">
        <v>12.8242337703704</v>
      </c>
      <c r="G302" s="13">
        <v>0.227016925811767</v>
      </c>
      <c r="H302" s="13">
        <v>9.7199501991271902</v>
      </c>
      <c r="I302" s="13">
        <v>0.168125391006469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 t="b">
        <v>1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Z302" s="3" t="s">
        <v>148</v>
      </c>
    </row>
    <row r="303" spans="1:26" x14ac:dyDescent="0.2">
      <c r="A303" s="7">
        <v>2306.0020300000001</v>
      </c>
      <c r="B303" s="3" t="s">
        <v>14</v>
      </c>
      <c r="C303" s="3">
        <v>12</v>
      </c>
      <c r="D303" s="3">
        <v>12</v>
      </c>
      <c r="E303" s="3" t="b">
        <v>1</v>
      </c>
      <c r="F303" s="13">
        <v>4.4410836696624703</v>
      </c>
      <c r="G303" s="13">
        <v>0.27113008499145502</v>
      </c>
      <c r="H303" s="13">
        <v>4.7607164382934499</v>
      </c>
      <c r="I303" s="13">
        <v>0.27255821228027299</v>
      </c>
      <c r="J303" s="3">
        <v>472</v>
      </c>
      <c r="K303" s="3">
        <v>0</v>
      </c>
      <c r="L303" s="3">
        <v>0</v>
      </c>
      <c r="M303" s="3">
        <v>0</v>
      </c>
      <c r="N303" s="3">
        <v>193</v>
      </c>
      <c r="O303" s="3">
        <v>0</v>
      </c>
      <c r="P303" s="3">
        <v>0</v>
      </c>
      <c r="Q303" s="3">
        <v>0</v>
      </c>
      <c r="R303" s="3" t="b">
        <v>1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Z303" s="3" t="s">
        <v>148</v>
      </c>
    </row>
    <row r="304" spans="1:26" x14ac:dyDescent="0.2">
      <c r="A304" s="7">
        <v>2306.0033100000001</v>
      </c>
      <c r="B304" s="3" t="s">
        <v>14</v>
      </c>
      <c r="C304" s="3">
        <v>0</v>
      </c>
      <c r="D304" s="3">
        <v>0</v>
      </c>
      <c r="E304" s="3" t="b">
        <v>1</v>
      </c>
      <c r="F304" s="13">
        <v>13.240966796875</v>
      </c>
      <c r="G304" s="13">
        <v>0.11581301689147901</v>
      </c>
      <c r="H304" s="13">
        <v>14.922037601470899</v>
      </c>
      <c r="I304" s="13">
        <v>0.16945552825927701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 t="b">
        <v>1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Z304" s="3" t="s">
        <v>148</v>
      </c>
    </row>
    <row r="305" spans="1:33" x14ac:dyDescent="0.2">
      <c r="A305" s="7">
        <v>2306.0016000000001</v>
      </c>
      <c r="B305" s="3" t="s">
        <v>14</v>
      </c>
      <c r="C305" s="3">
        <v>0</v>
      </c>
      <c r="D305" s="3">
        <v>0</v>
      </c>
      <c r="E305" s="3" t="b">
        <v>1</v>
      </c>
      <c r="F305" s="13">
        <v>17.6515133380889</v>
      </c>
      <c r="G305" s="13">
        <v>0.16727209091186501</v>
      </c>
      <c r="H305" s="13">
        <v>15.6523308753967</v>
      </c>
      <c r="I305" s="13">
        <v>0.167076826095581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 t="b">
        <v>1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Z305" s="3" t="s">
        <v>148</v>
      </c>
    </row>
    <row r="306" spans="1:33" x14ac:dyDescent="0.2">
      <c r="A306" s="7">
        <v>2306.0151500000002</v>
      </c>
      <c r="B306" s="3" t="s">
        <v>57</v>
      </c>
      <c r="C306" s="3">
        <v>0</v>
      </c>
      <c r="D306" s="3">
        <v>0</v>
      </c>
      <c r="E306" s="3" t="b">
        <v>1</v>
      </c>
      <c r="F306" s="13">
        <v>19.085986852645799</v>
      </c>
      <c r="G306" s="13">
        <v>0.118870735168457</v>
      </c>
      <c r="H306" s="13">
        <v>20.009053707122799</v>
      </c>
      <c r="I306" s="13">
        <v>0.16982579231262199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 t="b">
        <v>1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Z306" s="3" t="s">
        <v>148</v>
      </c>
    </row>
    <row r="307" spans="1:33" x14ac:dyDescent="0.2">
      <c r="A307" s="7">
        <v>2306.0048999999999</v>
      </c>
      <c r="B307" s="3" t="s">
        <v>57</v>
      </c>
      <c r="C307" s="3">
        <v>12</v>
      </c>
      <c r="D307" s="3">
        <v>12</v>
      </c>
      <c r="E307" s="3" t="b">
        <v>0</v>
      </c>
      <c r="F307" s="13">
        <v>0.36692357063293402</v>
      </c>
      <c r="G307" s="13">
        <v>0.37119722366333002</v>
      </c>
      <c r="H307" s="13">
        <v>0.36825156211853</v>
      </c>
      <c r="I307" s="13">
        <v>0.37395644187927202</v>
      </c>
      <c r="Z307" s="3" t="s">
        <v>119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</row>
    <row r="308" spans="1:33" x14ac:dyDescent="0.2">
      <c r="A308" s="7">
        <v>2306.0003000000002</v>
      </c>
      <c r="B308" s="3" t="s">
        <v>57</v>
      </c>
      <c r="C308" s="3">
        <v>12</v>
      </c>
      <c r="D308" s="3">
        <v>12</v>
      </c>
      <c r="E308" s="3" t="b">
        <v>0</v>
      </c>
      <c r="F308" s="13">
        <v>0.317246913909912</v>
      </c>
      <c r="G308" s="13">
        <v>0.31775116920471103</v>
      </c>
      <c r="H308" s="13">
        <v>0.42040991783142001</v>
      </c>
      <c r="I308" s="13">
        <v>0.37105131149291898</v>
      </c>
      <c r="Z308" s="3" t="s">
        <v>120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</row>
    <row r="309" spans="1:33" x14ac:dyDescent="0.2">
      <c r="A309" s="7">
        <v>2306.0016500000002</v>
      </c>
      <c r="B309" s="3" t="s">
        <v>47</v>
      </c>
      <c r="C309" s="3">
        <v>0</v>
      </c>
      <c r="D309" s="3">
        <v>0</v>
      </c>
      <c r="E309" s="3" t="b">
        <v>0</v>
      </c>
      <c r="F309" s="13">
        <v>13.1863756179809</v>
      </c>
      <c r="G309" s="13">
        <v>0.1171236038208</v>
      </c>
      <c r="H309" s="13">
        <v>13.7544524669647</v>
      </c>
      <c r="I309" s="13">
        <v>0.168803215026855</v>
      </c>
      <c r="J309" s="3">
        <v>459</v>
      </c>
      <c r="K309" s="3">
        <v>219</v>
      </c>
      <c r="L309" s="3">
        <v>1</v>
      </c>
      <c r="M309" s="3">
        <v>0</v>
      </c>
      <c r="N309" s="3">
        <v>67</v>
      </c>
      <c r="O309" s="3">
        <v>-1</v>
      </c>
      <c r="P309" s="3">
        <v>0</v>
      </c>
      <c r="Q309" s="3">
        <v>0</v>
      </c>
      <c r="R309" s="3" t="b">
        <v>1</v>
      </c>
      <c r="S309" s="3">
        <v>0</v>
      </c>
      <c r="T309" s="3">
        <v>0</v>
      </c>
      <c r="U309" s="3">
        <v>1</v>
      </c>
      <c r="V309" s="3">
        <v>1</v>
      </c>
      <c r="W309" s="3">
        <v>0</v>
      </c>
      <c r="Z309" s="3">
        <v>1</v>
      </c>
      <c r="AA309" s="3">
        <v>1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</row>
    <row r="310" spans="1:33" x14ac:dyDescent="0.2">
      <c r="A310" s="7">
        <v>2306.0000300000002</v>
      </c>
      <c r="B310" s="3" t="s">
        <v>45</v>
      </c>
      <c r="C310" s="3">
        <v>12</v>
      </c>
      <c r="D310" s="3">
        <v>12</v>
      </c>
      <c r="E310" s="3" t="b">
        <v>0</v>
      </c>
      <c r="F310" s="13">
        <v>8.2678716182708705</v>
      </c>
      <c r="G310" s="13">
        <v>8.0876748561859095</v>
      </c>
      <c r="H310" s="13">
        <v>11.6924140453338</v>
      </c>
      <c r="I310" s="13">
        <v>12.1846311092376</v>
      </c>
      <c r="J310" s="3">
        <v>111</v>
      </c>
      <c r="K310" s="3">
        <v>110</v>
      </c>
      <c r="L310" s="3">
        <v>0</v>
      </c>
      <c r="M310" s="3">
        <v>0</v>
      </c>
      <c r="N310" s="3">
        <v>0</v>
      </c>
      <c r="O310" s="3">
        <v>-111</v>
      </c>
      <c r="P310" s="3">
        <v>-110</v>
      </c>
      <c r="Q310" s="3">
        <v>15</v>
      </c>
      <c r="R310" s="3" t="b">
        <v>1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Z310" s="3">
        <v>0</v>
      </c>
      <c r="AA310" s="3">
        <v>0</v>
      </c>
      <c r="AB310" s="3">
        <v>0</v>
      </c>
      <c r="AC310" s="3">
        <v>1</v>
      </c>
      <c r="AD310" s="3">
        <v>0</v>
      </c>
      <c r="AE310" s="3">
        <v>0</v>
      </c>
      <c r="AF310" s="3">
        <v>0</v>
      </c>
      <c r="AG310" s="3">
        <v>0</v>
      </c>
    </row>
    <row r="311" spans="1:33" x14ac:dyDescent="0.2">
      <c r="A311" s="7">
        <v>2306.0002599999998</v>
      </c>
      <c r="B311" s="3" t="s">
        <v>45</v>
      </c>
      <c r="C311" s="3">
        <v>0</v>
      </c>
      <c r="D311" s="3">
        <v>0</v>
      </c>
      <c r="E311" s="3" t="b">
        <v>0</v>
      </c>
      <c r="F311" s="13">
        <v>12.836627960205</v>
      </c>
      <c r="G311" s="13">
        <v>0.16813302040100001</v>
      </c>
      <c r="H311" s="13">
        <v>13.7940685749053</v>
      </c>
      <c r="I311" s="13">
        <v>0.173649311065673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 t="b">
        <v>1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Z311" s="3">
        <v>1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</row>
    <row r="312" spans="1:33" x14ac:dyDescent="0.2">
      <c r="A312" s="7">
        <v>2306.0003900000002</v>
      </c>
      <c r="B312" s="3" t="s">
        <v>61</v>
      </c>
      <c r="C312" s="3">
        <v>0</v>
      </c>
      <c r="D312" s="3">
        <v>0</v>
      </c>
      <c r="E312" s="3" t="b">
        <v>1</v>
      </c>
      <c r="F312" s="13">
        <v>8.0627286434173495</v>
      </c>
      <c r="G312" s="13">
        <v>0.17243790626525801</v>
      </c>
      <c r="H312" s="13">
        <v>11.233268499374301</v>
      </c>
      <c r="I312" s="13">
        <v>0.22466373443603499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 t="b">
        <v>1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Z312" s="3" t="s">
        <v>148</v>
      </c>
    </row>
    <row r="313" spans="1:33" x14ac:dyDescent="0.2">
      <c r="A313" s="7">
        <v>2306.0088599999999</v>
      </c>
      <c r="B313" s="3" t="s">
        <v>44</v>
      </c>
      <c r="C313" s="3">
        <v>0</v>
      </c>
      <c r="D313" s="3">
        <v>0</v>
      </c>
      <c r="E313" s="3" t="b">
        <v>0</v>
      </c>
      <c r="F313" s="13">
        <v>21.657787322998001</v>
      </c>
      <c r="G313" s="13">
        <v>0.168671369552612</v>
      </c>
      <c r="H313" s="13">
        <v>34.827287673950103</v>
      </c>
      <c r="I313" s="13">
        <v>0.26837539672851501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 t="b">
        <v>1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Z313" s="3">
        <v>1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</row>
    <row r="314" spans="1:33" x14ac:dyDescent="0.2">
      <c r="A314" s="7">
        <v>2306.0043099999998</v>
      </c>
      <c r="B314" s="3" t="s">
        <v>44</v>
      </c>
      <c r="C314" s="3">
        <v>0</v>
      </c>
      <c r="D314" s="3">
        <v>0</v>
      </c>
      <c r="E314" s="3" t="b">
        <v>0</v>
      </c>
      <c r="F314" s="13">
        <v>25.225939512252801</v>
      </c>
      <c r="G314" s="13">
        <v>0.173292636871337</v>
      </c>
      <c r="H314" s="13">
        <v>39.594344615936201</v>
      </c>
      <c r="I314" s="13">
        <v>0.26961064338683999</v>
      </c>
      <c r="J314" s="3">
        <v>145</v>
      </c>
      <c r="K314" s="3">
        <v>145</v>
      </c>
      <c r="L314" s="3">
        <v>0</v>
      </c>
      <c r="M314" s="3">
        <v>0</v>
      </c>
      <c r="N314" s="3">
        <v>0</v>
      </c>
      <c r="O314" s="3">
        <v>145</v>
      </c>
      <c r="P314" s="3">
        <v>145</v>
      </c>
      <c r="Q314" s="3">
        <v>2</v>
      </c>
      <c r="R314" s="3" t="b">
        <v>1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Z314" s="3">
        <v>1</v>
      </c>
    </row>
    <row r="315" spans="1:33" x14ac:dyDescent="0.2">
      <c r="A315" s="7">
        <v>2306.0179699999999</v>
      </c>
      <c r="B315" s="3" t="s">
        <v>26</v>
      </c>
      <c r="C315" s="3">
        <v>0</v>
      </c>
      <c r="D315" s="3">
        <v>0</v>
      </c>
      <c r="E315" s="3" t="b">
        <v>0</v>
      </c>
      <c r="F315" s="13">
        <v>6.1066267490386901</v>
      </c>
      <c r="G315" s="13">
        <v>5.8563506603240896</v>
      </c>
      <c r="H315" s="13">
        <v>18.425872564315799</v>
      </c>
      <c r="I315" s="13">
        <v>0.116017341613769</v>
      </c>
      <c r="J315" s="3">
        <v>1807</v>
      </c>
      <c r="K315" s="3">
        <v>1547</v>
      </c>
      <c r="L315" s="3">
        <v>0</v>
      </c>
      <c r="M315" s="3">
        <v>0</v>
      </c>
      <c r="N315" s="3">
        <v>0</v>
      </c>
      <c r="O315" s="3">
        <v>1797</v>
      </c>
      <c r="P315" s="3">
        <v>1537</v>
      </c>
      <c r="Q315" s="3">
        <v>68</v>
      </c>
      <c r="R315" s="3" t="b">
        <v>1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Z315" s="3">
        <v>0</v>
      </c>
      <c r="AA315" s="3">
        <v>0</v>
      </c>
      <c r="AB315" s="3">
        <v>1</v>
      </c>
      <c r="AC315" s="3">
        <v>1</v>
      </c>
    </row>
    <row r="316" spans="1:33" x14ac:dyDescent="0.2">
      <c r="A316" s="7">
        <v>2306.0041999999999</v>
      </c>
      <c r="B316" s="3" t="s">
        <v>26</v>
      </c>
      <c r="C316" s="3">
        <v>0</v>
      </c>
      <c r="D316" s="3">
        <v>0</v>
      </c>
      <c r="E316" s="3" t="b">
        <v>0</v>
      </c>
      <c r="F316" s="13">
        <v>16.093364715576101</v>
      </c>
      <c r="G316" s="13">
        <v>0.26789116859436002</v>
      </c>
      <c r="H316" s="13">
        <v>11.044043540954499</v>
      </c>
      <c r="I316" s="13">
        <v>0.167481184005737</v>
      </c>
      <c r="J316" s="3">
        <v>76</v>
      </c>
      <c r="K316" s="3">
        <v>0</v>
      </c>
      <c r="L316" s="3">
        <v>0</v>
      </c>
      <c r="M316" s="3">
        <v>0</v>
      </c>
      <c r="N316" s="3">
        <v>21</v>
      </c>
      <c r="O316" s="3">
        <v>0</v>
      </c>
      <c r="P316" s="3">
        <v>0</v>
      </c>
      <c r="Q316" s="3">
        <v>0</v>
      </c>
      <c r="R316" s="3" t="b">
        <v>1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Z316" s="3">
        <v>1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</row>
    <row r="317" spans="1:33" x14ac:dyDescent="0.2">
      <c r="A317" s="7">
        <v>2306.0000399999999</v>
      </c>
      <c r="B317" s="3" t="s">
        <v>26</v>
      </c>
      <c r="C317" s="3">
        <v>0</v>
      </c>
      <c r="D317" s="3">
        <v>0</v>
      </c>
      <c r="E317" s="3" t="b">
        <v>0</v>
      </c>
      <c r="F317" s="13">
        <v>20.0426905155181</v>
      </c>
      <c r="G317" s="13">
        <v>0.16753506660461401</v>
      </c>
      <c r="H317" s="13">
        <v>21.482311487197801</v>
      </c>
      <c r="I317" s="13">
        <v>0.17409491539001401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 t="b">
        <v>1</v>
      </c>
      <c r="S317" s="3">
        <v>0</v>
      </c>
      <c r="T317" s="3">
        <v>0</v>
      </c>
      <c r="U317" s="3">
        <v>0</v>
      </c>
      <c r="V317" s="3">
        <v>6</v>
      </c>
      <c r="W317" s="3">
        <v>0</v>
      </c>
      <c r="Z317" s="3">
        <v>1</v>
      </c>
    </row>
    <row r="318" spans="1:33" x14ac:dyDescent="0.2">
      <c r="A318" s="7">
        <v>2306.0432700000001</v>
      </c>
      <c r="B318" s="3" t="s">
        <v>26</v>
      </c>
      <c r="C318" s="3">
        <v>0</v>
      </c>
      <c r="D318" s="3">
        <v>0</v>
      </c>
      <c r="E318" s="3" t="b">
        <v>1</v>
      </c>
      <c r="F318" s="13">
        <v>11.343804359436</v>
      </c>
      <c r="G318" s="13">
        <v>0.11588430404663</v>
      </c>
      <c r="H318" s="13">
        <v>10.390268802642799</v>
      </c>
      <c r="I318" s="13">
        <v>0.116148233413696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 t="b">
        <v>1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Z318" s="3" t="s">
        <v>148</v>
      </c>
    </row>
    <row r="319" spans="1:33" x14ac:dyDescent="0.2">
      <c r="A319" s="7">
        <v>2306.01028</v>
      </c>
      <c r="B319" s="3" t="s">
        <v>26</v>
      </c>
      <c r="C319" s="3">
        <v>0</v>
      </c>
      <c r="D319" s="3">
        <v>0</v>
      </c>
      <c r="E319" s="3" t="b">
        <v>1</v>
      </c>
      <c r="F319" s="13">
        <v>7.5552780628204301</v>
      </c>
      <c r="G319" s="13">
        <v>0.115701913833618</v>
      </c>
      <c r="H319" s="13">
        <v>7.0058598518371502</v>
      </c>
      <c r="I319" s="13">
        <v>0.115846395492553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 t="b">
        <v>1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Z319" s="3" t="s">
        <v>148</v>
      </c>
    </row>
    <row r="320" spans="1:33" x14ac:dyDescent="0.2">
      <c r="A320" s="7">
        <v>2306.0010400000001</v>
      </c>
      <c r="B320" s="3" t="s">
        <v>26</v>
      </c>
      <c r="C320" s="3">
        <v>0</v>
      </c>
      <c r="D320" s="3">
        <v>0</v>
      </c>
      <c r="E320" s="3" t="b">
        <v>1</v>
      </c>
      <c r="F320" s="13">
        <v>7.4567096233367902</v>
      </c>
      <c r="G320" s="13">
        <v>0.11575365066528299</v>
      </c>
      <c r="H320" s="13">
        <v>8.31839728355407</v>
      </c>
      <c r="I320" s="13">
        <v>0.116320848464965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 t="b">
        <v>1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Z320" s="3" t="s">
        <v>148</v>
      </c>
    </row>
    <row r="321" spans="1:33" x14ac:dyDescent="0.2">
      <c r="A321" s="7">
        <v>2306.00047</v>
      </c>
      <c r="B321" s="3" t="s">
        <v>26</v>
      </c>
      <c r="C321" s="3">
        <v>0</v>
      </c>
      <c r="D321" s="3">
        <v>0</v>
      </c>
      <c r="E321" s="3" t="b">
        <v>1</v>
      </c>
      <c r="F321" s="13">
        <v>15.4618971347808</v>
      </c>
      <c r="G321" s="13">
        <v>0.118844747543334</v>
      </c>
      <c r="H321" s="13">
        <v>15.149171590805</v>
      </c>
      <c r="I321" s="13">
        <v>0.119274854660034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 t="b">
        <v>1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Z321" s="3" t="s">
        <v>148</v>
      </c>
    </row>
    <row r="322" spans="1:33" x14ac:dyDescent="0.2">
      <c r="A322" s="7">
        <v>2306.0349000000001</v>
      </c>
      <c r="B322" s="3" t="s">
        <v>26</v>
      </c>
      <c r="C322" s="3">
        <v>0</v>
      </c>
      <c r="D322" s="3">
        <v>0</v>
      </c>
      <c r="E322" s="3" t="b">
        <v>1</v>
      </c>
      <c r="F322" s="13">
        <v>21.242814779281598</v>
      </c>
      <c r="G322" s="13">
        <v>0.16686010360717701</v>
      </c>
      <c r="H322" s="13">
        <v>26.084234476089399</v>
      </c>
      <c r="I322" s="13">
        <v>0.22205996513366699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 t="b">
        <v>1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Z322" s="3" t="s">
        <v>148</v>
      </c>
    </row>
    <row r="323" spans="1:33" x14ac:dyDescent="0.2">
      <c r="A323" s="7">
        <v>2306.0017899999998</v>
      </c>
      <c r="B323" s="3" t="s">
        <v>41</v>
      </c>
      <c r="C323" s="3">
        <v>12</v>
      </c>
      <c r="D323" s="3">
        <v>0</v>
      </c>
      <c r="E323" s="3" t="b">
        <v>0</v>
      </c>
      <c r="F323" s="13">
        <v>22.449705600738501</v>
      </c>
      <c r="G323" s="13">
        <v>0.269349575042724</v>
      </c>
      <c r="H323" s="13">
        <v>116.658606529235</v>
      </c>
      <c r="I323" s="13">
        <v>0.16675615310668901</v>
      </c>
      <c r="J323" s="3">
        <v>31365</v>
      </c>
      <c r="K323" s="3">
        <v>19004</v>
      </c>
      <c r="L323" s="3">
        <v>5</v>
      </c>
      <c r="M323" s="3">
        <v>3</v>
      </c>
      <c r="N323" s="3">
        <v>3613</v>
      </c>
      <c r="O323" s="3">
        <v>22582</v>
      </c>
      <c r="P323" s="3">
        <v>18206</v>
      </c>
      <c r="Q323" s="3">
        <v>85</v>
      </c>
      <c r="R323" s="3" t="b">
        <v>1</v>
      </c>
      <c r="S323" s="3">
        <v>0</v>
      </c>
      <c r="T323" s="3">
        <v>0</v>
      </c>
      <c r="U323" s="3">
        <v>0</v>
      </c>
      <c r="V323" s="3">
        <v>2</v>
      </c>
      <c r="W323" s="3">
        <v>-10</v>
      </c>
      <c r="Z323" s="3">
        <v>1</v>
      </c>
      <c r="AA323" s="3">
        <v>1</v>
      </c>
      <c r="AB323" s="3">
        <v>1</v>
      </c>
      <c r="AC323" s="3">
        <v>1</v>
      </c>
      <c r="AD323" s="3">
        <v>0</v>
      </c>
      <c r="AE323" s="3">
        <v>0</v>
      </c>
      <c r="AF323" s="3">
        <v>0</v>
      </c>
      <c r="AG323" s="3">
        <v>0</v>
      </c>
    </row>
    <row r="324" spans="1:33" x14ac:dyDescent="0.2">
      <c r="A324" s="7">
        <v>2306.1384800000001</v>
      </c>
      <c r="B324" s="3" t="s">
        <v>32</v>
      </c>
      <c r="C324" s="3">
        <v>0</v>
      </c>
      <c r="D324" s="3">
        <v>0</v>
      </c>
      <c r="E324" s="3" t="b">
        <v>0</v>
      </c>
      <c r="F324" s="13">
        <v>16.271944522857599</v>
      </c>
      <c r="G324" s="13">
        <v>0.16722559928894001</v>
      </c>
      <c r="H324" s="13">
        <v>15.767955064773499</v>
      </c>
      <c r="I324" s="13">
        <v>0.167473554611206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 t="b">
        <v>1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Z324" s="3">
        <v>1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</row>
    <row r="325" spans="1:33" x14ac:dyDescent="0.2">
      <c r="A325" s="7">
        <v>2306.1322599999999</v>
      </c>
      <c r="B325" s="3" t="s">
        <v>25</v>
      </c>
      <c r="C325" s="3">
        <v>0</v>
      </c>
      <c r="D325" s="3">
        <v>0</v>
      </c>
      <c r="E325" s="3" t="b">
        <v>1</v>
      </c>
      <c r="F325" s="13">
        <v>7.7556622028350803</v>
      </c>
      <c r="G325" s="13">
        <v>0.116116046905517</v>
      </c>
      <c r="H325" s="13">
        <v>8.6170158386230398</v>
      </c>
      <c r="I325" s="13">
        <v>0.172657489776611</v>
      </c>
      <c r="J325" s="3">
        <v>2</v>
      </c>
      <c r="K325" s="3">
        <v>2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4</v>
      </c>
      <c r="R325" s="3" t="b">
        <v>1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Z325" s="3" t="s">
        <v>148</v>
      </c>
    </row>
    <row r="326" spans="1:33" x14ac:dyDescent="0.2">
      <c r="A326" s="7">
        <v>2306.0537899999999</v>
      </c>
      <c r="B326" s="3" t="s">
        <v>62</v>
      </c>
      <c r="C326" s="3">
        <v>0</v>
      </c>
      <c r="D326" s="3">
        <v>0</v>
      </c>
      <c r="E326" s="3" t="b">
        <v>1</v>
      </c>
      <c r="F326" s="13">
        <v>9.8125934600830007</v>
      </c>
      <c r="G326" s="13">
        <v>0.116045951843261</v>
      </c>
      <c r="H326" s="13">
        <v>8.9453885555267298</v>
      </c>
      <c r="I326" s="13">
        <v>0.118650197982788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 t="b">
        <v>1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Z326" s="3" t="s">
        <v>148</v>
      </c>
    </row>
    <row r="327" spans="1:33" x14ac:dyDescent="0.2">
      <c r="A327" s="7">
        <v>2306.0008400000002</v>
      </c>
      <c r="B327" s="3" t="s">
        <v>11</v>
      </c>
      <c r="C327" s="3">
        <v>0</v>
      </c>
      <c r="D327" s="3">
        <v>0</v>
      </c>
      <c r="E327" s="3" t="b">
        <v>0</v>
      </c>
      <c r="F327" s="13">
        <v>32.630081415176299</v>
      </c>
      <c r="G327" s="13">
        <v>0.22246432304382299</v>
      </c>
      <c r="H327" s="13">
        <v>21.628190040588301</v>
      </c>
      <c r="I327" s="13">
        <v>0.16957688331604001</v>
      </c>
      <c r="J327" s="3">
        <v>522</v>
      </c>
      <c r="K327" s="3">
        <v>100</v>
      </c>
      <c r="L327" s="3">
        <v>0</v>
      </c>
      <c r="M327" s="3">
        <v>0</v>
      </c>
      <c r="N327" s="3">
        <v>161</v>
      </c>
      <c r="O327" s="3">
        <v>5</v>
      </c>
      <c r="P327" s="3">
        <v>0</v>
      </c>
      <c r="Q327" s="3">
        <v>6</v>
      </c>
      <c r="R327" s="3" t="b">
        <v>1</v>
      </c>
      <c r="S327" s="3">
        <v>0</v>
      </c>
      <c r="T327" s="3">
        <v>0</v>
      </c>
      <c r="U327" s="3">
        <v>1</v>
      </c>
      <c r="V327" s="3">
        <v>3</v>
      </c>
      <c r="W327" s="3">
        <v>0</v>
      </c>
      <c r="Z327" s="3">
        <v>1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</row>
    <row r="328" spans="1:33" x14ac:dyDescent="0.2">
      <c r="A328" s="7">
        <v>2306.0002199999999</v>
      </c>
      <c r="B328" s="3" t="s">
        <v>11</v>
      </c>
      <c r="C328" s="3">
        <v>0</v>
      </c>
      <c r="D328" s="3">
        <v>0</v>
      </c>
      <c r="E328" s="3" t="b">
        <v>0</v>
      </c>
      <c r="F328" s="13">
        <v>9.3331959247589094</v>
      </c>
      <c r="G328" s="13">
        <v>0.116226911544799</v>
      </c>
      <c r="H328" s="13">
        <v>9.2378623485565203</v>
      </c>
      <c r="I328" s="13">
        <v>0.17588901519775299</v>
      </c>
      <c r="J328" s="3">
        <v>20</v>
      </c>
      <c r="K328" s="3">
        <v>0</v>
      </c>
      <c r="L328" s="3">
        <v>0</v>
      </c>
      <c r="M328" s="3">
        <v>0</v>
      </c>
      <c r="N328" s="3">
        <v>0</v>
      </c>
      <c r="O328" s="3">
        <v>-20</v>
      </c>
      <c r="P328" s="3">
        <v>0</v>
      </c>
      <c r="Q328" s="3">
        <v>0</v>
      </c>
      <c r="R328" s="3" t="b">
        <v>1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Z328" s="3">
        <v>1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</row>
    <row r="329" spans="1:33" x14ac:dyDescent="0.2">
      <c r="A329" s="7">
        <v>2306.0013100000001</v>
      </c>
      <c r="B329" s="3" t="s">
        <v>11</v>
      </c>
      <c r="C329" s="3">
        <v>0</v>
      </c>
      <c r="D329" s="3">
        <v>0</v>
      </c>
      <c r="E329" s="3" t="b">
        <v>0</v>
      </c>
      <c r="F329" s="13">
        <v>27.475528240203801</v>
      </c>
      <c r="G329" s="13">
        <v>0.16693353652954099</v>
      </c>
      <c r="H329" s="13">
        <v>15.9708821773529</v>
      </c>
      <c r="I329" s="13">
        <v>0.116812944412231</v>
      </c>
      <c r="J329" s="3">
        <v>156</v>
      </c>
      <c r="K329" s="3">
        <v>2</v>
      </c>
      <c r="L329" s="3">
        <v>0</v>
      </c>
      <c r="M329" s="3">
        <v>0</v>
      </c>
      <c r="N329" s="3">
        <v>37</v>
      </c>
      <c r="O329" s="3">
        <v>0</v>
      </c>
      <c r="P329" s="3">
        <v>0</v>
      </c>
      <c r="Q329" s="3">
        <v>4</v>
      </c>
      <c r="R329" s="3" t="b">
        <v>1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Z329" s="3">
        <v>1</v>
      </c>
      <c r="AA329" s="3">
        <v>1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</row>
    <row r="330" spans="1:33" x14ac:dyDescent="0.2">
      <c r="A330" s="7">
        <v>2306.0038800000002</v>
      </c>
      <c r="B330" s="3" t="s">
        <v>11</v>
      </c>
      <c r="C330" s="3">
        <v>0</v>
      </c>
      <c r="D330" s="3">
        <v>0</v>
      </c>
      <c r="E330" s="3" t="b">
        <v>0</v>
      </c>
      <c r="F330" s="13">
        <v>50.489660024642902</v>
      </c>
      <c r="G330" s="13">
        <v>0.167909145355224</v>
      </c>
      <c r="H330" s="13">
        <v>63.6438724994659</v>
      </c>
      <c r="I330" s="13">
        <v>0.170280456542968</v>
      </c>
      <c r="J330" s="3">
        <v>10707</v>
      </c>
      <c r="K330" s="3">
        <v>4779</v>
      </c>
      <c r="L330" s="3">
        <v>8</v>
      </c>
      <c r="M330" s="3">
        <v>9</v>
      </c>
      <c r="N330" s="3">
        <v>2374</v>
      </c>
      <c r="O330" s="3">
        <v>52</v>
      </c>
      <c r="P330" s="3">
        <v>41</v>
      </c>
      <c r="Q330" s="3">
        <v>27</v>
      </c>
      <c r="R330" s="3" t="b">
        <v>1</v>
      </c>
      <c r="S330" s="3">
        <v>0</v>
      </c>
      <c r="T330" s="3">
        <v>0</v>
      </c>
      <c r="U330" s="3">
        <v>0</v>
      </c>
      <c r="V330" s="3">
        <v>8</v>
      </c>
      <c r="W330" s="3">
        <v>-1</v>
      </c>
      <c r="Z330" s="3">
        <v>1</v>
      </c>
      <c r="AA330" s="3">
        <v>1</v>
      </c>
    </row>
    <row r="331" spans="1:33" x14ac:dyDescent="0.2">
      <c r="A331" s="7">
        <v>2306.0028699999998</v>
      </c>
      <c r="B331" s="3" t="s">
        <v>11</v>
      </c>
      <c r="C331" s="3">
        <v>0</v>
      </c>
      <c r="D331" s="3">
        <v>0</v>
      </c>
      <c r="E331" s="3" t="b">
        <v>0</v>
      </c>
      <c r="F331" s="13">
        <v>18.180772304534901</v>
      </c>
      <c r="G331" s="13">
        <v>0.116387367248535</v>
      </c>
      <c r="H331" s="13">
        <v>19.556082725524899</v>
      </c>
      <c r="I331" s="13">
        <v>0.169949531555175</v>
      </c>
      <c r="J331" s="3">
        <v>45</v>
      </c>
      <c r="K331" s="3">
        <v>6</v>
      </c>
      <c r="L331" s="3">
        <v>0</v>
      </c>
      <c r="M331" s="3">
        <v>0</v>
      </c>
      <c r="N331" s="3">
        <v>0</v>
      </c>
      <c r="O331" s="3">
        <v>-32</v>
      </c>
      <c r="P331" s="3">
        <v>-1</v>
      </c>
      <c r="Q331" s="3">
        <v>7</v>
      </c>
      <c r="R331" s="3" t="b">
        <v>1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Z331" s="3">
        <v>1</v>
      </c>
      <c r="AA331" s="3">
        <v>1</v>
      </c>
    </row>
    <row r="332" spans="1:33" x14ac:dyDescent="0.2">
      <c r="A332" s="7">
        <v>2306.0004899999999</v>
      </c>
      <c r="B332" s="3" t="s">
        <v>11</v>
      </c>
      <c r="C332" s="3">
        <v>0</v>
      </c>
      <c r="D332" s="3">
        <v>0</v>
      </c>
      <c r="E332" s="3" t="b">
        <v>0</v>
      </c>
      <c r="F332" s="13">
        <v>97.856617927551198</v>
      </c>
      <c r="G332" s="13">
        <v>0.16721248626708901</v>
      </c>
      <c r="H332" s="13">
        <v>78.946414232254</v>
      </c>
      <c r="I332" s="13">
        <v>0.16752433776855399</v>
      </c>
      <c r="J332" s="3">
        <v>23</v>
      </c>
      <c r="K332" s="3">
        <v>6</v>
      </c>
      <c r="L332" s="3">
        <v>0</v>
      </c>
      <c r="M332" s="3">
        <v>0</v>
      </c>
      <c r="N332" s="3">
        <v>4</v>
      </c>
      <c r="O332" s="3">
        <v>-3</v>
      </c>
      <c r="P332" s="3">
        <v>-2</v>
      </c>
      <c r="Q332" s="3">
        <v>7</v>
      </c>
      <c r="R332" s="3" t="b">
        <v>1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Z332" s="3">
        <v>1</v>
      </c>
    </row>
    <row r="333" spans="1:33" x14ac:dyDescent="0.2">
      <c r="A333" s="7">
        <v>2306.0007599999999</v>
      </c>
      <c r="B333" s="3" t="s">
        <v>11</v>
      </c>
      <c r="C333" s="3">
        <v>0</v>
      </c>
      <c r="D333" s="3">
        <v>0</v>
      </c>
      <c r="E333" s="3" t="b">
        <v>0</v>
      </c>
      <c r="F333" s="13">
        <v>19.068077564239498</v>
      </c>
      <c r="G333" s="13">
        <v>0.115912437438964</v>
      </c>
      <c r="H333" s="13">
        <v>19.8429579734802</v>
      </c>
      <c r="I333" s="13">
        <v>0.11728405952453599</v>
      </c>
      <c r="J333" s="3">
        <v>36</v>
      </c>
      <c r="K333" s="3">
        <v>6</v>
      </c>
      <c r="L333" s="3">
        <v>0</v>
      </c>
      <c r="M333" s="3">
        <v>0</v>
      </c>
      <c r="N333" s="3">
        <v>6</v>
      </c>
      <c r="O333" s="3">
        <v>12</v>
      </c>
      <c r="P333" s="3">
        <v>-2</v>
      </c>
      <c r="Q333" s="3">
        <v>7</v>
      </c>
      <c r="R333" s="3" t="b">
        <v>1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Z333" s="3">
        <v>1</v>
      </c>
    </row>
    <row r="334" spans="1:33" x14ac:dyDescent="0.2">
      <c r="A334" s="7">
        <v>2306.0005999999998</v>
      </c>
      <c r="B334" s="3" t="s">
        <v>11</v>
      </c>
      <c r="C334" s="3">
        <v>0</v>
      </c>
      <c r="D334" s="3">
        <v>0</v>
      </c>
      <c r="E334" s="3" t="b">
        <v>1</v>
      </c>
      <c r="F334" s="13">
        <v>14.401518583297699</v>
      </c>
      <c r="G334" s="13">
        <v>0.170920610427856</v>
      </c>
      <c r="H334" s="13">
        <v>14.587208271026601</v>
      </c>
      <c r="I334" s="13">
        <v>0.16671228408813399</v>
      </c>
      <c r="J334" s="3">
        <v>4</v>
      </c>
      <c r="K334" s="3">
        <v>4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4</v>
      </c>
      <c r="R334" s="3" t="b">
        <v>1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Z334" s="3" t="s">
        <v>148</v>
      </c>
    </row>
    <row r="335" spans="1:33" x14ac:dyDescent="0.2">
      <c r="A335" s="7">
        <v>2306.0193300000001</v>
      </c>
      <c r="B335" s="3" t="s">
        <v>22</v>
      </c>
      <c r="C335" s="3">
        <v>0</v>
      </c>
      <c r="D335" s="3">
        <v>0</v>
      </c>
      <c r="E335" s="3" t="b">
        <v>1</v>
      </c>
      <c r="F335" s="13">
        <v>37.463654279708798</v>
      </c>
      <c r="G335" s="13">
        <v>0.166644096374511</v>
      </c>
      <c r="H335" s="13">
        <v>23.8650288581848</v>
      </c>
      <c r="I335" s="13">
        <v>0.11646842956542899</v>
      </c>
      <c r="J335" s="3">
        <v>54</v>
      </c>
      <c r="K335" s="3">
        <v>44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24</v>
      </c>
      <c r="R335" s="3" t="b">
        <v>1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Z335" s="3" t="s">
        <v>148</v>
      </c>
    </row>
    <row r="336" spans="1:33" x14ac:dyDescent="0.2">
      <c r="A336" s="7">
        <v>2306.0218500000001</v>
      </c>
      <c r="B336" s="3" t="s">
        <v>20</v>
      </c>
      <c r="C336" s="3">
        <v>12</v>
      </c>
      <c r="D336" s="3">
        <v>12</v>
      </c>
      <c r="E336" s="3" t="b">
        <v>1</v>
      </c>
      <c r="F336" s="13">
        <v>12.5863735675811</v>
      </c>
      <c r="G336" s="13">
        <v>6.1299996376037598</v>
      </c>
      <c r="H336" s="13">
        <v>13.8732299804687</v>
      </c>
      <c r="I336" s="13">
        <v>6.8661119937896702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 t="b">
        <v>1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Z336" s="3" t="s">
        <v>148</v>
      </c>
    </row>
    <row r="337" spans="1:33" x14ac:dyDescent="0.2">
      <c r="A337" s="7">
        <v>2306.01863</v>
      </c>
      <c r="B337" s="3" t="s">
        <v>20</v>
      </c>
      <c r="C337" s="3">
        <v>0</v>
      </c>
      <c r="D337" s="3">
        <v>0</v>
      </c>
      <c r="E337" s="3" t="b">
        <v>1</v>
      </c>
      <c r="F337" s="13">
        <v>18.5689792633056</v>
      </c>
      <c r="G337" s="13">
        <v>0.168203115463256</v>
      </c>
      <c r="H337" s="13">
        <v>16.069201707839898</v>
      </c>
      <c r="I337" s="13">
        <v>0.116384983062744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 t="b">
        <v>1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Z337" s="3" t="s">
        <v>148</v>
      </c>
    </row>
    <row r="338" spans="1:33" x14ac:dyDescent="0.2">
      <c r="A338" s="7">
        <v>2306.0057999999999</v>
      </c>
      <c r="B338" s="3" t="s">
        <v>72</v>
      </c>
      <c r="C338" s="3">
        <v>0</v>
      </c>
      <c r="D338" s="3">
        <v>0</v>
      </c>
      <c r="E338" s="3" t="b">
        <v>0</v>
      </c>
      <c r="F338" s="13">
        <v>27.0309879779815</v>
      </c>
      <c r="G338" s="13">
        <v>0.11594796180725001</v>
      </c>
      <c r="H338" s="13">
        <v>28.095579624176001</v>
      </c>
      <c r="I338" s="13">
        <v>0.170686960220336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 t="b">
        <v>1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Z338" s="3">
        <v>1</v>
      </c>
    </row>
    <row r="339" spans="1:33" x14ac:dyDescent="0.2">
      <c r="A339" s="7">
        <v>2306.0065500000001</v>
      </c>
      <c r="B339" s="3" t="s">
        <v>60</v>
      </c>
      <c r="C339" s="3">
        <v>0</v>
      </c>
      <c r="D339" s="3">
        <v>0</v>
      </c>
      <c r="E339" s="3" t="b">
        <v>1</v>
      </c>
      <c r="F339" s="13">
        <v>11.526470422744699</v>
      </c>
      <c r="G339" s="13">
        <v>0.16635084152221599</v>
      </c>
      <c r="H339" s="13">
        <v>12.3584330081939</v>
      </c>
      <c r="I339" s="13">
        <v>0.17179965972900299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 t="b">
        <v>1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Z339" s="3" t="s">
        <v>148</v>
      </c>
    </row>
    <row r="340" spans="1:33" x14ac:dyDescent="0.2">
      <c r="A340" s="7">
        <v>2306.00819</v>
      </c>
      <c r="B340" s="3" t="s">
        <v>68</v>
      </c>
      <c r="C340" s="3">
        <v>0</v>
      </c>
      <c r="D340" s="3">
        <v>0</v>
      </c>
      <c r="E340" s="3" t="b">
        <v>0</v>
      </c>
      <c r="F340" s="13">
        <v>18.641084909439002</v>
      </c>
      <c r="G340" s="13">
        <v>0.173253774642944</v>
      </c>
      <c r="H340" s="13">
        <v>27.114105939865102</v>
      </c>
      <c r="I340" s="13">
        <v>0.167254447937011</v>
      </c>
      <c r="J340" s="3">
        <v>20</v>
      </c>
      <c r="K340" s="3">
        <v>0</v>
      </c>
      <c r="L340" s="3">
        <v>0</v>
      </c>
      <c r="M340" s="3">
        <v>0</v>
      </c>
      <c r="N340" s="3">
        <v>0</v>
      </c>
      <c r="O340" s="3">
        <v>20</v>
      </c>
      <c r="P340" s="3">
        <v>0</v>
      </c>
      <c r="Q340" s="3">
        <v>0</v>
      </c>
      <c r="R340" s="3" t="b">
        <v>1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Z340" s="3">
        <v>1</v>
      </c>
      <c r="AA340" s="3">
        <v>1</v>
      </c>
      <c r="AB340" s="3">
        <v>1</v>
      </c>
      <c r="AC340" s="3">
        <v>1</v>
      </c>
      <c r="AD340" s="3">
        <v>0</v>
      </c>
      <c r="AE340" s="3">
        <v>0</v>
      </c>
      <c r="AF340" s="3">
        <v>0</v>
      </c>
      <c r="AG340" s="3">
        <v>0</v>
      </c>
    </row>
    <row r="341" spans="1:33" x14ac:dyDescent="0.2">
      <c r="A341" s="7">
        <v>2306.06151</v>
      </c>
      <c r="B341" s="3" t="s">
        <v>56</v>
      </c>
      <c r="C341" s="3">
        <v>0</v>
      </c>
      <c r="D341" s="3">
        <v>0</v>
      </c>
      <c r="E341" s="3" t="b">
        <v>0</v>
      </c>
      <c r="F341" s="13">
        <v>17.521889448165801</v>
      </c>
      <c r="G341" s="13">
        <v>0.16680860519409099</v>
      </c>
      <c r="H341" s="13">
        <v>19.4132142066955</v>
      </c>
      <c r="I341" s="13">
        <v>0.16989874839782701</v>
      </c>
      <c r="J341" s="3">
        <v>2</v>
      </c>
      <c r="K341" s="3">
        <v>2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4</v>
      </c>
      <c r="R341" s="3" t="b">
        <v>1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Z341" s="3">
        <v>1</v>
      </c>
    </row>
    <row r="342" spans="1:33" x14ac:dyDescent="0.2">
      <c r="A342" s="7">
        <v>2306.01935</v>
      </c>
      <c r="B342" s="3" t="s">
        <v>71</v>
      </c>
      <c r="C342" s="3">
        <v>0</v>
      </c>
      <c r="D342" s="3">
        <v>0</v>
      </c>
      <c r="E342" s="3" t="b">
        <v>1</v>
      </c>
      <c r="F342" s="13">
        <v>16.697744607925401</v>
      </c>
      <c r="G342" s="13">
        <v>0.11540484428405701</v>
      </c>
      <c r="H342" s="13">
        <v>17.416457891464201</v>
      </c>
      <c r="I342" s="13">
        <v>0.16832756996154699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 t="b">
        <v>1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Z342" s="3" t="s">
        <v>148</v>
      </c>
    </row>
    <row r="343" spans="1:33" x14ac:dyDescent="0.2">
      <c r="A343" s="7">
        <v>2306.00263</v>
      </c>
      <c r="B343" s="3" t="s">
        <v>29</v>
      </c>
      <c r="C343" s="3">
        <v>0</v>
      </c>
      <c r="D343" s="3">
        <v>0</v>
      </c>
      <c r="E343" s="3" t="b">
        <v>1</v>
      </c>
      <c r="F343" s="13">
        <v>27.323008537292399</v>
      </c>
      <c r="G343" s="13">
        <v>0.22071337699890101</v>
      </c>
      <c r="H343" s="13">
        <v>7.0211777687072701</v>
      </c>
      <c r="I343" s="13">
        <v>0.115655422210693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 t="b">
        <v>1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Z343" s="3" t="s">
        <v>148</v>
      </c>
    </row>
    <row r="344" spans="1:33" x14ac:dyDescent="0.2">
      <c r="A344" s="7">
        <v>2306.1094899999998</v>
      </c>
      <c r="B344" s="3" t="s">
        <v>49</v>
      </c>
      <c r="C344" s="3">
        <v>0</v>
      </c>
      <c r="D344" s="3">
        <v>0</v>
      </c>
      <c r="E344" s="3" t="b">
        <v>0</v>
      </c>
      <c r="F344" s="13">
        <v>7.9546251296996999</v>
      </c>
      <c r="G344" s="13">
        <v>0.116112232208251</v>
      </c>
      <c r="H344" s="13">
        <v>7.9109160900115896</v>
      </c>
      <c r="I344" s="13">
        <v>0.11626625061035099</v>
      </c>
      <c r="J344" s="3">
        <v>2</v>
      </c>
      <c r="K344" s="3">
        <v>2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4</v>
      </c>
      <c r="R344" s="3" t="b">
        <v>1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Z344" s="3">
        <v>1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</row>
    <row r="345" spans="1:33" x14ac:dyDescent="0.2">
      <c r="A345" s="7">
        <v>2306.10905</v>
      </c>
      <c r="B345" s="3" t="s">
        <v>49</v>
      </c>
      <c r="C345" s="3">
        <v>0</v>
      </c>
      <c r="D345" s="3">
        <v>0</v>
      </c>
      <c r="E345" s="3" t="b">
        <v>1</v>
      </c>
      <c r="F345" s="13">
        <v>14.161953926086399</v>
      </c>
      <c r="G345" s="13">
        <v>0.26816725730895902</v>
      </c>
      <c r="H345" s="13">
        <v>7.2564823627471897</v>
      </c>
      <c r="I345" s="13">
        <v>0.11641263961791901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 t="b">
        <v>1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Z345" s="3" t="s">
        <v>148</v>
      </c>
    </row>
    <row r="346" spans="1:33" x14ac:dyDescent="0.2">
      <c r="A346" s="7">
        <v>2306.0130800000002</v>
      </c>
      <c r="B346" s="3" t="s">
        <v>49</v>
      </c>
      <c r="C346" s="3">
        <v>0</v>
      </c>
      <c r="D346" s="3">
        <v>0</v>
      </c>
      <c r="E346" s="3" t="b">
        <v>1</v>
      </c>
      <c r="F346" s="13">
        <v>6.81137990951538</v>
      </c>
      <c r="G346" s="13">
        <v>0.116214752197265</v>
      </c>
      <c r="H346" s="13">
        <v>7.6734859943389804</v>
      </c>
      <c r="I346" s="13">
        <v>0.176876544952392</v>
      </c>
      <c r="J346" s="3">
        <v>2</v>
      </c>
      <c r="K346" s="3">
        <v>2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4</v>
      </c>
      <c r="R346" s="3" t="b">
        <v>1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Z346" s="3" t="s">
        <v>148</v>
      </c>
    </row>
    <row r="347" spans="1:33" x14ac:dyDescent="0.2">
      <c r="A347" s="7">
        <v>2306.01629</v>
      </c>
      <c r="B347" s="3" t="s">
        <v>49</v>
      </c>
      <c r="C347" s="3">
        <v>0</v>
      </c>
      <c r="D347" s="3">
        <v>0</v>
      </c>
      <c r="E347" s="3" t="b">
        <v>1</v>
      </c>
      <c r="F347" s="13">
        <v>5.1603295803069997</v>
      </c>
      <c r="G347" s="13">
        <v>0.118446588516235</v>
      </c>
      <c r="H347" s="13">
        <v>5.25016045570373</v>
      </c>
      <c r="I347" s="13">
        <v>0.115867614746093</v>
      </c>
      <c r="J347" s="3">
        <v>2</v>
      </c>
      <c r="K347" s="3">
        <v>2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4</v>
      </c>
      <c r="R347" s="3" t="b">
        <v>1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Z347" s="3" t="s">
        <v>148</v>
      </c>
    </row>
    <row r="348" spans="1:33" x14ac:dyDescent="0.2">
      <c r="A348" s="7">
        <v>2306.02394</v>
      </c>
      <c r="B348" s="3" t="s">
        <v>49</v>
      </c>
      <c r="C348" s="3">
        <v>0</v>
      </c>
      <c r="D348" s="3">
        <v>0</v>
      </c>
      <c r="E348" s="3" t="b">
        <v>1</v>
      </c>
      <c r="F348" s="13">
        <v>4.9500997066497803</v>
      </c>
      <c r="G348" s="13">
        <v>0.11655688285827601</v>
      </c>
      <c r="H348" s="13">
        <v>4.48860335350036</v>
      </c>
      <c r="I348" s="13">
        <v>0.116784811019897</v>
      </c>
      <c r="J348" s="3">
        <v>2</v>
      </c>
      <c r="K348" s="3">
        <v>2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4</v>
      </c>
      <c r="R348" s="3" t="b">
        <v>1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Z348" s="3" t="s">
        <v>148</v>
      </c>
    </row>
    <row r="349" spans="1:33" x14ac:dyDescent="0.2">
      <c r="A349" s="7">
        <v>2306.0194900000001</v>
      </c>
      <c r="B349" s="3" t="s">
        <v>49</v>
      </c>
      <c r="C349" s="3">
        <v>0</v>
      </c>
      <c r="D349" s="3">
        <v>0</v>
      </c>
      <c r="E349" s="3" t="b">
        <v>1</v>
      </c>
      <c r="F349" s="13">
        <v>19.930160999298</v>
      </c>
      <c r="G349" s="13">
        <v>0.11631655693054101</v>
      </c>
      <c r="H349" s="13">
        <v>24.213310480117801</v>
      </c>
      <c r="I349" s="13">
        <v>0.115606069564819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 t="b">
        <v>1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Z349" s="3" t="s">
        <v>148</v>
      </c>
    </row>
    <row r="350" spans="1:33" x14ac:dyDescent="0.2">
      <c r="A350" s="7">
        <v>2306.03766</v>
      </c>
      <c r="B350" s="3" t="s">
        <v>49</v>
      </c>
      <c r="C350" s="3">
        <v>0</v>
      </c>
      <c r="D350" s="3">
        <v>0</v>
      </c>
      <c r="E350" s="3" t="b">
        <v>1</v>
      </c>
      <c r="F350" s="13">
        <v>9.3123619556427002</v>
      </c>
      <c r="G350" s="13">
        <v>0.116739749908447</v>
      </c>
      <c r="H350" s="13">
        <v>10.8196914196014</v>
      </c>
      <c r="I350" s="13">
        <v>0.17341089248657199</v>
      </c>
      <c r="J350" s="3">
        <v>2</v>
      </c>
      <c r="K350" s="3">
        <v>2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4</v>
      </c>
      <c r="R350" s="3" t="b">
        <v>1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Z350" s="3" t="s">
        <v>148</v>
      </c>
    </row>
    <row r="351" spans="1:33" x14ac:dyDescent="0.2">
      <c r="A351" s="7">
        <v>2306.0007799999998</v>
      </c>
      <c r="B351" s="3" t="s">
        <v>16</v>
      </c>
      <c r="C351" s="3">
        <v>0</v>
      </c>
      <c r="D351" s="3">
        <v>0</v>
      </c>
      <c r="E351" s="3" t="b">
        <v>0</v>
      </c>
      <c r="F351" s="13">
        <v>8.7629103660583496</v>
      </c>
      <c r="G351" s="13">
        <v>0.16679716110229401</v>
      </c>
      <c r="H351" s="13">
        <v>8.4614515304565394</v>
      </c>
      <c r="I351" s="13">
        <v>0.170183420181274</v>
      </c>
      <c r="J351" s="3">
        <v>5638</v>
      </c>
      <c r="K351" s="3">
        <v>2607</v>
      </c>
      <c r="L351" s="3">
        <v>4</v>
      </c>
      <c r="M351" s="3">
        <v>4</v>
      </c>
      <c r="N351" s="3">
        <v>1216</v>
      </c>
      <c r="O351" s="3">
        <v>0</v>
      </c>
      <c r="P351" s="3">
        <v>0</v>
      </c>
      <c r="Q351" s="3">
        <v>6</v>
      </c>
      <c r="R351" s="3" t="b">
        <v>1</v>
      </c>
      <c r="S351" s="3">
        <v>0</v>
      </c>
      <c r="T351" s="3">
        <v>0</v>
      </c>
      <c r="U351" s="3">
        <v>1</v>
      </c>
      <c r="V351" s="3">
        <v>1</v>
      </c>
      <c r="W351" s="3">
        <v>0</v>
      </c>
      <c r="Z351" s="3">
        <v>1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</row>
    <row r="352" spans="1:33" x14ac:dyDescent="0.2">
      <c r="A352" s="7">
        <v>2306.009</v>
      </c>
      <c r="B352" s="3" t="s">
        <v>16</v>
      </c>
      <c r="C352" s="3">
        <v>0</v>
      </c>
      <c r="D352" s="3">
        <v>0</v>
      </c>
      <c r="E352" s="3" t="b">
        <v>0</v>
      </c>
      <c r="F352" s="13">
        <v>14.096427917480399</v>
      </c>
      <c r="G352" s="13">
        <v>0.117146015167236</v>
      </c>
      <c r="H352" s="13">
        <v>14.1538279056549</v>
      </c>
      <c r="I352" s="13">
        <v>0.17472743988037101</v>
      </c>
      <c r="J352" s="3">
        <v>8</v>
      </c>
      <c r="K352" s="3">
        <v>2</v>
      </c>
      <c r="L352" s="3">
        <v>0</v>
      </c>
      <c r="M352" s="3">
        <v>0</v>
      </c>
      <c r="N352" s="3">
        <v>1</v>
      </c>
      <c r="O352" s="3">
        <v>0</v>
      </c>
      <c r="P352" s="3">
        <v>0</v>
      </c>
      <c r="Q352" s="3">
        <v>4</v>
      </c>
      <c r="R352" s="3" t="b">
        <v>1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Z352" s="3">
        <v>1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</row>
    <row r="353" spans="1:33" x14ac:dyDescent="0.2">
      <c r="A353" s="7">
        <v>2306.0042199999998</v>
      </c>
      <c r="B353" s="3" t="s">
        <v>16</v>
      </c>
      <c r="C353" s="3">
        <v>0</v>
      </c>
      <c r="D353" s="3">
        <v>0</v>
      </c>
      <c r="E353" s="3" t="b">
        <v>0</v>
      </c>
      <c r="F353" s="13">
        <v>9.2663910388946498</v>
      </c>
      <c r="G353" s="13">
        <v>0.11909604072570799</v>
      </c>
      <c r="H353" s="13">
        <v>9.1676633358001691</v>
      </c>
      <c r="I353" s="13">
        <v>0.117364645004272</v>
      </c>
      <c r="J353" s="3">
        <v>195</v>
      </c>
      <c r="K353" s="3">
        <v>31</v>
      </c>
      <c r="L353" s="3">
        <v>0</v>
      </c>
      <c r="M353" s="3">
        <v>0</v>
      </c>
      <c r="N353" s="3">
        <v>43</v>
      </c>
      <c r="O353" s="3">
        <v>2</v>
      </c>
      <c r="P353" s="3">
        <v>0</v>
      </c>
      <c r="Q353" s="3">
        <v>4</v>
      </c>
      <c r="R353" s="3" t="b">
        <v>1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Z353" s="3">
        <v>1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</row>
    <row r="354" spans="1:33" x14ac:dyDescent="0.2">
      <c r="A354" s="7">
        <v>2306.0035899999998</v>
      </c>
      <c r="B354" s="3" t="s">
        <v>16</v>
      </c>
      <c r="C354" s="3">
        <v>0</v>
      </c>
      <c r="D354" s="3">
        <v>0</v>
      </c>
      <c r="E354" s="3" t="b">
        <v>0</v>
      </c>
      <c r="F354" s="13">
        <v>8.1006054878234792</v>
      </c>
      <c r="G354" s="13">
        <v>0.21799302101135201</v>
      </c>
      <c r="H354" s="13">
        <v>4.2926394939422599</v>
      </c>
      <c r="I354" s="13">
        <v>0.11681103706359799</v>
      </c>
      <c r="J354" s="3">
        <v>11828</v>
      </c>
      <c r="K354" s="3">
        <v>6834</v>
      </c>
      <c r="L354" s="3">
        <v>10</v>
      </c>
      <c r="M354" s="3">
        <v>9</v>
      </c>
      <c r="N354" s="3">
        <v>1894</v>
      </c>
      <c r="O354" s="3">
        <v>1</v>
      </c>
      <c r="P354" s="3">
        <v>0</v>
      </c>
      <c r="Q354" s="3">
        <v>4</v>
      </c>
      <c r="R354" s="3" t="b">
        <v>1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Z354" s="3">
        <v>1</v>
      </c>
      <c r="AA354" s="3">
        <v>1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</row>
    <row r="355" spans="1:33" x14ac:dyDescent="0.2">
      <c r="A355" s="7">
        <v>2306.0184199999999</v>
      </c>
      <c r="B355" s="3" t="s">
        <v>16</v>
      </c>
      <c r="C355" s="3">
        <v>12</v>
      </c>
      <c r="D355" s="3">
        <v>0</v>
      </c>
      <c r="E355" s="3" t="b">
        <v>0</v>
      </c>
      <c r="F355" s="13">
        <v>3.4318470954895002</v>
      </c>
      <c r="G355" s="13">
        <v>0.217026472091674</v>
      </c>
      <c r="H355" s="13">
        <v>7.1688368320464999</v>
      </c>
      <c r="I355" s="13">
        <v>0.115409851074218</v>
      </c>
      <c r="J355" s="3">
        <v>3115</v>
      </c>
      <c r="K355" s="3">
        <v>1117</v>
      </c>
      <c r="L355" s="3">
        <v>0</v>
      </c>
      <c r="M355" s="3">
        <v>1</v>
      </c>
      <c r="N355" s="3">
        <v>780</v>
      </c>
      <c r="O355" s="3">
        <v>166</v>
      </c>
      <c r="P355" s="3">
        <v>168</v>
      </c>
      <c r="Q355" s="3">
        <v>17</v>
      </c>
      <c r="R355" s="3" t="b">
        <v>1</v>
      </c>
      <c r="S355" s="3">
        <v>0</v>
      </c>
      <c r="T355" s="3">
        <v>0</v>
      </c>
      <c r="U355" s="3">
        <v>0</v>
      </c>
      <c r="V355" s="3">
        <v>2</v>
      </c>
      <c r="W355" s="3">
        <v>0</v>
      </c>
      <c r="Z355" s="3">
        <v>1</v>
      </c>
      <c r="AA355" s="3">
        <v>1</v>
      </c>
      <c r="AB355" s="3">
        <v>1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</row>
    <row r="356" spans="1:33" x14ac:dyDescent="0.2">
      <c r="A356" s="7">
        <v>2306.0420899999999</v>
      </c>
      <c r="B356" s="3" t="s">
        <v>16</v>
      </c>
      <c r="C356" s="3">
        <v>12</v>
      </c>
      <c r="D356" s="3">
        <v>12</v>
      </c>
      <c r="E356" s="3" t="b">
        <v>0</v>
      </c>
      <c r="F356" s="13">
        <v>5.6484742164611799</v>
      </c>
      <c r="G356" s="13">
        <v>7.1842930316925004</v>
      </c>
      <c r="H356" s="13">
        <v>6.3506910800933802</v>
      </c>
      <c r="I356" s="13">
        <v>6.2222542762756303</v>
      </c>
      <c r="J356" s="3">
        <v>18203</v>
      </c>
      <c r="K356" s="3">
        <v>8146</v>
      </c>
      <c r="L356" s="3">
        <v>9</v>
      </c>
      <c r="M356" s="3">
        <v>9</v>
      </c>
      <c r="N356" s="3">
        <v>4021</v>
      </c>
      <c r="O356" s="3">
        <v>5</v>
      </c>
      <c r="P356" s="3">
        <v>2</v>
      </c>
      <c r="Q356" s="3">
        <v>5</v>
      </c>
      <c r="R356" s="3" t="b">
        <v>1</v>
      </c>
      <c r="S356" s="3">
        <v>0</v>
      </c>
      <c r="T356" s="3">
        <v>0</v>
      </c>
      <c r="U356" s="3">
        <v>0</v>
      </c>
      <c r="V356" s="3">
        <v>0</v>
      </c>
      <c r="W356" s="3">
        <v>-1</v>
      </c>
      <c r="Z356" s="3">
        <v>1</v>
      </c>
      <c r="AA356" s="3">
        <v>1</v>
      </c>
    </row>
    <row r="357" spans="1:33" x14ac:dyDescent="0.2">
      <c r="A357" s="7">
        <v>2306.0006199999998</v>
      </c>
      <c r="B357" s="3" t="s">
        <v>16</v>
      </c>
      <c r="C357" s="3">
        <v>0</v>
      </c>
      <c r="D357" s="3">
        <v>0</v>
      </c>
      <c r="E357" s="3" t="b">
        <v>0</v>
      </c>
      <c r="F357" s="13">
        <v>6.1988739967346103</v>
      </c>
      <c r="G357" s="13">
        <v>0.116220951080322</v>
      </c>
      <c r="H357" s="13">
        <v>10.478314876556301</v>
      </c>
      <c r="I357" s="13">
        <v>0.116329193115234</v>
      </c>
      <c r="J357" s="3">
        <v>99</v>
      </c>
      <c r="K357" s="3">
        <v>43</v>
      </c>
      <c r="L357" s="3">
        <v>0</v>
      </c>
      <c r="M357" s="3">
        <v>0</v>
      </c>
      <c r="N357" s="3">
        <v>13</v>
      </c>
      <c r="O357" s="3">
        <v>0</v>
      </c>
      <c r="P357" s="3">
        <v>0</v>
      </c>
      <c r="Q357" s="3">
        <v>4</v>
      </c>
      <c r="R357" s="3" t="b">
        <v>1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Z357" s="3">
        <v>1</v>
      </c>
    </row>
    <row r="358" spans="1:33" x14ac:dyDescent="0.2">
      <c r="A358" s="7">
        <v>2306.0039400000001</v>
      </c>
      <c r="B358" s="3" t="s">
        <v>16</v>
      </c>
      <c r="C358" s="3">
        <v>0</v>
      </c>
      <c r="D358" s="3">
        <v>0</v>
      </c>
      <c r="E358" s="3" t="b">
        <v>0</v>
      </c>
      <c r="F358" s="13">
        <v>12.6039459705352</v>
      </c>
      <c r="G358" s="13">
        <v>0.11613345146179101</v>
      </c>
      <c r="H358" s="13">
        <v>11.4971616268157</v>
      </c>
      <c r="I358" s="13">
        <v>0.116111040115356</v>
      </c>
      <c r="J358" s="3">
        <v>11759</v>
      </c>
      <c r="K358" s="3">
        <v>1985</v>
      </c>
      <c r="L358" s="3">
        <v>3</v>
      </c>
      <c r="M358" s="3">
        <v>6</v>
      </c>
      <c r="N358" s="3">
        <v>3839</v>
      </c>
      <c r="O358" s="3">
        <v>5</v>
      </c>
      <c r="P358" s="3">
        <v>2</v>
      </c>
      <c r="Q358" s="3">
        <v>2</v>
      </c>
      <c r="R358" s="3" t="b">
        <v>1</v>
      </c>
      <c r="S358" s="3">
        <v>0</v>
      </c>
      <c r="T358" s="3">
        <v>0</v>
      </c>
      <c r="U358" s="3">
        <v>0</v>
      </c>
      <c r="V358" s="3">
        <v>0</v>
      </c>
      <c r="W358" s="3">
        <v>-1</v>
      </c>
      <c r="Z358" s="3">
        <v>1</v>
      </c>
    </row>
    <row r="359" spans="1:33" x14ac:dyDescent="0.2">
      <c r="A359" s="7">
        <v>2306.0166100000001</v>
      </c>
      <c r="B359" s="3" t="s">
        <v>16</v>
      </c>
      <c r="C359" s="3">
        <v>0</v>
      </c>
      <c r="D359" s="3">
        <v>0</v>
      </c>
      <c r="E359" s="3" t="b">
        <v>1</v>
      </c>
      <c r="F359" s="13">
        <v>47.393729209899902</v>
      </c>
      <c r="G359" s="13">
        <v>0.168809413909912</v>
      </c>
      <c r="H359" s="13">
        <v>15.263700246810901</v>
      </c>
      <c r="I359" s="13">
        <v>0.16872644424438399</v>
      </c>
      <c r="J359" s="3">
        <v>2</v>
      </c>
      <c r="K359" s="3">
        <v>2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4</v>
      </c>
      <c r="R359" s="3" t="b">
        <v>1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Z359" s="3" t="s">
        <v>148</v>
      </c>
    </row>
    <row r="360" spans="1:33" x14ac:dyDescent="0.2">
      <c r="A360" s="7">
        <v>2306.0025000000001</v>
      </c>
      <c r="B360" s="3" t="s">
        <v>16</v>
      </c>
      <c r="C360" s="3">
        <v>0</v>
      </c>
      <c r="D360" s="3">
        <v>0</v>
      </c>
      <c r="E360" s="3" t="b">
        <v>1</v>
      </c>
      <c r="F360" s="13">
        <v>26.8739559650421</v>
      </c>
      <c r="G360" s="13">
        <v>0.169368505477905</v>
      </c>
      <c r="H360" s="13">
        <v>24.270969152450501</v>
      </c>
      <c r="I360" s="13">
        <v>0.116642475128173</v>
      </c>
      <c r="J360" s="3">
        <v>2</v>
      </c>
      <c r="K360" s="3">
        <v>2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4</v>
      </c>
      <c r="R360" s="3" t="b">
        <v>1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Z360" s="3" t="s">
        <v>148</v>
      </c>
    </row>
    <row r="361" spans="1:33" x14ac:dyDescent="0.2">
      <c r="A361" s="7">
        <v>2306.0042899999999</v>
      </c>
      <c r="B361" s="3" t="s">
        <v>16</v>
      </c>
      <c r="C361" s="3">
        <v>0</v>
      </c>
      <c r="D361" s="3">
        <v>0</v>
      </c>
      <c r="E361" s="3" t="b">
        <v>1</v>
      </c>
      <c r="F361" s="13">
        <v>13.5792145729064</v>
      </c>
      <c r="G361" s="13">
        <v>0.167354345321655</v>
      </c>
      <c r="H361" s="13">
        <v>9.2359094619750906</v>
      </c>
      <c r="I361" s="13">
        <v>0.171092748641967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 t="b">
        <v>1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Z361" s="3" t="s">
        <v>148</v>
      </c>
    </row>
    <row r="362" spans="1:33" x14ac:dyDescent="0.2">
      <c r="A362" s="7">
        <v>2306.00218</v>
      </c>
      <c r="B362" s="3" t="s">
        <v>16</v>
      </c>
      <c r="C362" s="3">
        <v>0</v>
      </c>
      <c r="D362" s="3">
        <v>0</v>
      </c>
      <c r="E362" s="3" t="b">
        <v>1</v>
      </c>
      <c r="F362" s="13">
        <v>11.4338569641113</v>
      </c>
      <c r="G362" s="13">
        <v>0.115588188171386</v>
      </c>
      <c r="H362" s="13">
        <v>7.9245877265930096</v>
      </c>
      <c r="I362" s="13">
        <v>0.115947484970092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 t="b">
        <v>1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Z362" s="3" t="s">
        <v>148</v>
      </c>
    </row>
    <row r="363" spans="1:33" x14ac:dyDescent="0.2">
      <c r="A363" s="7">
        <v>2306.1638600000001</v>
      </c>
      <c r="B363" s="3" t="s">
        <v>16</v>
      </c>
      <c r="C363" s="3">
        <v>0</v>
      </c>
      <c r="D363" s="3">
        <v>0</v>
      </c>
      <c r="E363" s="3" t="b">
        <v>1</v>
      </c>
      <c r="F363" s="13">
        <v>9.7181885242462105</v>
      </c>
      <c r="G363" s="13">
        <v>0.115438938140869</v>
      </c>
      <c r="H363" s="13">
        <v>9.9749760627746493</v>
      </c>
      <c r="I363" s="13">
        <v>0.16996884346008301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 t="b">
        <v>1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Z363" s="3" t="s">
        <v>148</v>
      </c>
    </row>
    <row r="364" spans="1:33" x14ac:dyDescent="0.2">
      <c r="A364" s="7">
        <v>2306.0013899999999</v>
      </c>
      <c r="B364" s="3" t="s">
        <v>16</v>
      </c>
      <c r="C364" s="3">
        <v>0</v>
      </c>
      <c r="D364" s="3">
        <v>0</v>
      </c>
      <c r="E364" s="3" t="b">
        <v>1</v>
      </c>
      <c r="F364" s="13">
        <v>23.157326221466001</v>
      </c>
      <c r="G364" s="13">
        <v>0.1174898147583</v>
      </c>
      <c r="H364" s="13">
        <v>24.527737855911202</v>
      </c>
      <c r="I364" s="13">
        <v>0.11682772636413501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 t="b">
        <v>1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Z364" s="3" t="s">
        <v>148</v>
      </c>
    </row>
    <row r="365" spans="1:33" x14ac:dyDescent="0.2">
      <c r="A365" s="7">
        <v>2306.0005700000002</v>
      </c>
      <c r="B365" s="3" t="s">
        <v>16</v>
      </c>
      <c r="C365" s="3">
        <v>0</v>
      </c>
      <c r="D365" s="3">
        <v>0</v>
      </c>
      <c r="E365" s="3" t="b">
        <v>1</v>
      </c>
      <c r="F365" s="13">
        <v>13.7010691165924</v>
      </c>
      <c r="G365" s="13">
        <v>0.16752958297729401</v>
      </c>
      <c r="H365" s="13">
        <v>21.679345846176101</v>
      </c>
      <c r="I365" s="13">
        <v>0.219438076019287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 t="b">
        <v>1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Z365" s="3" t="s">
        <v>148</v>
      </c>
    </row>
    <row r="366" spans="1:33" x14ac:dyDescent="0.2">
      <c r="A366" s="7">
        <v>2306.0940799999998</v>
      </c>
      <c r="B366" s="3" t="s">
        <v>16</v>
      </c>
      <c r="C366" s="3">
        <v>0</v>
      </c>
      <c r="D366" s="3">
        <v>0</v>
      </c>
      <c r="E366" s="3" t="b">
        <v>1</v>
      </c>
      <c r="F366" s="13">
        <v>8.5237627029418892</v>
      </c>
      <c r="G366" s="13">
        <v>0.118460655212402</v>
      </c>
      <c r="H366" s="13">
        <v>8.6685149669647199</v>
      </c>
      <c r="I366" s="13">
        <v>0.116204738616943</v>
      </c>
      <c r="J366" s="3">
        <v>2</v>
      </c>
      <c r="K366" s="3">
        <v>2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4</v>
      </c>
      <c r="R366" s="3" t="b">
        <v>1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Z366" s="3" t="s">
        <v>148</v>
      </c>
    </row>
    <row r="367" spans="1:33" x14ac:dyDescent="0.2">
      <c r="A367" s="7">
        <v>2306.0180300000002</v>
      </c>
      <c r="B367" s="3" t="s">
        <v>16</v>
      </c>
      <c r="C367" s="3">
        <v>0</v>
      </c>
      <c r="D367" s="3">
        <v>0</v>
      </c>
      <c r="E367" s="3" t="b">
        <v>1</v>
      </c>
      <c r="F367" s="13">
        <v>27.918182611465401</v>
      </c>
      <c r="G367" s="13">
        <v>0.16723585128784099</v>
      </c>
      <c r="H367" s="13">
        <v>22.795139074325501</v>
      </c>
      <c r="I367" s="13">
        <v>0.11568570137023899</v>
      </c>
      <c r="J367" s="3">
        <v>2</v>
      </c>
      <c r="K367" s="3">
        <v>2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4</v>
      </c>
      <c r="R367" s="3" t="b">
        <v>1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Z367" s="3" t="s">
        <v>148</v>
      </c>
    </row>
    <row r="368" spans="1:33" x14ac:dyDescent="0.2">
      <c r="A368" s="7">
        <v>2306.0019299999999</v>
      </c>
      <c r="B368" s="3" t="s">
        <v>16</v>
      </c>
      <c r="C368" s="3">
        <v>0</v>
      </c>
      <c r="D368" s="3">
        <v>0</v>
      </c>
      <c r="E368" s="3" t="b">
        <v>1</v>
      </c>
      <c r="F368" s="13">
        <v>14.496283531188899</v>
      </c>
      <c r="G368" s="13">
        <v>0.116172552108764</v>
      </c>
      <c r="H368" s="13">
        <v>14.8124020099639</v>
      </c>
      <c r="I368" s="13">
        <v>0.17245054244995101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 t="b">
        <v>1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Z368" s="3" t="s">
        <v>148</v>
      </c>
    </row>
    <row r="369" spans="1:33" x14ac:dyDescent="0.2">
      <c r="A369" s="7">
        <v>2306.0088300000002</v>
      </c>
      <c r="B369" s="3" t="s">
        <v>16</v>
      </c>
      <c r="C369" s="3">
        <v>0</v>
      </c>
      <c r="D369" s="3">
        <v>0</v>
      </c>
      <c r="E369" s="3" t="b">
        <v>1</v>
      </c>
      <c r="F369" s="13">
        <v>20.7818970680236</v>
      </c>
      <c r="G369" s="13">
        <v>0.16902399063110299</v>
      </c>
      <c r="H369" s="13">
        <v>21.299105644226</v>
      </c>
      <c r="I369" s="13">
        <v>0.16700410842895499</v>
      </c>
      <c r="J369" s="3">
        <v>2</v>
      </c>
      <c r="K369" s="3">
        <v>2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4</v>
      </c>
      <c r="R369" s="3" t="b">
        <v>1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Z369" s="3" t="s">
        <v>148</v>
      </c>
    </row>
    <row r="370" spans="1:33" x14ac:dyDescent="0.2">
      <c r="A370" s="7">
        <v>2306.0051199999998</v>
      </c>
      <c r="B370" s="3" t="s">
        <v>16</v>
      </c>
      <c r="C370" s="3">
        <v>0</v>
      </c>
      <c r="D370" s="3">
        <v>0</v>
      </c>
      <c r="E370" s="3" t="b">
        <v>1</v>
      </c>
      <c r="F370" s="13">
        <v>11.079855680465601</v>
      </c>
      <c r="G370" s="13">
        <v>0.117873430252075</v>
      </c>
      <c r="H370" s="13">
        <v>12.664584875106801</v>
      </c>
      <c r="I370" s="13">
        <v>0.173815727233886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 t="b">
        <v>1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Z370" s="3" t="s">
        <v>148</v>
      </c>
    </row>
    <row r="371" spans="1:33" x14ac:dyDescent="0.2">
      <c r="A371" s="7">
        <v>2306.0099399999999</v>
      </c>
      <c r="B371" s="3" t="s">
        <v>16</v>
      </c>
      <c r="C371" s="3">
        <v>12</v>
      </c>
      <c r="D371" s="3">
        <v>12</v>
      </c>
      <c r="E371" s="3" t="b">
        <v>1</v>
      </c>
      <c r="F371" s="13">
        <v>3.7920324802398602</v>
      </c>
      <c r="G371" s="13">
        <v>3.4869256019592201</v>
      </c>
      <c r="H371" s="13">
        <v>3.9266359806060702</v>
      </c>
      <c r="I371" s="13">
        <v>3.6457345485687198</v>
      </c>
      <c r="J371" s="3">
        <v>2</v>
      </c>
      <c r="K371" s="3">
        <v>2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4</v>
      </c>
      <c r="R371" s="3" t="b">
        <v>1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Z371" s="3" t="s">
        <v>148</v>
      </c>
    </row>
    <row r="372" spans="1:33" x14ac:dyDescent="0.2">
      <c r="A372" s="7">
        <v>2306.0032200000001</v>
      </c>
      <c r="B372" s="3" t="s">
        <v>16</v>
      </c>
      <c r="C372" s="3">
        <v>12</v>
      </c>
      <c r="D372" s="3">
        <v>12</v>
      </c>
      <c r="E372" s="3" t="b">
        <v>1</v>
      </c>
      <c r="F372" s="13">
        <v>2.6317429542541499</v>
      </c>
      <c r="G372" s="13">
        <v>2.5819675922393799</v>
      </c>
      <c r="H372" s="13">
        <v>2.5366523265838601</v>
      </c>
      <c r="I372" s="13">
        <v>2.4825696945190399</v>
      </c>
      <c r="J372" s="3">
        <v>2</v>
      </c>
      <c r="K372" s="3">
        <v>2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4</v>
      </c>
      <c r="R372" s="3" t="b">
        <v>1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Z372" s="3" t="s">
        <v>148</v>
      </c>
    </row>
    <row r="373" spans="1:33" x14ac:dyDescent="0.2">
      <c r="A373" s="7">
        <v>2306.0013800000002</v>
      </c>
      <c r="B373" s="3" t="s">
        <v>16</v>
      </c>
      <c r="C373" s="3">
        <v>0</v>
      </c>
      <c r="D373" s="3">
        <v>0</v>
      </c>
      <c r="E373" s="3" t="b">
        <v>1</v>
      </c>
      <c r="F373" s="13">
        <v>12.5091784000396</v>
      </c>
      <c r="G373" s="13">
        <v>0.116221666336059</v>
      </c>
      <c r="H373" s="13">
        <v>12.1030087471008</v>
      </c>
      <c r="I373" s="13">
        <v>0.17078495025634699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 t="b">
        <v>1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Z373" s="3" t="s">
        <v>148</v>
      </c>
    </row>
    <row r="374" spans="1:33" x14ac:dyDescent="0.2">
      <c r="A374" s="7">
        <v>2306.0034500000002</v>
      </c>
      <c r="B374" s="3" t="s">
        <v>18</v>
      </c>
      <c r="C374" s="3">
        <v>0</v>
      </c>
      <c r="D374" s="3">
        <v>0</v>
      </c>
      <c r="E374" s="3" t="b">
        <v>0</v>
      </c>
      <c r="F374" s="13">
        <v>7.7729356288909903</v>
      </c>
      <c r="G374" s="13">
        <v>0.17200636863708399</v>
      </c>
      <c r="H374" s="13">
        <v>8.1821830272674507</v>
      </c>
      <c r="I374" s="13">
        <v>0.16786932945251401</v>
      </c>
      <c r="J374" s="3">
        <v>88</v>
      </c>
      <c r="K374" s="3">
        <v>2</v>
      </c>
      <c r="L374" s="3">
        <v>0</v>
      </c>
      <c r="M374" s="3">
        <v>0</v>
      </c>
      <c r="N374" s="3">
        <v>22</v>
      </c>
      <c r="O374" s="3">
        <v>0</v>
      </c>
      <c r="P374" s="3">
        <v>0</v>
      </c>
      <c r="Q374" s="3">
        <v>4</v>
      </c>
      <c r="R374" s="3" t="b">
        <v>1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Z374" s="3">
        <v>1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</row>
    <row r="375" spans="1:33" x14ac:dyDescent="0.2">
      <c r="A375" s="7">
        <v>2306.0327499999999</v>
      </c>
      <c r="B375" s="3" t="s">
        <v>18</v>
      </c>
      <c r="C375" s="3">
        <v>0</v>
      </c>
      <c r="D375" s="3">
        <v>0</v>
      </c>
      <c r="E375" s="3" t="b">
        <v>0</v>
      </c>
      <c r="F375" s="13">
        <v>9.5790956020355207</v>
      </c>
      <c r="G375" s="13">
        <v>0.21792030334472601</v>
      </c>
      <c r="H375" s="13">
        <v>6.6085398197174001</v>
      </c>
      <c r="I375" s="13">
        <v>0.170858860015869</v>
      </c>
      <c r="J375" s="3">
        <v>2</v>
      </c>
      <c r="K375" s="3">
        <v>2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4</v>
      </c>
      <c r="R375" s="3" t="b">
        <v>1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Z375" s="3">
        <v>1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</row>
    <row r="376" spans="1:33" x14ac:dyDescent="0.2">
      <c r="A376" s="7">
        <v>2306.0067800000002</v>
      </c>
      <c r="B376" s="3" t="s">
        <v>18</v>
      </c>
      <c r="C376" s="3">
        <v>12</v>
      </c>
      <c r="D376" s="3">
        <v>0</v>
      </c>
      <c r="E376" s="3" t="b">
        <v>0</v>
      </c>
      <c r="F376" s="13">
        <v>6.5213029384613002</v>
      </c>
      <c r="G376" s="13">
        <v>7.4131009578704798</v>
      </c>
      <c r="H376" s="13">
        <v>18.631518602371202</v>
      </c>
      <c r="I376" s="13">
        <v>0.36556673049926702</v>
      </c>
      <c r="J376" s="3">
        <v>2</v>
      </c>
      <c r="K376" s="3">
        <v>2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4</v>
      </c>
      <c r="R376" s="3" t="b">
        <v>1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Z376" s="3">
        <v>1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</row>
    <row r="377" spans="1:33" x14ac:dyDescent="0.2">
      <c r="A377" s="7">
        <v>2306.00569</v>
      </c>
      <c r="B377" s="3" t="s">
        <v>18</v>
      </c>
      <c r="C377" s="3">
        <v>0</v>
      </c>
      <c r="D377" s="3">
        <v>0</v>
      </c>
      <c r="E377" s="3" t="b">
        <v>0</v>
      </c>
      <c r="F377" s="13">
        <v>8.3281300067901594</v>
      </c>
      <c r="G377" s="13">
        <v>0.11764407157897901</v>
      </c>
      <c r="H377" s="13">
        <v>7.2574603557586599</v>
      </c>
      <c r="I377" s="13">
        <v>0.174825429916381</v>
      </c>
      <c r="J377" s="3">
        <v>17</v>
      </c>
      <c r="K377" s="3">
        <v>2</v>
      </c>
      <c r="L377" s="3">
        <v>0</v>
      </c>
      <c r="M377" s="3">
        <v>0</v>
      </c>
      <c r="N377" s="3">
        <v>3</v>
      </c>
      <c r="O377" s="3">
        <v>-1</v>
      </c>
      <c r="P377" s="3">
        <v>0</v>
      </c>
      <c r="Q377" s="3">
        <v>4</v>
      </c>
      <c r="R377" s="3" t="b">
        <v>1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Z377" s="3">
        <v>1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</row>
    <row r="378" spans="1:33" x14ac:dyDescent="0.2">
      <c r="A378" s="7">
        <v>2306.0022100000001</v>
      </c>
      <c r="B378" s="3" t="s">
        <v>18</v>
      </c>
      <c r="C378" s="3">
        <v>0</v>
      </c>
      <c r="D378" s="3">
        <v>0</v>
      </c>
      <c r="E378" s="3" t="b">
        <v>0</v>
      </c>
      <c r="F378" s="13">
        <v>73.280459403991699</v>
      </c>
      <c r="G378" s="13">
        <v>0.17044997215270899</v>
      </c>
      <c r="H378" s="13">
        <v>74.837545394897404</v>
      </c>
      <c r="I378" s="13">
        <v>0.168183803558349</v>
      </c>
      <c r="J378" s="3">
        <v>3</v>
      </c>
      <c r="K378" s="3">
        <v>2</v>
      </c>
      <c r="L378" s="3">
        <v>0</v>
      </c>
      <c r="M378" s="3">
        <v>0</v>
      </c>
      <c r="N378" s="3">
        <v>0</v>
      </c>
      <c r="O378" s="3">
        <v>-1</v>
      </c>
      <c r="P378" s="3">
        <v>0</v>
      </c>
      <c r="Q378" s="3">
        <v>4</v>
      </c>
      <c r="R378" s="3" t="b">
        <v>1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Z378" s="3">
        <v>1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</row>
    <row r="379" spans="1:33" x14ac:dyDescent="0.2">
      <c r="A379" s="7">
        <v>2306.0323699999999</v>
      </c>
      <c r="B379" s="3" t="s">
        <v>18</v>
      </c>
      <c r="C379" s="3">
        <v>0</v>
      </c>
      <c r="D379" s="3">
        <v>0</v>
      </c>
      <c r="E379" s="3" t="b">
        <v>0</v>
      </c>
      <c r="F379" s="13">
        <v>5.95332431793212</v>
      </c>
      <c r="G379" s="13">
        <v>0.11587476730346601</v>
      </c>
      <c r="H379" s="13">
        <v>6.0033516883850098</v>
      </c>
      <c r="I379" s="13">
        <v>0.172660112380981</v>
      </c>
      <c r="J379" s="3">
        <v>4001</v>
      </c>
      <c r="K379" s="3">
        <v>3202</v>
      </c>
      <c r="L379" s="3">
        <v>5</v>
      </c>
      <c r="M379" s="3">
        <v>8</v>
      </c>
      <c r="N379" s="3">
        <v>349</v>
      </c>
      <c r="O379" s="3">
        <v>1</v>
      </c>
      <c r="P379" s="3">
        <v>0</v>
      </c>
      <c r="Q379" s="3">
        <v>4</v>
      </c>
      <c r="R379" s="3" t="b">
        <v>1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Z379" s="3">
        <v>1</v>
      </c>
      <c r="AA379" s="3">
        <v>1</v>
      </c>
    </row>
    <row r="380" spans="1:33" x14ac:dyDescent="0.2">
      <c r="A380" s="7">
        <v>2306.00506</v>
      </c>
      <c r="B380" s="3" t="s">
        <v>18</v>
      </c>
      <c r="C380" s="3">
        <v>0</v>
      </c>
      <c r="D380" s="3">
        <v>0</v>
      </c>
      <c r="E380" s="3" t="b">
        <v>0</v>
      </c>
      <c r="F380" s="13">
        <v>16.3610694408416</v>
      </c>
      <c r="G380" s="13">
        <v>0.17288255691528301</v>
      </c>
      <c r="H380" s="13">
        <v>15.682536363601599</v>
      </c>
      <c r="I380" s="13">
        <v>0.16849851608276301</v>
      </c>
      <c r="J380" s="3">
        <v>505</v>
      </c>
      <c r="K380" s="3">
        <v>3</v>
      </c>
      <c r="L380" s="3">
        <v>0</v>
      </c>
      <c r="M380" s="3">
        <v>0</v>
      </c>
      <c r="N380" s="3">
        <v>195</v>
      </c>
      <c r="O380" s="3">
        <v>-8</v>
      </c>
      <c r="P380" s="3">
        <v>0</v>
      </c>
      <c r="Q380" s="3">
        <v>6</v>
      </c>
      <c r="R380" s="3" t="b">
        <v>1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Z380" s="3">
        <v>1</v>
      </c>
      <c r="AA380" s="3">
        <v>1</v>
      </c>
      <c r="AD380" s="3">
        <v>1</v>
      </c>
    </row>
    <row r="381" spans="1:33" x14ac:dyDescent="0.2">
      <c r="A381" s="7">
        <v>2306.0036500000001</v>
      </c>
      <c r="B381" s="3" t="s">
        <v>18</v>
      </c>
      <c r="C381" s="3">
        <v>0</v>
      </c>
      <c r="D381" s="3">
        <v>0</v>
      </c>
      <c r="E381" s="3" t="b">
        <v>0</v>
      </c>
      <c r="F381" s="13">
        <v>26.486749649047798</v>
      </c>
      <c r="G381" s="13">
        <v>0.168597936630249</v>
      </c>
      <c r="H381" s="13">
        <v>26.8551330566406</v>
      </c>
      <c r="I381" s="13">
        <v>0.11614418029785099</v>
      </c>
      <c r="J381" s="3">
        <v>1020</v>
      </c>
      <c r="K381" s="3">
        <v>0</v>
      </c>
      <c r="L381" s="3">
        <v>0</v>
      </c>
      <c r="M381" s="3">
        <v>0</v>
      </c>
      <c r="N381" s="3">
        <v>373</v>
      </c>
      <c r="O381" s="3">
        <v>0</v>
      </c>
      <c r="P381" s="3">
        <v>0</v>
      </c>
      <c r="Q381" s="3">
        <v>0</v>
      </c>
      <c r="R381" s="3" t="b">
        <v>1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Z381" s="3">
        <v>1</v>
      </c>
    </row>
    <row r="382" spans="1:33" x14ac:dyDescent="0.2">
      <c r="A382" s="7">
        <v>2306.0023700000002</v>
      </c>
      <c r="B382" s="3" t="s">
        <v>18</v>
      </c>
      <c r="C382" s="3">
        <v>12</v>
      </c>
      <c r="D382" s="3">
        <v>12</v>
      </c>
      <c r="E382" s="3" t="b">
        <v>0</v>
      </c>
      <c r="F382" s="13">
        <v>4.2026650905609104</v>
      </c>
      <c r="G382" s="13">
        <v>3.9351069927215501</v>
      </c>
      <c r="H382" s="13">
        <v>4.8458678722381503</v>
      </c>
      <c r="I382" s="13">
        <v>4.6437609195709202</v>
      </c>
      <c r="J382" s="3">
        <v>6896</v>
      </c>
      <c r="K382" s="3">
        <v>1515</v>
      </c>
      <c r="L382" s="3">
        <v>4</v>
      </c>
      <c r="M382" s="3">
        <v>3</v>
      </c>
      <c r="N382" s="3">
        <v>2242</v>
      </c>
      <c r="O382" s="3">
        <v>3</v>
      </c>
      <c r="P382" s="3">
        <v>0</v>
      </c>
      <c r="Q382" s="3">
        <v>4</v>
      </c>
      <c r="R382" s="3" t="b">
        <v>1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Z382" s="3">
        <v>1</v>
      </c>
    </row>
    <row r="383" spans="1:33" x14ac:dyDescent="0.2">
      <c r="A383" s="7">
        <v>2306.0033699999999</v>
      </c>
      <c r="B383" s="3" t="s">
        <v>18</v>
      </c>
      <c r="C383" s="3">
        <v>0</v>
      </c>
      <c r="D383" s="3">
        <v>0</v>
      </c>
      <c r="E383" s="3" t="b">
        <v>0</v>
      </c>
      <c r="F383" s="13">
        <v>17.955109834670999</v>
      </c>
      <c r="G383" s="13">
        <v>0.16831588745117099</v>
      </c>
      <c r="H383" s="13">
        <v>18.2608354091644</v>
      </c>
      <c r="I383" s="13">
        <v>0.115996599197387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 t="b">
        <v>1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Z383" s="3">
        <v>1</v>
      </c>
    </row>
    <row r="384" spans="1:33" x14ac:dyDescent="0.2">
      <c r="A384" s="7">
        <v>2306.0369599999999</v>
      </c>
      <c r="B384" s="3" t="s">
        <v>18</v>
      </c>
      <c r="C384" s="3">
        <v>0</v>
      </c>
      <c r="D384" s="3">
        <v>12</v>
      </c>
      <c r="E384" s="3" t="b">
        <v>0</v>
      </c>
      <c r="F384" s="13">
        <v>12.4169895648956</v>
      </c>
      <c r="G384" s="13">
        <v>11.8095009326934</v>
      </c>
      <c r="H384" s="13">
        <v>13.0725040435791</v>
      </c>
      <c r="I384" s="13">
        <v>13.065895795822099</v>
      </c>
      <c r="J384" s="3">
        <v>16314</v>
      </c>
      <c r="K384" s="3">
        <v>6782</v>
      </c>
      <c r="L384" s="3">
        <v>13</v>
      </c>
      <c r="M384" s="3">
        <v>13</v>
      </c>
      <c r="N384" s="3">
        <v>3993</v>
      </c>
      <c r="O384" s="3">
        <v>-7</v>
      </c>
      <c r="P384" s="3">
        <v>-2</v>
      </c>
      <c r="Q384" s="3">
        <v>8</v>
      </c>
      <c r="R384" s="3" t="b">
        <v>1</v>
      </c>
      <c r="S384" s="3">
        <v>0</v>
      </c>
      <c r="T384" s="3">
        <v>0</v>
      </c>
      <c r="U384" s="3">
        <v>1</v>
      </c>
      <c r="V384" s="3">
        <v>1</v>
      </c>
      <c r="W384" s="3">
        <v>0</v>
      </c>
      <c r="Z384" s="3">
        <v>1</v>
      </c>
    </row>
    <row r="385" spans="1:34" x14ac:dyDescent="0.2">
      <c r="A385" s="7">
        <v>2306.0022399999998</v>
      </c>
      <c r="B385" s="3" t="s">
        <v>18</v>
      </c>
      <c r="C385" s="3">
        <v>0</v>
      </c>
      <c r="D385" s="3">
        <v>0</v>
      </c>
      <c r="E385" s="3" t="b">
        <v>0</v>
      </c>
      <c r="F385" s="13">
        <v>10.7287883758544</v>
      </c>
      <c r="G385" s="13">
        <v>0.16836810111999501</v>
      </c>
      <c r="H385" s="13">
        <v>10.3842966556549</v>
      </c>
      <c r="I385" s="13">
        <v>0.17161107063293399</v>
      </c>
      <c r="J385" s="3">
        <v>17</v>
      </c>
      <c r="K385" s="3">
        <v>12</v>
      </c>
      <c r="L385" s="3">
        <v>0</v>
      </c>
      <c r="M385" s="3">
        <v>0</v>
      </c>
      <c r="N385" s="3">
        <v>0</v>
      </c>
      <c r="O385" s="3">
        <v>3</v>
      </c>
      <c r="P385" s="3">
        <v>0</v>
      </c>
      <c r="Q385" s="3">
        <v>6</v>
      </c>
      <c r="R385" s="3" t="b">
        <v>1</v>
      </c>
      <c r="S385" s="3">
        <v>0</v>
      </c>
      <c r="T385" s="3">
        <v>0</v>
      </c>
      <c r="U385" s="3">
        <v>2</v>
      </c>
      <c r="V385" s="3">
        <v>2</v>
      </c>
      <c r="W385" s="3">
        <v>0</v>
      </c>
      <c r="Z385" s="3">
        <v>1</v>
      </c>
      <c r="AD385" s="3">
        <v>1</v>
      </c>
      <c r="AH385" t="s">
        <v>245</v>
      </c>
    </row>
    <row r="386" spans="1:34" x14ac:dyDescent="0.2">
      <c r="A386" s="7">
        <v>2306.0004800000002</v>
      </c>
      <c r="B386" s="3" t="s">
        <v>18</v>
      </c>
      <c r="C386" s="3">
        <v>0</v>
      </c>
      <c r="D386" s="3">
        <v>0</v>
      </c>
      <c r="E386" s="3" t="b">
        <v>0</v>
      </c>
      <c r="F386" s="13">
        <v>15.3800408840179</v>
      </c>
      <c r="G386" s="13">
        <v>0.16819643974304199</v>
      </c>
      <c r="H386" s="13">
        <v>16.061253786087001</v>
      </c>
      <c r="I386" s="13">
        <v>0.170007944107055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 t="b">
        <v>1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Z386" s="3">
        <v>1</v>
      </c>
    </row>
    <row r="387" spans="1:34" x14ac:dyDescent="0.2">
      <c r="A387" s="7">
        <v>2306.00056</v>
      </c>
      <c r="B387" s="3" t="s">
        <v>18</v>
      </c>
      <c r="C387" s="3">
        <v>12</v>
      </c>
      <c r="D387" s="3">
        <v>12</v>
      </c>
      <c r="E387" s="3" t="b">
        <v>0</v>
      </c>
      <c r="F387" s="13">
        <v>5.9806222915649396</v>
      </c>
      <c r="G387" s="13">
        <v>5.0661985874175999</v>
      </c>
      <c r="H387" s="13">
        <v>4.9654667377471897</v>
      </c>
      <c r="I387" s="13">
        <v>4.9478859901428196</v>
      </c>
      <c r="J387" s="3">
        <v>115</v>
      </c>
      <c r="K387" s="3">
        <v>48</v>
      </c>
      <c r="L387" s="3">
        <v>0</v>
      </c>
      <c r="M387" s="3">
        <v>0</v>
      </c>
      <c r="N387" s="3">
        <v>15</v>
      </c>
      <c r="O387" s="3">
        <v>-6</v>
      </c>
      <c r="P387" s="3">
        <v>0</v>
      </c>
      <c r="Q387" s="3">
        <v>0</v>
      </c>
      <c r="R387" s="3" t="b">
        <v>1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Z387" s="3">
        <v>1</v>
      </c>
    </row>
    <row r="388" spans="1:34" x14ac:dyDescent="0.2">
      <c r="A388" s="7">
        <v>2306.0034000000001</v>
      </c>
      <c r="B388" s="3" t="s">
        <v>18</v>
      </c>
      <c r="C388" s="3">
        <v>12</v>
      </c>
      <c r="D388" s="3">
        <v>12</v>
      </c>
      <c r="E388" s="3" t="b">
        <v>0</v>
      </c>
      <c r="F388" s="13">
        <v>12.2605884075164</v>
      </c>
      <c r="G388" s="13">
        <v>12.556550741195601</v>
      </c>
      <c r="H388" s="13">
        <v>15.440090417861899</v>
      </c>
      <c r="I388" s="13">
        <v>16.308184385299601</v>
      </c>
      <c r="J388" s="3">
        <v>2</v>
      </c>
      <c r="K388" s="3">
        <v>2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4</v>
      </c>
      <c r="R388" s="3" t="b">
        <v>1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Z388" s="3">
        <v>1</v>
      </c>
    </row>
    <row r="389" spans="1:34" x14ac:dyDescent="0.2">
      <c r="A389" s="7">
        <v>2306.0005099999998</v>
      </c>
      <c r="B389" s="3" t="s">
        <v>18</v>
      </c>
      <c r="C389" s="3">
        <v>0</v>
      </c>
      <c r="D389" s="3">
        <v>0</v>
      </c>
      <c r="E389" s="3" t="b">
        <v>0</v>
      </c>
      <c r="F389" s="13">
        <v>11.700835466384801</v>
      </c>
      <c r="G389" s="13">
        <v>0.16986656188964799</v>
      </c>
      <c r="H389" s="13">
        <v>11.733901500701901</v>
      </c>
      <c r="I389" s="13">
        <v>0.11794090270995999</v>
      </c>
      <c r="J389" s="3">
        <v>2</v>
      </c>
      <c r="K389" s="3">
        <v>2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4</v>
      </c>
      <c r="R389" s="3" t="b">
        <v>1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Z389" s="3">
        <v>1</v>
      </c>
    </row>
    <row r="390" spans="1:34" x14ac:dyDescent="0.2">
      <c r="A390" s="7">
        <v>2306.08248</v>
      </c>
      <c r="B390" s="3" t="s">
        <v>18</v>
      </c>
      <c r="C390" s="3">
        <v>0</v>
      </c>
      <c r="D390" s="3">
        <v>0</v>
      </c>
      <c r="E390" s="3" t="b">
        <v>0</v>
      </c>
      <c r="F390" s="13">
        <v>25.553601264953599</v>
      </c>
      <c r="G390" s="13">
        <v>0.16718959808349601</v>
      </c>
      <c r="H390" s="13">
        <v>24.117175579070999</v>
      </c>
      <c r="I390" s="13">
        <v>0.16997575759887601</v>
      </c>
      <c r="J390" s="3">
        <v>65</v>
      </c>
      <c r="K390" s="3">
        <v>38</v>
      </c>
      <c r="L390" s="3">
        <v>0</v>
      </c>
      <c r="M390" s="3">
        <v>0</v>
      </c>
      <c r="N390" s="3">
        <v>10</v>
      </c>
      <c r="O390" s="3">
        <v>0</v>
      </c>
      <c r="P390" s="3">
        <v>0</v>
      </c>
      <c r="Q390" s="3">
        <v>0</v>
      </c>
      <c r="R390" s="3" t="b">
        <v>1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Z390" s="3">
        <v>1</v>
      </c>
    </row>
    <row r="391" spans="1:34" x14ac:dyDescent="0.2">
      <c r="A391" s="7">
        <v>2306.0006400000002</v>
      </c>
      <c r="B391" s="3" t="s">
        <v>18</v>
      </c>
      <c r="C391" s="3">
        <v>0</v>
      </c>
      <c r="D391" s="3">
        <v>0</v>
      </c>
      <c r="E391" s="3" t="b">
        <v>0</v>
      </c>
      <c r="F391" s="13">
        <v>10.967973709106399</v>
      </c>
      <c r="G391" s="13">
        <v>0.169636011123657</v>
      </c>
      <c r="H391" s="13">
        <v>10.9347829818725</v>
      </c>
      <c r="I391" s="13">
        <v>0.172245264053344</v>
      </c>
      <c r="J391" s="3">
        <v>463</v>
      </c>
      <c r="K391" s="3">
        <v>25</v>
      </c>
      <c r="L391" s="3">
        <v>0</v>
      </c>
      <c r="M391" s="3">
        <v>0</v>
      </c>
      <c r="N391" s="3">
        <v>152</v>
      </c>
      <c r="O391" s="3">
        <v>1</v>
      </c>
      <c r="P391" s="3">
        <v>0</v>
      </c>
      <c r="Q391" s="3">
        <v>4</v>
      </c>
      <c r="R391" s="3" t="b">
        <v>1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Z391" s="3">
        <v>1</v>
      </c>
    </row>
    <row r="392" spans="1:34" x14ac:dyDescent="0.2">
      <c r="A392" s="7">
        <v>2306.0140299999998</v>
      </c>
      <c r="B392" s="3" t="s">
        <v>18</v>
      </c>
      <c r="C392" s="3">
        <v>0</v>
      </c>
      <c r="D392" s="3">
        <v>0</v>
      </c>
      <c r="E392" s="3" t="b">
        <v>0</v>
      </c>
      <c r="F392" s="13">
        <v>12.590431690216001</v>
      </c>
      <c r="G392" s="13">
        <v>0.17044377326965299</v>
      </c>
      <c r="H392" s="13">
        <v>14.222520828246999</v>
      </c>
      <c r="I392" s="13">
        <v>0.11657142639160099</v>
      </c>
      <c r="J392" s="3">
        <v>518</v>
      </c>
      <c r="K392" s="3">
        <v>361</v>
      </c>
      <c r="L392" s="3">
        <v>0</v>
      </c>
      <c r="M392" s="3">
        <v>1</v>
      </c>
      <c r="N392" s="3">
        <v>35</v>
      </c>
      <c r="O392" s="3">
        <v>-6</v>
      </c>
      <c r="P392" s="3">
        <v>0</v>
      </c>
      <c r="Q392" s="3">
        <v>4</v>
      </c>
      <c r="R392" s="3" t="b">
        <v>1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Z392" s="3">
        <v>1</v>
      </c>
    </row>
    <row r="393" spans="1:34" x14ac:dyDescent="0.2">
      <c r="A393" s="7">
        <v>2306.0002800000002</v>
      </c>
      <c r="B393" s="3" t="s">
        <v>18</v>
      </c>
      <c r="C393" s="3">
        <v>0</v>
      </c>
      <c r="D393" s="3">
        <v>0</v>
      </c>
      <c r="E393" s="3" t="b">
        <v>1</v>
      </c>
      <c r="F393" s="13">
        <v>11.240244388580299</v>
      </c>
      <c r="G393" s="13">
        <v>0.171739101409912</v>
      </c>
      <c r="H393" s="13">
        <v>11.7470245361328</v>
      </c>
      <c r="I393" s="13">
        <v>0.16862583160400299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 t="b">
        <v>1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Z393" s="3" t="s">
        <v>148</v>
      </c>
    </row>
    <row r="394" spans="1:34" x14ac:dyDescent="0.2">
      <c r="A394" s="7">
        <v>2306.0012299999999</v>
      </c>
      <c r="B394" s="3" t="s">
        <v>18</v>
      </c>
      <c r="C394" s="3">
        <v>12</v>
      </c>
      <c r="D394" s="3">
        <v>12</v>
      </c>
      <c r="E394" s="3" t="b">
        <v>1</v>
      </c>
      <c r="F394" s="13">
        <v>9.7267334461212105</v>
      </c>
      <c r="G394" s="13">
        <v>9.5321142673492396</v>
      </c>
      <c r="H394" s="13">
        <v>4.4943642616271902</v>
      </c>
      <c r="I394" s="13">
        <v>4.4968807697296098</v>
      </c>
      <c r="J394" s="3">
        <v>2</v>
      </c>
      <c r="K394" s="3">
        <v>2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4</v>
      </c>
      <c r="R394" s="3" t="b">
        <v>1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Z394" s="3" t="s">
        <v>148</v>
      </c>
    </row>
    <row r="395" spans="1:34" x14ac:dyDescent="0.2">
      <c r="A395" s="7">
        <v>2306.0078199999998</v>
      </c>
      <c r="B395" s="3" t="s">
        <v>18</v>
      </c>
      <c r="C395" s="3">
        <v>0</v>
      </c>
      <c r="D395" s="3">
        <v>0</v>
      </c>
      <c r="E395" s="3" t="b">
        <v>1</v>
      </c>
      <c r="F395" s="13">
        <v>30.226594924926701</v>
      </c>
      <c r="G395" s="13">
        <v>0.17095136642455999</v>
      </c>
      <c r="H395" s="13">
        <v>31.945243358612</v>
      </c>
      <c r="I395" s="13">
        <v>0.16897439956665</v>
      </c>
      <c r="J395" s="3">
        <v>2</v>
      </c>
      <c r="K395" s="3">
        <v>2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4</v>
      </c>
      <c r="R395" s="3" t="b">
        <v>1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Z395" s="3" t="s">
        <v>148</v>
      </c>
    </row>
    <row r="396" spans="1:34" x14ac:dyDescent="0.2">
      <c r="A396" s="7">
        <v>2306.0228099999999</v>
      </c>
      <c r="B396" s="3" t="s">
        <v>18</v>
      </c>
      <c r="C396" s="3">
        <v>0</v>
      </c>
      <c r="D396" s="3">
        <v>0</v>
      </c>
      <c r="E396" s="3" t="b">
        <v>1</v>
      </c>
      <c r="F396" s="13">
        <v>9.2116982936859095</v>
      </c>
      <c r="G396" s="13">
        <v>0.16845035552978499</v>
      </c>
      <c r="H396" s="13">
        <v>10.068827867507901</v>
      </c>
      <c r="I396" s="13">
        <v>0.116473913192749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 t="b">
        <v>1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Z396" s="3" t="s">
        <v>148</v>
      </c>
    </row>
    <row r="397" spans="1:34" x14ac:dyDescent="0.2">
      <c r="A397" s="7">
        <v>2306.0268099999998</v>
      </c>
      <c r="B397" s="3" t="s">
        <v>18</v>
      </c>
      <c r="C397" s="3">
        <v>12</v>
      </c>
      <c r="D397" s="3">
        <v>12</v>
      </c>
      <c r="E397" s="3" t="b">
        <v>1</v>
      </c>
      <c r="F397" s="13">
        <v>10.871400833129799</v>
      </c>
      <c r="G397" s="13">
        <v>10.988226175308199</v>
      </c>
      <c r="H397" s="13">
        <v>10.7290005683898</v>
      </c>
      <c r="I397" s="13">
        <v>11.091283798217701</v>
      </c>
      <c r="J397" s="3">
        <v>2</v>
      </c>
      <c r="K397" s="3">
        <v>2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4</v>
      </c>
      <c r="R397" s="3" t="b">
        <v>1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Z397" s="3" t="s">
        <v>148</v>
      </c>
    </row>
    <row r="398" spans="1:34" x14ac:dyDescent="0.2">
      <c r="A398" s="7">
        <v>2306.00146</v>
      </c>
      <c r="B398" s="3" t="s">
        <v>18</v>
      </c>
      <c r="C398" s="3">
        <v>0</v>
      </c>
      <c r="D398" s="3">
        <v>0</v>
      </c>
      <c r="E398" s="3" t="b">
        <v>1</v>
      </c>
      <c r="F398" s="13">
        <v>132.64357352256701</v>
      </c>
      <c r="G398" s="13">
        <v>0.16658616065979001</v>
      </c>
      <c r="H398" s="13">
        <v>131.036707878112</v>
      </c>
      <c r="I398" s="13">
        <v>0.11625480651855399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 t="b">
        <v>1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Z398" s="3" t="s">
        <v>148</v>
      </c>
    </row>
    <row r="399" spans="1:34" x14ac:dyDescent="0.2">
      <c r="A399" s="7">
        <v>2306.0171300000002</v>
      </c>
      <c r="B399" s="3" t="s">
        <v>18</v>
      </c>
      <c r="C399" s="3">
        <v>0</v>
      </c>
      <c r="D399" s="3">
        <v>0</v>
      </c>
      <c r="E399" s="3" t="b">
        <v>1</v>
      </c>
      <c r="F399" s="13">
        <v>13.652465343475299</v>
      </c>
      <c r="G399" s="13">
        <v>0.17165207862854001</v>
      </c>
      <c r="H399" s="13">
        <v>13.6531209945678</v>
      </c>
      <c r="I399" s="13">
        <v>0.116231679916381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 t="b">
        <v>1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Z399" s="3" t="s">
        <v>148</v>
      </c>
    </row>
    <row r="400" spans="1:34" x14ac:dyDescent="0.2">
      <c r="A400" s="7">
        <v>2306.0041700000002</v>
      </c>
      <c r="B400" s="3" t="s">
        <v>18</v>
      </c>
      <c r="C400" s="3">
        <v>0</v>
      </c>
      <c r="D400" s="3">
        <v>0</v>
      </c>
      <c r="E400" s="3" t="b">
        <v>1</v>
      </c>
      <c r="F400" s="13">
        <v>8.2614052295684797</v>
      </c>
      <c r="G400" s="13">
        <v>0.11570858955383299</v>
      </c>
      <c r="H400" s="13">
        <v>8.3254725933074898</v>
      </c>
      <c r="I400" s="13">
        <v>0.17037439346313399</v>
      </c>
      <c r="J400" s="3">
        <v>2</v>
      </c>
      <c r="K400" s="3">
        <v>2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4</v>
      </c>
      <c r="R400" s="3" t="b">
        <v>1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Z400" s="3" t="s">
        <v>148</v>
      </c>
    </row>
    <row r="401" spans="1:26" x14ac:dyDescent="0.2">
      <c r="A401" s="7">
        <v>2306.01017</v>
      </c>
      <c r="B401" s="3" t="s">
        <v>18</v>
      </c>
      <c r="C401" s="3">
        <v>0</v>
      </c>
      <c r="D401" s="3">
        <v>0</v>
      </c>
      <c r="E401" s="3" t="b">
        <v>1</v>
      </c>
      <c r="F401" s="13">
        <v>3.03314113616943</v>
      </c>
      <c r="G401" s="13">
        <v>0.115939855575561</v>
      </c>
      <c r="H401" s="13">
        <v>4.7352638244628897</v>
      </c>
      <c r="I401" s="13">
        <v>0.21933221817016599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 t="b">
        <v>1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Z401" s="3" t="s">
        <v>148</v>
      </c>
    </row>
    <row r="402" spans="1:26" x14ac:dyDescent="0.2">
      <c r="A402" s="7">
        <v>2306.00072</v>
      </c>
      <c r="B402" s="3" t="s">
        <v>18</v>
      </c>
      <c r="C402" s="3">
        <v>0</v>
      </c>
      <c r="D402" s="3">
        <v>0</v>
      </c>
      <c r="E402" s="3" t="b">
        <v>1</v>
      </c>
      <c r="F402" s="13">
        <v>18.209383487701398</v>
      </c>
      <c r="G402" s="13">
        <v>0.167764902114868</v>
      </c>
      <c r="H402" s="13">
        <v>17.4188811779022</v>
      </c>
      <c r="I402" s="13">
        <v>0.16705083847045801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 t="b">
        <v>1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Z402" s="3" t="s">
        <v>148</v>
      </c>
    </row>
    <row r="403" spans="1:26" x14ac:dyDescent="0.2">
      <c r="A403" s="7">
        <v>2306.0069100000001</v>
      </c>
      <c r="B403" s="3" t="s">
        <v>18</v>
      </c>
      <c r="C403" s="3">
        <v>0</v>
      </c>
      <c r="D403" s="3">
        <v>0</v>
      </c>
      <c r="E403" s="3" t="b">
        <v>1</v>
      </c>
      <c r="F403" s="13">
        <v>37.586308240890503</v>
      </c>
      <c r="G403" s="13">
        <v>0.21996283531188901</v>
      </c>
      <c r="H403" s="13">
        <v>24.312392711639401</v>
      </c>
      <c r="I403" s="13">
        <v>0.11603426933288501</v>
      </c>
      <c r="J403" s="3">
        <v>2</v>
      </c>
      <c r="K403" s="3">
        <v>2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4</v>
      </c>
      <c r="R403" s="3" t="b">
        <v>1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Z403" s="3" t="s">
        <v>148</v>
      </c>
    </row>
    <row r="404" spans="1:26" x14ac:dyDescent="0.2">
      <c r="A404" s="7">
        <v>2306.0140200000001</v>
      </c>
      <c r="B404" s="3" t="s">
        <v>18</v>
      </c>
      <c r="C404" s="3">
        <v>0</v>
      </c>
      <c r="D404" s="3">
        <v>0</v>
      </c>
      <c r="E404" s="3" t="b">
        <v>1</v>
      </c>
      <c r="F404" s="13">
        <v>15.763262510299599</v>
      </c>
      <c r="G404" s="13">
        <v>0.17065477371215801</v>
      </c>
      <c r="H404" s="13">
        <v>15.958866596221901</v>
      </c>
      <c r="I404" s="13">
        <v>0.16649603843688901</v>
      </c>
      <c r="J404" s="3">
        <v>2</v>
      </c>
      <c r="K404" s="3">
        <v>2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4</v>
      </c>
      <c r="R404" s="3" t="b">
        <v>1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Z404" s="3" t="s">
        <v>148</v>
      </c>
    </row>
    <row r="405" spans="1:26" x14ac:dyDescent="0.2">
      <c r="A405" s="7">
        <v>2306.00054</v>
      </c>
      <c r="B405" s="3" t="s">
        <v>18</v>
      </c>
      <c r="C405" s="3">
        <v>0</v>
      </c>
      <c r="D405" s="3">
        <v>0</v>
      </c>
      <c r="E405" s="3" t="b">
        <v>1</v>
      </c>
      <c r="F405" s="13">
        <v>10.020723581314</v>
      </c>
      <c r="G405" s="13">
        <v>0.16764235496520899</v>
      </c>
      <c r="H405" s="13">
        <v>12.257817745208699</v>
      </c>
      <c r="I405" s="13">
        <v>0.16871953010558999</v>
      </c>
      <c r="J405" s="3">
        <v>2</v>
      </c>
      <c r="K405" s="3">
        <v>2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4</v>
      </c>
      <c r="R405" s="3" t="b">
        <v>1</v>
      </c>
      <c r="S405" s="3">
        <v>0</v>
      </c>
      <c r="T405" s="3">
        <v>0</v>
      </c>
      <c r="U405" s="3">
        <v>0</v>
      </c>
      <c r="V405" s="3">
        <v>4</v>
      </c>
      <c r="W405" s="3">
        <v>0</v>
      </c>
      <c r="Z405" s="3" t="s">
        <v>148</v>
      </c>
    </row>
    <row r="406" spans="1:26" x14ac:dyDescent="0.2">
      <c r="A406" s="7">
        <v>2306.0203299999998</v>
      </c>
      <c r="B406" s="3" t="s">
        <v>18</v>
      </c>
      <c r="C406" s="3">
        <v>0</v>
      </c>
      <c r="D406" s="3">
        <v>0</v>
      </c>
      <c r="E406" s="3" t="b">
        <v>1</v>
      </c>
      <c r="F406" s="13">
        <v>17.860693216323799</v>
      </c>
      <c r="G406" s="13">
        <v>0.17107009887695299</v>
      </c>
      <c r="H406" s="13">
        <v>18.9007632732391</v>
      </c>
      <c r="I406" s="13">
        <v>0.17049598693847601</v>
      </c>
      <c r="J406" s="3">
        <v>11539</v>
      </c>
      <c r="K406" s="3">
        <v>6810</v>
      </c>
      <c r="L406" s="3">
        <v>11</v>
      </c>
      <c r="M406" s="3">
        <v>9</v>
      </c>
      <c r="N406" s="3">
        <v>2032</v>
      </c>
      <c r="O406" s="3">
        <v>0</v>
      </c>
      <c r="P406" s="3">
        <v>0</v>
      </c>
      <c r="Q406" s="3">
        <v>4</v>
      </c>
      <c r="R406" s="3" t="b">
        <v>1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Z406" s="3" t="s">
        <v>148</v>
      </c>
    </row>
    <row r="407" spans="1:26" x14ac:dyDescent="0.2">
      <c r="A407" s="7">
        <v>2306.0092100000002</v>
      </c>
      <c r="B407" s="3" t="s">
        <v>18</v>
      </c>
      <c r="C407" s="3">
        <v>12</v>
      </c>
      <c r="D407" s="3">
        <v>12</v>
      </c>
      <c r="E407" s="3" t="b">
        <v>1</v>
      </c>
      <c r="F407" s="13">
        <v>12.836108922958299</v>
      </c>
      <c r="G407" s="13">
        <v>5.9144005775451598</v>
      </c>
      <c r="H407" s="13">
        <v>11.291079044342</v>
      </c>
      <c r="I407" s="13">
        <v>5.7708356380462602</v>
      </c>
      <c r="J407" s="3">
        <v>2</v>
      </c>
      <c r="K407" s="3">
        <v>2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4</v>
      </c>
      <c r="R407" s="3" t="b">
        <v>1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Z407" s="3" t="s">
        <v>148</v>
      </c>
    </row>
    <row r="408" spans="1:26" x14ac:dyDescent="0.2">
      <c r="A408" s="7">
        <v>2306.0593899999999</v>
      </c>
      <c r="B408" s="3" t="s">
        <v>18</v>
      </c>
      <c r="C408" s="3">
        <v>0</v>
      </c>
      <c r="D408" s="3">
        <v>0</v>
      </c>
      <c r="E408" s="3" t="b">
        <v>1</v>
      </c>
      <c r="F408" s="13">
        <v>12.955893516540501</v>
      </c>
      <c r="G408" s="13">
        <v>0.11850166320800699</v>
      </c>
      <c r="H408" s="13">
        <v>16.565681219100899</v>
      </c>
      <c r="I408" s="13">
        <v>0.17097997665405201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 t="b">
        <v>1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Z408" s="3" t="s">
        <v>148</v>
      </c>
    </row>
    <row r="409" spans="1:26" x14ac:dyDescent="0.2">
      <c r="A409" s="7">
        <v>2306.0196500000002</v>
      </c>
      <c r="B409" s="3" t="s">
        <v>18</v>
      </c>
      <c r="C409" s="3">
        <v>0</v>
      </c>
      <c r="D409" s="3">
        <v>0</v>
      </c>
      <c r="E409" s="3" t="b">
        <v>1</v>
      </c>
      <c r="F409" s="13">
        <v>28.333591461181602</v>
      </c>
      <c r="G409" s="13">
        <v>0.171555280685424</v>
      </c>
      <c r="H409" s="13">
        <v>36.904780864715498</v>
      </c>
      <c r="I409" s="13">
        <v>0.169793605804443</v>
      </c>
      <c r="J409" s="3">
        <v>2</v>
      </c>
      <c r="K409" s="3">
        <v>2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4</v>
      </c>
      <c r="R409" s="3" t="b">
        <v>1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Z409" s="3" t="s">
        <v>148</v>
      </c>
    </row>
    <row r="410" spans="1:26" x14ac:dyDescent="0.2">
      <c r="A410" s="7">
        <v>2306.00981</v>
      </c>
      <c r="B410" s="3" t="s">
        <v>18</v>
      </c>
      <c r="C410" s="3">
        <v>0</v>
      </c>
      <c r="D410" s="3">
        <v>0</v>
      </c>
      <c r="E410" s="3" t="b">
        <v>1</v>
      </c>
      <c r="F410" s="13">
        <v>11.0492143630981</v>
      </c>
      <c r="G410" s="13">
        <v>0.166225910186767</v>
      </c>
      <c r="H410" s="13">
        <v>12.9375102519989</v>
      </c>
      <c r="I410" s="13">
        <v>0.16620039939880299</v>
      </c>
      <c r="J410" s="3">
        <v>2</v>
      </c>
      <c r="K410" s="3">
        <v>2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4</v>
      </c>
      <c r="R410" s="3" t="b">
        <v>1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Z410" s="3" t="s">
        <v>148</v>
      </c>
    </row>
    <row r="411" spans="1:26" x14ac:dyDescent="0.2">
      <c r="A411" s="7">
        <v>2306.0007300000002</v>
      </c>
      <c r="B411" s="3" t="s">
        <v>18</v>
      </c>
      <c r="C411" s="3">
        <v>0</v>
      </c>
      <c r="D411" s="3">
        <v>0</v>
      </c>
      <c r="E411" s="3" t="b">
        <v>1</v>
      </c>
      <c r="F411" s="13">
        <v>10.508811712265</v>
      </c>
      <c r="G411" s="13">
        <v>0.16949772834777799</v>
      </c>
      <c r="H411" s="13">
        <v>10.9205191135406</v>
      </c>
      <c r="I411" s="13">
        <v>0.168248176574707</v>
      </c>
      <c r="J411" s="3">
        <v>2</v>
      </c>
      <c r="K411" s="3">
        <v>2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4</v>
      </c>
      <c r="R411" s="3" t="b">
        <v>1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Z411" s="3" t="s">
        <v>148</v>
      </c>
    </row>
    <row r="412" spans="1:26" x14ac:dyDescent="0.2">
      <c r="A412" s="7">
        <v>2306.0305899999998</v>
      </c>
      <c r="B412" s="3" t="s">
        <v>18</v>
      </c>
      <c r="C412" s="3">
        <v>0</v>
      </c>
      <c r="D412" s="3">
        <v>0</v>
      </c>
      <c r="E412" s="3" t="b">
        <v>1</v>
      </c>
      <c r="F412" s="13">
        <v>13.959614276885899</v>
      </c>
      <c r="G412" s="13">
        <v>0.168615102767944</v>
      </c>
      <c r="H412" s="13">
        <v>28.360053539276102</v>
      </c>
      <c r="I412" s="13">
        <v>0.170156240463256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 t="b">
        <v>1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Z412" s="3" t="s">
        <v>148</v>
      </c>
    </row>
    <row r="413" spans="1:26" x14ac:dyDescent="0.2">
      <c r="A413" s="7">
        <v>2306.0036300000002</v>
      </c>
      <c r="B413" s="3" t="s">
        <v>18</v>
      </c>
      <c r="C413" s="3">
        <v>0</v>
      </c>
      <c r="D413" s="3">
        <v>0</v>
      </c>
      <c r="E413" s="3" t="b">
        <v>1</v>
      </c>
      <c r="F413" s="13">
        <v>23.400010347366301</v>
      </c>
      <c r="G413" s="13">
        <v>0.171096801757812</v>
      </c>
      <c r="H413" s="13">
        <v>21.061676263809201</v>
      </c>
      <c r="I413" s="13">
        <v>0.16969633102416901</v>
      </c>
      <c r="J413" s="3">
        <v>2</v>
      </c>
      <c r="K413" s="3">
        <v>2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4</v>
      </c>
      <c r="R413" s="3" t="b">
        <v>1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Z413" s="3" t="s">
        <v>148</v>
      </c>
    </row>
    <row r="414" spans="1:26" x14ac:dyDescent="0.2">
      <c r="A414" s="7">
        <v>2306.0043599999999</v>
      </c>
      <c r="B414" s="3" t="s">
        <v>18</v>
      </c>
      <c r="C414" s="3">
        <v>0</v>
      </c>
      <c r="D414" s="3">
        <v>0</v>
      </c>
      <c r="E414" s="3" t="b">
        <v>1</v>
      </c>
      <c r="F414" s="13">
        <v>15.664265394210799</v>
      </c>
      <c r="G414" s="13">
        <v>0.115955352783203</v>
      </c>
      <c r="H414" s="13">
        <v>16.1060338020324</v>
      </c>
      <c r="I414" s="13">
        <v>0.11602735519409101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 t="b">
        <v>1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Z414" s="3" t="s">
        <v>148</v>
      </c>
    </row>
    <row r="415" spans="1:26" x14ac:dyDescent="0.2">
      <c r="A415" s="7">
        <v>2306.0521699999999</v>
      </c>
      <c r="B415" s="3" t="s">
        <v>18</v>
      </c>
      <c r="C415" s="3">
        <v>0</v>
      </c>
      <c r="D415" s="3">
        <v>0</v>
      </c>
      <c r="E415" s="3" t="b">
        <v>1</v>
      </c>
      <c r="F415" s="13">
        <v>14.3147277832031</v>
      </c>
      <c r="G415" s="13">
        <v>0.16924667358398399</v>
      </c>
      <c r="H415" s="13">
        <v>13.4049489498138</v>
      </c>
      <c r="I415" s="13">
        <v>0.169437170028686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 t="b">
        <v>1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Z415" s="3" t="s">
        <v>148</v>
      </c>
    </row>
    <row r="416" spans="1:26" x14ac:dyDescent="0.2">
      <c r="A416" s="7">
        <v>2306.00081</v>
      </c>
      <c r="B416" s="3" t="s">
        <v>18</v>
      </c>
      <c r="C416" s="3">
        <v>0</v>
      </c>
      <c r="D416" s="3">
        <v>0</v>
      </c>
      <c r="E416" s="3" t="b">
        <v>1</v>
      </c>
      <c r="F416" s="13">
        <v>17.339219093322701</v>
      </c>
      <c r="G416" s="13">
        <v>0.16927790641784601</v>
      </c>
      <c r="H416" s="13">
        <v>16.4261763095855</v>
      </c>
      <c r="I416" s="13">
        <v>0.170429468154907</v>
      </c>
      <c r="J416" s="3">
        <v>2</v>
      </c>
      <c r="K416" s="3">
        <v>2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4</v>
      </c>
      <c r="R416" s="3" t="b">
        <v>1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Z416" s="3" t="s">
        <v>148</v>
      </c>
    </row>
    <row r="417" spans="1:34" x14ac:dyDescent="0.2">
      <c r="A417" s="7">
        <v>2306.0026400000002</v>
      </c>
      <c r="B417" s="3" t="s">
        <v>40</v>
      </c>
      <c r="C417" s="3">
        <v>0</v>
      </c>
      <c r="D417" s="3">
        <v>0</v>
      </c>
      <c r="E417" s="3" t="b">
        <v>1</v>
      </c>
      <c r="F417" s="13">
        <v>25.0622315406799</v>
      </c>
      <c r="G417" s="13">
        <v>0.17417311668395899</v>
      </c>
      <c r="H417" s="13">
        <v>42.920887708663898</v>
      </c>
      <c r="I417" s="13">
        <v>0.16767930984497001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 t="b">
        <v>1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Z417" s="3" t="s">
        <v>148</v>
      </c>
    </row>
    <row r="418" spans="1:34" x14ac:dyDescent="0.2">
      <c r="A418" s="7">
        <v>2306.0005299999998</v>
      </c>
      <c r="B418" s="3" t="s">
        <v>54</v>
      </c>
      <c r="C418" s="3">
        <v>0</v>
      </c>
      <c r="D418" s="3">
        <v>0</v>
      </c>
      <c r="E418" s="3" t="b">
        <v>0</v>
      </c>
      <c r="F418" s="13">
        <v>20.580053329467699</v>
      </c>
      <c r="G418" s="13">
        <v>0.32159233093261702</v>
      </c>
      <c r="H418" s="13">
        <v>21.402885198593101</v>
      </c>
      <c r="I418" s="13">
        <v>0.21912956237792899</v>
      </c>
      <c r="J418" s="3">
        <v>3</v>
      </c>
      <c r="K418" s="3">
        <v>2</v>
      </c>
      <c r="L418" s="3">
        <v>0</v>
      </c>
      <c r="M418" s="3">
        <v>0</v>
      </c>
      <c r="N418" s="3">
        <v>0</v>
      </c>
      <c r="O418" s="3">
        <v>1</v>
      </c>
      <c r="P418" s="3">
        <v>0</v>
      </c>
      <c r="Q418" s="3">
        <v>4</v>
      </c>
      <c r="R418" s="3" t="b">
        <v>1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Z418" s="3">
        <v>1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</row>
    <row r="419" spans="1:34" x14ac:dyDescent="0.2">
      <c r="A419" s="7">
        <v>2306.0277299999998</v>
      </c>
      <c r="B419" s="3" t="s">
        <v>33</v>
      </c>
      <c r="C419" s="3">
        <v>0</v>
      </c>
      <c r="D419" s="3">
        <v>0</v>
      </c>
      <c r="E419" s="3" t="b">
        <v>0</v>
      </c>
      <c r="F419" s="13">
        <v>11.391961574554401</v>
      </c>
      <c r="G419" s="13">
        <v>0.16828036308288499</v>
      </c>
      <c r="H419" s="13">
        <v>11.9404473304748</v>
      </c>
      <c r="I419" s="13">
        <v>0.17329072952270499</v>
      </c>
      <c r="J419" s="3">
        <v>216</v>
      </c>
      <c r="K419" s="3">
        <v>0</v>
      </c>
      <c r="L419" s="3">
        <v>0</v>
      </c>
      <c r="M419" s="3">
        <v>0</v>
      </c>
      <c r="N419" s="3">
        <v>87</v>
      </c>
      <c r="O419" s="3">
        <v>0</v>
      </c>
      <c r="P419" s="3">
        <v>0</v>
      </c>
      <c r="Q419" s="3">
        <v>0</v>
      </c>
      <c r="R419" s="3" t="b">
        <v>1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Z419" s="3">
        <v>1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</row>
    <row r="420" spans="1:34" x14ac:dyDescent="0.2">
      <c r="A420" s="7">
        <v>2306.0018399999999</v>
      </c>
      <c r="B420" s="3" t="s">
        <v>46</v>
      </c>
      <c r="C420" s="3">
        <v>0</v>
      </c>
      <c r="D420" s="3">
        <v>0</v>
      </c>
      <c r="E420" s="3" t="b">
        <v>1</v>
      </c>
      <c r="F420" s="13">
        <v>51.438821554183903</v>
      </c>
      <c r="G420" s="13">
        <v>0.11662244796752901</v>
      </c>
      <c r="H420" s="13">
        <v>54.083066940307603</v>
      </c>
      <c r="I420" s="13">
        <v>0.116218566894531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 t="b">
        <v>1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Z420" s="3" t="s">
        <v>148</v>
      </c>
    </row>
    <row r="421" spans="1:34" x14ac:dyDescent="0.2">
      <c r="A421" s="7">
        <v>2306.01791</v>
      </c>
      <c r="B421" s="3" t="s">
        <v>34</v>
      </c>
      <c r="C421" s="3">
        <v>0</v>
      </c>
      <c r="D421" s="3">
        <v>0</v>
      </c>
      <c r="E421" s="3" t="b">
        <v>0</v>
      </c>
      <c r="F421" s="13">
        <v>10.9956610202789</v>
      </c>
      <c r="G421" s="13">
        <v>0.115610599517822</v>
      </c>
      <c r="H421" s="13">
        <v>12.6607103347778</v>
      </c>
      <c r="I421" s="13">
        <v>0.169239282608032</v>
      </c>
      <c r="J421" s="3">
        <v>1511</v>
      </c>
      <c r="K421" s="3">
        <v>610</v>
      </c>
      <c r="L421" s="3">
        <v>0</v>
      </c>
      <c r="M421" s="3">
        <v>3</v>
      </c>
      <c r="N421" s="3">
        <v>374</v>
      </c>
      <c r="O421" s="3">
        <v>0</v>
      </c>
      <c r="P421" s="3">
        <v>0</v>
      </c>
      <c r="Q421" s="3">
        <v>0</v>
      </c>
      <c r="R421" s="3" t="b">
        <v>1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Z421" s="3">
        <v>1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</row>
    <row r="422" spans="1:34" x14ac:dyDescent="0.2">
      <c r="A422" s="7">
        <v>2306.0051600000002</v>
      </c>
      <c r="B422" s="3" t="s">
        <v>34</v>
      </c>
      <c r="C422" s="3">
        <v>0</v>
      </c>
      <c r="D422" s="3">
        <v>0</v>
      </c>
      <c r="E422" s="3" t="b">
        <v>1</v>
      </c>
      <c r="F422" s="13">
        <v>14.8927354812622</v>
      </c>
      <c r="G422" s="13">
        <v>0.11610221862792899</v>
      </c>
      <c r="H422" s="13">
        <v>14.912860393524101</v>
      </c>
      <c r="I422" s="13">
        <v>0.16894984245300201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 t="b">
        <v>1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Z422" s="3" t="s">
        <v>148</v>
      </c>
    </row>
    <row r="423" spans="1:34" x14ac:dyDescent="0.2">
      <c r="A423" s="7">
        <v>2306.0004300000001</v>
      </c>
      <c r="B423" s="3" t="s">
        <v>34</v>
      </c>
      <c r="C423" s="3">
        <v>0</v>
      </c>
      <c r="D423" s="3">
        <v>0</v>
      </c>
      <c r="E423" s="3" t="b">
        <v>1</v>
      </c>
      <c r="F423" s="13">
        <v>15.4709584712982</v>
      </c>
      <c r="G423" s="13">
        <v>0.173835754394531</v>
      </c>
      <c r="H423" s="13">
        <v>16.1975529193878</v>
      </c>
      <c r="I423" s="13">
        <v>0.17573928833007799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 t="b">
        <v>1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Z423" s="3" t="s">
        <v>148</v>
      </c>
    </row>
    <row r="424" spans="1:34" x14ac:dyDescent="0.2">
      <c r="A424" s="7">
        <v>2306.00767</v>
      </c>
      <c r="B424" s="3" t="s">
        <v>34</v>
      </c>
      <c r="C424" s="3">
        <v>0</v>
      </c>
      <c r="D424" s="3">
        <v>0</v>
      </c>
      <c r="E424" s="3" t="b">
        <v>1</v>
      </c>
      <c r="F424" s="13">
        <v>16.723539113998399</v>
      </c>
      <c r="G424" s="13">
        <v>0.116070508956909</v>
      </c>
      <c r="H424" s="13">
        <v>21.071316242218</v>
      </c>
      <c r="I424" s="13">
        <v>0.16993975639343201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 t="b">
        <v>1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Z424" s="3" t="s">
        <v>148</v>
      </c>
    </row>
    <row r="425" spans="1:34" x14ac:dyDescent="0.2">
      <c r="A425" s="7">
        <v>2306.11627</v>
      </c>
      <c r="B425" s="3" t="s">
        <v>36</v>
      </c>
      <c r="C425" s="3">
        <v>0</v>
      </c>
      <c r="D425" s="3">
        <v>0</v>
      </c>
      <c r="E425" s="3" t="b">
        <v>1</v>
      </c>
      <c r="F425" s="13">
        <v>7.2176749706268302</v>
      </c>
      <c r="G425" s="13">
        <v>0.116905689239501</v>
      </c>
      <c r="H425" s="13">
        <v>7.6065142154693604</v>
      </c>
      <c r="I425" s="13">
        <v>0.116173267364501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 t="b">
        <v>1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Z425" s="3" t="s">
        <v>148</v>
      </c>
    </row>
    <row r="426" spans="1:34" x14ac:dyDescent="0.2">
      <c r="A426" s="7">
        <v>2306.0016599999999</v>
      </c>
      <c r="B426" s="3" t="s">
        <v>36</v>
      </c>
      <c r="C426" s="3">
        <v>0</v>
      </c>
      <c r="D426" s="3">
        <v>0</v>
      </c>
      <c r="E426" s="3" t="b">
        <v>1</v>
      </c>
      <c r="F426" s="13">
        <v>26.989091634750299</v>
      </c>
      <c r="G426" s="13">
        <v>0.167397260665893</v>
      </c>
      <c r="H426" s="13">
        <v>20.999454736709499</v>
      </c>
      <c r="I426" s="13">
        <v>0.16704678535461401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 t="b">
        <v>1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Z426" s="3" t="s">
        <v>148</v>
      </c>
    </row>
    <row r="427" spans="1:34" x14ac:dyDescent="0.2">
      <c r="A427" s="7">
        <v>2306.01179</v>
      </c>
      <c r="B427" s="3" t="s">
        <v>53</v>
      </c>
      <c r="C427" s="3">
        <v>0</v>
      </c>
      <c r="D427" s="3">
        <v>0</v>
      </c>
      <c r="E427" s="3" t="b">
        <v>1</v>
      </c>
      <c r="F427" s="13">
        <v>15.102125883102399</v>
      </c>
      <c r="G427" s="13">
        <v>0.116233825683593</v>
      </c>
      <c r="H427" s="13">
        <v>15.2338376045227</v>
      </c>
      <c r="I427" s="13">
        <v>0.1710045337677</v>
      </c>
      <c r="J427" s="3">
        <v>24</v>
      </c>
      <c r="K427" s="3">
        <v>22</v>
      </c>
      <c r="L427" s="3">
        <v>0</v>
      </c>
      <c r="M427" s="3">
        <v>0</v>
      </c>
      <c r="N427" s="3">
        <v>1</v>
      </c>
      <c r="O427" s="3">
        <v>0</v>
      </c>
      <c r="P427" s="3">
        <v>0</v>
      </c>
      <c r="Q427" s="3">
        <v>0</v>
      </c>
      <c r="R427" s="3" t="b">
        <v>1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Z427" s="3" t="s">
        <v>148</v>
      </c>
    </row>
    <row r="428" spans="1:34" x14ac:dyDescent="0.2">
      <c r="A428" s="7">
        <v>2306.0076199999999</v>
      </c>
      <c r="B428" s="3" t="s">
        <v>27</v>
      </c>
      <c r="C428" s="3">
        <v>0</v>
      </c>
      <c r="D428" s="3">
        <v>0</v>
      </c>
      <c r="E428" s="3" t="b">
        <v>0</v>
      </c>
      <c r="F428" s="13">
        <v>29.503786087036101</v>
      </c>
      <c r="G428" s="13">
        <v>0.16979384422302199</v>
      </c>
      <c r="H428" s="13">
        <v>32.986631631851203</v>
      </c>
      <c r="I428" s="13">
        <v>0.16739344596862701</v>
      </c>
      <c r="J428" s="3">
        <v>1500</v>
      </c>
      <c r="K428" s="3">
        <v>386</v>
      </c>
      <c r="L428" s="3">
        <v>0</v>
      </c>
      <c r="M428" s="3">
        <v>2</v>
      </c>
      <c r="N428" s="3">
        <v>437</v>
      </c>
      <c r="O428" s="3">
        <v>-1</v>
      </c>
      <c r="P428" s="3">
        <v>0</v>
      </c>
      <c r="Q428" s="3">
        <v>0</v>
      </c>
      <c r="R428" s="3" t="b">
        <v>1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Z428" s="3">
        <v>1</v>
      </c>
    </row>
    <row r="429" spans="1:34" x14ac:dyDescent="0.2">
      <c r="A429" s="7">
        <v>2306.0012000000002</v>
      </c>
      <c r="B429" s="3" t="s">
        <v>43</v>
      </c>
      <c r="C429" s="3">
        <v>0</v>
      </c>
      <c r="D429" s="3">
        <v>0</v>
      </c>
      <c r="E429" s="3" t="b">
        <v>0</v>
      </c>
      <c r="F429" s="13">
        <v>42.248806476593003</v>
      </c>
      <c r="G429" s="13">
        <v>0.166839599609375</v>
      </c>
      <c r="H429" s="13">
        <v>29.6330695152282</v>
      </c>
      <c r="I429" s="13">
        <v>0.217867136001586</v>
      </c>
      <c r="J429" s="3">
        <v>17833</v>
      </c>
      <c r="K429" s="3">
        <v>8317</v>
      </c>
      <c r="L429" s="3">
        <v>12</v>
      </c>
      <c r="M429" s="3">
        <v>13</v>
      </c>
      <c r="N429" s="3">
        <v>3953</v>
      </c>
      <c r="O429" s="3">
        <v>0</v>
      </c>
      <c r="P429" s="3">
        <v>0</v>
      </c>
      <c r="Q429" s="3">
        <v>0</v>
      </c>
      <c r="R429" s="3" t="b">
        <v>1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Z429" s="3">
        <v>1</v>
      </c>
      <c r="AA429" s="3">
        <v>1</v>
      </c>
    </row>
    <row r="430" spans="1:34" x14ac:dyDescent="0.2">
      <c r="A430" s="7">
        <v>2306.0016700000001</v>
      </c>
      <c r="B430" s="3" t="s">
        <v>59</v>
      </c>
      <c r="C430" s="3">
        <v>0</v>
      </c>
      <c r="D430" s="3">
        <v>0</v>
      </c>
      <c r="E430" s="3" t="b">
        <v>0</v>
      </c>
      <c r="F430" s="13">
        <v>25.961186170577999</v>
      </c>
      <c r="G430" s="13">
        <v>0.22402548789978</v>
      </c>
      <c r="H430" s="13">
        <v>25.5670340061187</v>
      </c>
      <c r="I430" s="13">
        <v>0.166718959808349</v>
      </c>
      <c r="J430" s="3">
        <v>70</v>
      </c>
      <c r="K430" s="3">
        <v>29</v>
      </c>
      <c r="L430" s="3">
        <v>0</v>
      </c>
      <c r="M430" s="3">
        <v>1</v>
      </c>
      <c r="N430" s="3">
        <v>5</v>
      </c>
      <c r="O430" s="3">
        <v>-5</v>
      </c>
      <c r="P430" s="3">
        <v>-1</v>
      </c>
      <c r="Q430" s="3">
        <v>3</v>
      </c>
      <c r="R430" s="3" t="b">
        <v>1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Z430" s="3">
        <v>1</v>
      </c>
      <c r="AD430" s="3">
        <v>1</v>
      </c>
      <c r="AH430" t="s">
        <v>249</v>
      </c>
    </row>
    <row r="431" spans="1:34" x14ac:dyDescent="0.2">
      <c r="A431" s="7">
        <v>2306.0214500000002</v>
      </c>
      <c r="B431" s="3" t="s">
        <v>19</v>
      </c>
      <c r="C431" s="3">
        <v>0</v>
      </c>
      <c r="D431" s="3">
        <v>0</v>
      </c>
      <c r="E431" s="3" t="b">
        <v>0</v>
      </c>
      <c r="F431" s="13">
        <v>19.696986436843801</v>
      </c>
      <c r="G431" s="13">
        <v>0.16747736930847101</v>
      </c>
      <c r="H431" s="13">
        <v>21.066262245178201</v>
      </c>
      <c r="I431" s="13">
        <v>0.172685861587524</v>
      </c>
      <c r="J431" s="3">
        <v>6094</v>
      </c>
      <c r="K431" s="3">
        <v>2476</v>
      </c>
      <c r="L431" s="3">
        <v>3</v>
      </c>
      <c r="M431" s="3">
        <v>3</v>
      </c>
      <c r="N431" s="3">
        <v>1412</v>
      </c>
      <c r="O431" s="3">
        <v>9</v>
      </c>
      <c r="P431" s="3">
        <v>15</v>
      </c>
      <c r="Q431" s="3">
        <v>6</v>
      </c>
      <c r="R431" s="3" t="b">
        <v>1</v>
      </c>
      <c r="S431" s="3">
        <v>0</v>
      </c>
      <c r="T431" s="3">
        <v>0</v>
      </c>
      <c r="U431" s="3">
        <v>1</v>
      </c>
      <c r="V431" s="3">
        <v>67</v>
      </c>
      <c r="W431" s="3">
        <v>-3</v>
      </c>
      <c r="Z431" s="3">
        <v>1</v>
      </c>
      <c r="AA431" s="3">
        <v>1</v>
      </c>
      <c r="AB431" s="3">
        <v>0</v>
      </c>
      <c r="AC431" s="3">
        <v>0</v>
      </c>
      <c r="AD431" s="3">
        <v>1</v>
      </c>
      <c r="AE431" s="3">
        <v>0</v>
      </c>
      <c r="AF431" s="3">
        <v>0</v>
      </c>
      <c r="AG431" s="3">
        <v>0</v>
      </c>
    </row>
    <row r="432" spans="1:34" x14ac:dyDescent="0.2">
      <c r="A432" s="7">
        <v>2306.0339899999999</v>
      </c>
      <c r="B432" s="3" t="s">
        <v>19</v>
      </c>
      <c r="C432" s="3">
        <v>0</v>
      </c>
      <c r="D432" s="3">
        <v>0</v>
      </c>
      <c r="E432" s="3" t="b">
        <v>0</v>
      </c>
      <c r="F432" s="13">
        <v>10.474042415618801</v>
      </c>
      <c r="G432" s="13">
        <v>0.169242143630981</v>
      </c>
      <c r="H432" s="13">
        <v>11.178713798522899</v>
      </c>
      <c r="I432" s="13">
        <v>0.16610193252563399</v>
      </c>
      <c r="J432" s="3">
        <v>2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 t="b">
        <v>1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Z432" s="3">
        <v>1</v>
      </c>
      <c r="AA432" s="3">
        <v>1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</row>
    <row r="433" spans="1:26" x14ac:dyDescent="0.2">
      <c r="A433" s="7">
        <v>2306.0003099999999</v>
      </c>
      <c r="C433" s="3">
        <v>12</v>
      </c>
      <c r="D433" s="3">
        <v>12</v>
      </c>
      <c r="E433" s="3" t="b">
        <v>1</v>
      </c>
      <c r="F433" s="13">
        <v>0.77116394042968694</v>
      </c>
      <c r="G433" s="13">
        <v>0.52238488197326605</v>
      </c>
      <c r="H433" s="13">
        <v>0.61940312385559004</v>
      </c>
      <c r="I433" s="13">
        <v>0.57000637054443304</v>
      </c>
      <c r="Z433" s="3" t="s">
        <v>148</v>
      </c>
    </row>
  </sheetData>
  <sortState xmlns:xlrd2="http://schemas.microsoft.com/office/spreadsheetml/2017/richdata2" ref="A2:AH433">
    <sortCondition ref="B2:B433"/>
    <sortCondition ref="X2:X433"/>
    <sortCondition ref="Z2:Z433"/>
    <sortCondition ref="AA2:AA433"/>
    <sortCondition ref="AB2:AB433"/>
    <sortCondition ref="AC2:AC433"/>
  </sortState>
  <mergeCells count="7">
    <mergeCell ref="AI29:AJ29"/>
    <mergeCell ref="AL3:AU3"/>
    <mergeCell ref="AX3:BG3"/>
    <mergeCell ref="BJ3:BS3"/>
    <mergeCell ref="AI14:AJ14"/>
    <mergeCell ref="BJ17:BS17"/>
    <mergeCell ref="AI26:AJ26"/>
  </mergeCells>
  <conditionalFormatting sqref="C1:D1048576">
    <cfRule type="colorScale" priority="22">
      <colorScale>
        <cfvo type="min"/>
        <cfvo type="max"/>
        <color rgb="FFE5FDE4"/>
        <color rgb="FFFEFDB7"/>
      </colorScale>
    </cfRule>
  </conditionalFormatting>
  <conditionalFormatting sqref="E1:E1048576">
    <cfRule type="cellIs" dxfId="16" priority="19" stopIfTrue="1" operator="equal">
      <formula>TRUE</formula>
    </cfRule>
    <cfRule type="cellIs" dxfId="15" priority="20" stopIfTrue="1" operator="equal">
      <formula>FALSE</formula>
    </cfRule>
    <cfRule type="cellIs" dxfId="14" priority="21" stopIfTrue="1" operator="equal">
      <formula>0</formula>
    </cfRule>
  </conditionalFormatting>
  <conditionalFormatting sqref="J1:W1048576">
    <cfRule type="cellIs" dxfId="13" priority="16" stopIfTrue="1" operator="equal">
      <formula>TRUE</formula>
    </cfRule>
    <cfRule type="cellIs" dxfId="12" priority="17" stopIfTrue="1" operator="equal">
      <formula>FALSE</formula>
    </cfRule>
    <cfRule type="cellIs" dxfId="11" priority="18" operator="equal">
      <formula>0</formula>
    </cfRule>
  </conditionalFormatting>
  <conditionalFormatting sqref="Z1:AG1048576">
    <cfRule type="cellIs" dxfId="10" priority="15" operator="equal">
      <formula>1</formula>
    </cfRule>
  </conditionalFormatting>
  <conditionalFormatting sqref="AI27:AI28">
    <cfRule type="cellIs" dxfId="9" priority="12" stopIfTrue="1" operator="equal">
      <formula>TRUE</formula>
    </cfRule>
    <cfRule type="cellIs" dxfId="8" priority="13" stopIfTrue="1" operator="equal">
      <formula>FALSE</formula>
    </cfRule>
    <cfRule type="cellIs" dxfId="7" priority="14" stopIfTrue="1" operator="equal">
      <formula>0</formula>
    </cfRule>
  </conditionalFormatting>
  <conditionalFormatting sqref="AI30:AI31">
    <cfRule type="cellIs" dxfId="6" priority="7" stopIfTrue="1" operator="equal">
      <formula>TRUE</formula>
    </cfRule>
    <cfRule type="cellIs" dxfId="5" priority="8" stopIfTrue="1" operator="equal">
      <formula>FALSE</formula>
    </cfRule>
    <cfRule type="cellIs" dxfId="4" priority="9" stopIfTrue="1" operator="equal">
      <formula>0</formula>
    </cfRule>
  </conditionalFormatting>
  <conditionalFormatting sqref="AM6:AU68">
    <cfRule type="cellIs" dxfId="3" priority="10" operator="equal">
      <formula>0</formula>
    </cfRule>
    <cfRule type="colorScale" priority="11">
      <colorScale>
        <cfvo type="min"/>
        <cfvo type="max"/>
        <color rgb="FFFCFCFF"/>
        <color rgb="FF63BE7B"/>
      </colorScale>
    </cfRule>
  </conditionalFormatting>
  <conditionalFormatting sqref="AY6:BG68">
    <cfRule type="cellIs" dxfId="2" priority="5" stopIfTrue="1" operator="equal">
      <formula>0</formula>
    </cfRule>
    <cfRule type="colorScale" priority="6">
      <colorScale>
        <cfvo type="min"/>
        <cfvo type="percentile" val="50"/>
        <cfvo type="max"/>
        <color rgb="FF63BE7B"/>
        <color rgb="FFE3FD7C"/>
        <color rgb="FFF8696B"/>
      </colorScale>
    </cfRule>
  </conditionalFormatting>
  <conditionalFormatting sqref="BK7:BS14">
    <cfRule type="cellIs" dxfId="1" priority="3" operator="equal">
      <formula>0</formula>
    </cfRule>
    <cfRule type="colorScale" priority="4">
      <colorScale>
        <cfvo type="min"/>
        <cfvo type="max"/>
        <color rgb="FFFCFCFF"/>
        <color rgb="FF63BE7B"/>
      </colorScale>
    </cfRule>
  </conditionalFormatting>
  <conditionalFormatting sqref="BK21:BS28">
    <cfRule type="cellIs" dxfId="0" priority="1" stopIfTrue="1" operator="equal">
      <formula>0</formula>
    </cfRule>
    <cfRule type="colorScale" priority="2">
      <colorScale>
        <cfvo type="min"/>
        <cfvo type="percentile" val="50"/>
        <cfvo type="max"/>
        <color rgb="FF63BE7B"/>
        <color rgb="FFE3FD7C"/>
        <color rgb="FFF8696B"/>
      </colorScale>
    </cfRule>
  </conditionalFormatting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D695B-DA9B-8943-B77E-A956C10F8C23}">
  <dimension ref="A1:BS433"/>
  <sheetViews>
    <sheetView workbookViewId="0">
      <pane xSplit="5" ySplit="1" topLeftCell="K6" activePane="bottomRight" state="frozen"/>
      <selection pane="topRight" activeCell="F1" sqref="F1"/>
      <selection pane="bottomLeft" activeCell="A2" sqref="A2"/>
      <selection pane="bottomRight" activeCell="Q23" sqref="Q23"/>
    </sheetView>
  </sheetViews>
  <sheetFormatPr baseColWidth="10" defaultRowHeight="16" x14ac:dyDescent="0.2"/>
  <cols>
    <col min="1" max="1" width="11.6640625" style="6" bestFit="1" customWidth="1"/>
    <col min="2" max="2" width="10.83203125" style="3"/>
    <col min="3" max="4" width="6.6640625" style="3" customWidth="1"/>
    <col min="5" max="5" width="10.83203125" style="3"/>
    <col min="6" max="9" width="6.6640625" style="13" customWidth="1"/>
    <col min="10" max="23" width="10" style="3" customWidth="1"/>
    <col min="24" max="24" width="10.83203125" style="3"/>
    <col min="26" max="33" width="10.83203125" style="3"/>
  </cols>
  <sheetData>
    <row r="1" spans="1:71" s="5" customFormat="1" x14ac:dyDescent="0.2">
      <c r="A1" s="6" t="s">
        <v>0</v>
      </c>
      <c r="B1" s="2" t="s">
        <v>2</v>
      </c>
      <c r="C1" s="2" t="s">
        <v>1</v>
      </c>
      <c r="D1" s="2" t="s">
        <v>3</v>
      </c>
      <c r="E1" s="2" t="s">
        <v>6</v>
      </c>
      <c r="F1" s="40" t="s">
        <v>73</v>
      </c>
      <c r="G1" s="40" t="s">
        <v>74</v>
      </c>
      <c r="H1" s="40" t="s">
        <v>75</v>
      </c>
      <c r="I1" s="40" t="s">
        <v>78</v>
      </c>
      <c r="J1" s="2" t="s">
        <v>96</v>
      </c>
      <c r="K1" s="2" t="s">
        <v>95</v>
      </c>
      <c r="L1" s="2" t="s">
        <v>94</v>
      </c>
      <c r="M1" s="2" t="s">
        <v>93</v>
      </c>
      <c r="N1" s="2" t="s">
        <v>92</v>
      </c>
      <c r="O1" s="2" t="s">
        <v>91</v>
      </c>
      <c r="P1" s="2" t="s">
        <v>238</v>
      </c>
      <c r="Q1" s="2" t="s">
        <v>239</v>
      </c>
      <c r="R1" s="2" t="s">
        <v>90</v>
      </c>
      <c r="S1" s="2" t="s">
        <v>89</v>
      </c>
      <c r="T1" s="2" t="s">
        <v>88</v>
      </c>
      <c r="U1" s="2" t="s">
        <v>87</v>
      </c>
      <c r="V1" s="2" t="s">
        <v>86</v>
      </c>
      <c r="W1" s="2" t="s">
        <v>85</v>
      </c>
      <c r="X1" s="2" t="s">
        <v>281</v>
      </c>
      <c r="Z1" s="2" t="s">
        <v>99</v>
      </c>
      <c r="AA1" s="2" t="s">
        <v>100</v>
      </c>
      <c r="AB1" s="2" t="s">
        <v>101</v>
      </c>
      <c r="AC1" s="2" t="s">
        <v>102</v>
      </c>
      <c r="AD1" s="2" t="s">
        <v>103</v>
      </c>
      <c r="AE1" s="2" t="s">
        <v>104</v>
      </c>
      <c r="AF1" s="2" t="s">
        <v>105</v>
      </c>
      <c r="AG1" s="2" t="s">
        <v>106</v>
      </c>
      <c r="BI1"/>
    </row>
    <row r="2" spans="1:71" x14ac:dyDescent="0.2">
      <c r="A2" s="7">
        <v>2306.0458699999999</v>
      </c>
      <c r="B2" s="3" t="s">
        <v>10</v>
      </c>
      <c r="C2" s="3">
        <v>0</v>
      </c>
      <c r="D2" s="3">
        <v>0</v>
      </c>
      <c r="E2" s="3" t="b">
        <v>1</v>
      </c>
      <c r="F2" s="13">
        <v>21.212310314178399</v>
      </c>
      <c r="G2" s="13">
        <v>0.16749835014343201</v>
      </c>
      <c r="H2" s="13">
        <v>16.4622335433959</v>
      </c>
      <c r="I2" s="13">
        <v>0.16885638236999501</v>
      </c>
      <c r="J2" s="3">
        <v>2</v>
      </c>
      <c r="K2" s="3">
        <v>2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4</v>
      </c>
      <c r="R2" s="3" t="b">
        <v>1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Z2" s="3" t="str" cm="1">
        <f t="array" ref="Z2">IF(E2,"",OLD_cmp20_21!Z2:AG2)</f>
        <v/>
      </c>
    </row>
    <row r="3" spans="1:71" x14ac:dyDescent="0.2">
      <c r="A3" s="7">
        <v>2306.0004899999999</v>
      </c>
      <c r="B3" s="3" t="s">
        <v>11</v>
      </c>
      <c r="C3" s="3">
        <v>0</v>
      </c>
      <c r="D3" s="3">
        <v>0</v>
      </c>
      <c r="E3" s="3" t="b">
        <f>OR(OLD_cmp20_21!E3,OLD_cmp20_21!F3)</f>
        <v>0</v>
      </c>
      <c r="F3" s="13">
        <v>97.856617927551198</v>
      </c>
      <c r="G3" s="13">
        <v>0.16721248626708901</v>
      </c>
      <c r="H3" s="13">
        <v>78.946414232254</v>
      </c>
      <c r="I3" s="13">
        <v>0.16752433776855399</v>
      </c>
      <c r="J3" s="3">
        <v>23</v>
      </c>
      <c r="K3" s="3">
        <v>6</v>
      </c>
      <c r="L3" s="3">
        <v>0</v>
      </c>
      <c r="M3" s="3">
        <v>0</v>
      </c>
      <c r="N3" s="3">
        <v>4</v>
      </c>
      <c r="O3" s="3">
        <v>-3</v>
      </c>
      <c r="P3" s="3">
        <v>-2</v>
      </c>
      <c r="Q3" s="3">
        <v>7</v>
      </c>
      <c r="R3" s="3" t="b">
        <v>1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Z3" s="3">
        <v>1</v>
      </c>
      <c r="AI3" s="19" t="s">
        <v>153</v>
      </c>
      <c r="AJ3" s="19" t="s">
        <v>154</v>
      </c>
      <c r="AL3" s="47" t="s">
        <v>156</v>
      </c>
      <c r="AM3" s="47"/>
      <c r="AN3" s="47"/>
      <c r="AO3" s="47"/>
      <c r="AP3" s="47"/>
      <c r="AQ3" s="47"/>
      <c r="AR3" s="47"/>
      <c r="AS3" s="47"/>
      <c r="AT3" s="47"/>
      <c r="AU3" s="47"/>
      <c r="AX3" s="47" t="s">
        <v>156</v>
      </c>
      <c r="AY3" s="47"/>
      <c r="AZ3" s="47"/>
      <c r="BA3" s="47"/>
      <c r="BB3" s="47"/>
      <c r="BC3" s="47"/>
      <c r="BD3" s="47"/>
      <c r="BE3" s="47"/>
      <c r="BF3" s="47"/>
      <c r="BG3" s="47"/>
      <c r="BJ3" s="47" t="s">
        <v>280</v>
      </c>
      <c r="BK3" s="47"/>
      <c r="BL3" s="47"/>
      <c r="BM3" s="47"/>
      <c r="BN3" s="47"/>
      <c r="BO3" s="47"/>
      <c r="BP3" s="47"/>
      <c r="BQ3" s="47"/>
      <c r="BR3" s="47"/>
      <c r="BS3" s="47"/>
    </row>
    <row r="4" spans="1:71" x14ac:dyDescent="0.2">
      <c r="A4" s="7">
        <v>2306.1106100000002</v>
      </c>
      <c r="B4" s="3" t="s">
        <v>10</v>
      </c>
      <c r="C4" s="3">
        <v>0</v>
      </c>
      <c r="D4" s="3">
        <v>0</v>
      </c>
      <c r="E4" s="3" t="b">
        <f>OR(OLD_cmp20_21!E4,OLD_cmp20_21!F4)</f>
        <v>1</v>
      </c>
      <c r="F4" s="13">
        <v>16.173828125</v>
      </c>
      <c r="G4" s="13">
        <v>0.166390895843505</v>
      </c>
      <c r="H4" s="13">
        <v>12.6887030601501</v>
      </c>
      <c r="I4" s="13">
        <v>0.119467973709106</v>
      </c>
      <c r="J4" s="3">
        <v>2</v>
      </c>
      <c r="K4" s="3">
        <v>2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4</v>
      </c>
      <c r="R4" s="3" t="b">
        <v>1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Z4" s="3" t="str" cm="1">
        <f t="array" ref="Z4">IF(E4,"",OLD_cmp20_21!Z4:AG4)</f>
        <v/>
      </c>
      <c r="AI4" s="16" t="s">
        <v>155</v>
      </c>
      <c r="AJ4" s="16">
        <f>COUNTIFS(W:W, "&lt;&gt;0", W:W, "&lt;&gt;")-1</f>
        <v>12</v>
      </c>
      <c r="AL4" s="16"/>
      <c r="AM4" s="16" t="str" cm="1">
        <f t="array" ref="AM4:AU4">TRANSPOSE(AI4:AI12)</f>
        <v>num pages</v>
      </c>
      <c r="AN4" s="16" t="str">
        <v>letter spacing</v>
      </c>
      <c r="AO4" s="16" t="str">
        <v>line break</v>
      </c>
      <c r="AP4" s="16" t="str">
        <v>refs</v>
      </c>
      <c r="AQ4" s="16" t="str">
        <v>content</v>
      </c>
      <c r="AR4" s="16" t="str">
        <v>font styles</v>
      </c>
      <c r="AS4" s="16" t="str">
        <v>other styles</v>
      </c>
      <c r="AT4" s="16" t="str">
        <v>ligatures</v>
      </c>
      <c r="AU4" s="16" t="str">
        <v>images</v>
      </c>
      <c r="AY4" t="str" cm="1">
        <f t="array" ref="AY4:BG5">TRANSPOSE(AI16:AJ24)</f>
        <v>num pages</v>
      </c>
      <c r="AZ4" t="str">
        <v>letter spacing</v>
      </c>
      <c r="BA4" t="str">
        <v>line break</v>
      </c>
      <c r="BB4" t="str">
        <v>refs</v>
      </c>
      <c r="BC4" t="str">
        <v>content</v>
      </c>
      <c r="BD4" t="str">
        <v>font styles</v>
      </c>
      <c r="BE4" t="str">
        <v>other styles</v>
      </c>
      <c r="BF4" t="str">
        <v>ligatures</v>
      </c>
      <c r="BG4" t="str">
        <v>images</v>
      </c>
      <c r="BK4" t="str" cm="1">
        <f t="array" ref="BK4:BS4">TRANSPOSE(_xlfn.ANCHORARRAY(AI16))</f>
        <v>num pages</v>
      </c>
      <c r="BL4" t="str">
        <v>letter spacing</v>
      </c>
      <c r="BM4" t="str">
        <v>line break</v>
      </c>
      <c r="BN4" t="str">
        <v>refs</v>
      </c>
      <c r="BO4" t="str">
        <v>content</v>
      </c>
      <c r="BP4" t="str">
        <v>font styles</v>
      </c>
      <c r="BQ4" t="str">
        <v>other styles</v>
      </c>
      <c r="BR4" t="str">
        <v>ligatures</v>
      </c>
      <c r="BS4" t="str">
        <v>images</v>
      </c>
    </row>
    <row r="5" spans="1:71" x14ac:dyDescent="0.2">
      <c r="A5" s="7">
        <v>2306.0266700000002</v>
      </c>
      <c r="B5" s="3" t="s">
        <v>12</v>
      </c>
      <c r="C5" s="3">
        <v>12</v>
      </c>
      <c r="D5" s="3">
        <v>12</v>
      </c>
      <c r="E5" s="3" t="b">
        <f>OR(OLD_cmp20_21!E5,OLD_cmp20_21!F5)</f>
        <v>1</v>
      </c>
      <c r="F5" s="13">
        <v>10.0337951183319</v>
      </c>
      <c r="G5" s="13">
        <v>9.9045450687408394</v>
      </c>
      <c r="H5" s="13">
        <v>7.60261750221252</v>
      </c>
      <c r="I5" s="13">
        <v>7.9584465026855398</v>
      </c>
      <c r="J5" s="3">
        <v>2</v>
      </c>
      <c r="K5" s="3">
        <v>2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4</v>
      </c>
      <c r="R5" s="3" t="b">
        <v>1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Z5" s="3" t="str" cm="1">
        <f t="array" ref="Z5">IF(E5,"",OLD_cmp20_21!Z5:AG5)</f>
        <v/>
      </c>
      <c r="AI5" s="16" t="s">
        <v>99</v>
      </c>
      <c r="AJ5" s="16">
        <f>COUNTIF(Z:Z,1)</f>
        <v>183</v>
      </c>
      <c r="AL5" s="18" t="s">
        <v>158</v>
      </c>
      <c r="AM5" s="18">
        <f>SUM(AM6:AM68)</f>
        <v>12</v>
      </c>
      <c r="AN5" s="18">
        <f>SUM(AN6:AN68)</f>
        <v>183</v>
      </c>
      <c r="AO5" s="18">
        <f t="shared" ref="AO5:AU5" si="0">SUM(AO6:AO68)</f>
        <v>33</v>
      </c>
      <c r="AP5" s="18">
        <f t="shared" si="0"/>
        <v>12</v>
      </c>
      <c r="AQ5" s="18">
        <f t="shared" si="0"/>
        <v>10</v>
      </c>
      <c r="AR5" s="18">
        <f t="shared" si="0"/>
        <v>11</v>
      </c>
      <c r="AS5" s="18">
        <f t="shared" si="0"/>
        <v>10</v>
      </c>
      <c r="AT5" s="18">
        <f t="shared" si="0"/>
        <v>1</v>
      </c>
      <c r="AU5" s="18">
        <f t="shared" si="0"/>
        <v>3</v>
      </c>
      <c r="AX5" s="18" t="s">
        <v>158</v>
      </c>
      <c r="AY5" s="35">
        <v>2.7777777777777776E-2</v>
      </c>
      <c r="AZ5" s="35">
        <v>0.4236111111111111</v>
      </c>
      <c r="BA5" s="35">
        <v>7.6388888888888895E-2</v>
      </c>
      <c r="BB5" s="35">
        <v>2.7777777777777776E-2</v>
      </c>
      <c r="BC5" s="35">
        <v>2.3148148148148147E-2</v>
      </c>
      <c r="BD5" s="35">
        <v>2.5462962962962962E-2</v>
      </c>
      <c r="BE5" s="35">
        <v>2.3148148148148147E-2</v>
      </c>
      <c r="BF5" s="35">
        <v>2.3148148148148147E-3</v>
      </c>
      <c r="BG5" s="35">
        <v>6.9444444444444441E-3</v>
      </c>
      <c r="BJ5" s="18" t="s">
        <v>158</v>
      </c>
      <c r="BK5" s="18">
        <f>SUM(BK6:BK14)</f>
        <v>3</v>
      </c>
      <c r="BL5" s="18">
        <f t="shared" ref="BL5:BS5" si="1">SUM(BL6:BL14)</f>
        <v>26</v>
      </c>
      <c r="BM5" s="18">
        <f t="shared" si="1"/>
        <v>5</v>
      </c>
      <c r="BN5" s="18">
        <f t="shared" si="1"/>
        <v>1</v>
      </c>
      <c r="BO5" s="18">
        <f t="shared" si="1"/>
        <v>1</v>
      </c>
      <c r="BP5" s="18">
        <f t="shared" si="1"/>
        <v>3</v>
      </c>
      <c r="BQ5" s="18">
        <f t="shared" si="1"/>
        <v>1</v>
      </c>
      <c r="BR5" s="18">
        <f t="shared" si="1"/>
        <v>0</v>
      </c>
      <c r="BS5" s="18">
        <f t="shared" si="1"/>
        <v>1</v>
      </c>
    </row>
    <row r="6" spans="1:71" x14ac:dyDescent="0.2">
      <c r="A6" s="7">
        <v>2306.0007000000001</v>
      </c>
      <c r="B6" s="3" t="s">
        <v>10</v>
      </c>
      <c r="C6" s="3">
        <v>0</v>
      </c>
      <c r="D6" s="3">
        <v>0</v>
      </c>
      <c r="E6" s="3" t="b">
        <f>OR(OLD_cmp20_21!E6,OLD_cmp20_21!F6)</f>
        <v>0</v>
      </c>
      <c r="F6" s="13">
        <v>25.676098585128699</v>
      </c>
      <c r="G6" s="13">
        <v>0.16663455963134699</v>
      </c>
      <c r="H6" s="13">
        <v>17.959355831146201</v>
      </c>
      <c r="I6" s="13">
        <v>0.16881728172302199</v>
      </c>
      <c r="J6" s="3">
        <v>13987</v>
      </c>
      <c r="K6" s="3">
        <v>5849</v>
      </c>
      <c r="L6" s="3">
        <v>7</v>
      </c>
      <c r="M6" s="3">
        <v>9</v>
      </c>
      <c r="N6" s="3">
        <v>3285</v>
      </c>
      <c r="O6" s="3">
        <v>-2</v>
      </c>
      <c r="P6" s="3">
        <v>0</v>
      </c>
      <c r="Q6" s="3">
        <v>6</v>
      </c>
      <c r="R6" s="3" t="b">
        <v>1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 t="s">
        <v>273</v>
      </c>
      <c r="Z6" s="3">
        <v>1</v>
      </c>
      <c r="AA6" s="3">
        <v>1</v>
      </c>
      <c r="AI6" s="16" t="s">
        <v>100</v>
      </c>
      <c r="AJ6" s="16">
        <f>COUNTIF(AA:AA,1)</f>
        <v>33</v>
      </c>
      <c r="AL6" t="str" cm="1">
        <f t="array" ref="AL6:AL68">RAW_docclass!G3:G65</f>
        <v>article</v>
      </c>
      <c r="AM6">
        <f t="shared" ref="AM6:AM37" si="2">COUNTIFS($B:$B,$AL6,W:W,"&lt;&gt;0",W:W,"&lt;&gt;")</f>
        <v>4</v>
      </c>
      <c r="AN6">
        <f t="shared" ref="AN6:AN37" si="3">COUNTIFS($B:$B,$AL6,Z:Z,1)</f>
        <v>58</v>
      </c>
      <c r="AO6">
        <f t="shared" ref="AO6:AO37" si="4">COUNTIFS($B:$B,$AL6,AA:AA,1)</f>
        <v>6</v>
      </c>
      <c r="AP6">
        <f t="shared" ref="AP6:AP37" si="5">COUNTIFS($B:$B,$AL6,AB:AB,1)</f>
        <v>2</v>
      </c>
      <c r="AQ6">
        <f t="shared" ref="AQ6:AQ37" si="6">COUNTIFS($B:$B,$AL6,AC:AC,1)</f>
        <v>1</v>
      </c>
      <c r="AR6">
        <f t="shared" ref="AR6:AR37" si="7">COUNTIFS($B:$B,$AL6,AD:AD,1)</f>
        <v>4</v>
      </c>
      <c r="AS6">
        <f t="shared" ref="AS6:AS37" si="8">COUNTIFS($B:$B,$AL6,AE:AE,1)</f>
        <v>4</v>
      </c>
      <c r="AT6">
        <f t="shared" ref="AT6:AT37" si="9">COUNTIFS($B:$B,$AL6,AF:AF,1)</f>
        <v>0</v>
      </c>
      <c r="AU6">
        <f t="shared" ref="AU6:AU37" si="10">COUNTIFS($B:$B,$AL6,AG:AG,1)</f>
        <v>2</v>
      </c>
      <c r="AW6">
        <f>COUNTIF(B:B,AX6)</f>
        <v>133</v>
      </c>
      <c r="AX6" t="str" cm="1">
        <f t="array" ref="AX6:AX68">_xlfn.ANCHORARRAY(AL6)</f>
        <v>article</v>
      </c>
      <c r="AY6" s="34">
        <f>AM6/$AW6</f>
        <v>3.007518796992481E-2</v>
      </c>
      <c r="AZ6" s="34">
        <f t="shared" ref="AZ6:BG6" si="11">AN6/$AW6</f>
        <v>0.43609022556390975</v>
      </c>
      <c r="BA6" s="34">
        <f t="shared" si="11"/>
        <v>4.5112781954887216E-2</v>
      </c>
      <c r="BB6" s="34">
        <f t="shared" si="11"/>
        <v>1.5037593984962405E-2</v>
      </c>
      <c r="BC6" s="34">
        <f t="shared" si="11"/>
        <v>7.5187969924812026E-3</v>
      </c>
      <c r="BD6" s="34">
        <f t="shared" si="11"/>
        <v>3.007518796992481E-2</v>
      </c>
      <c r="BE6" s="34">
        <f t="shared" si="11"/>
        <v>3.007518796992481E-2</v>
      </c>
      <c r="BF6" s="34">
        <f t="shared" si="11"/>
        <v>0</v>
      </c>
      <c r="BG6" s="34">
        <f t="shared" si="11"/>
        <v>1.5037593984962405E-2</v>
      </c>
      <c r="BJ6" cm="1">
        <f t="array" ref="BJ6:BJ14">_xlfn.UNIQUE(X2:X433)</f>
        <v>0</v>
      </c>
    </row>
    <row r="7" spans="1:71" x14ac:dyDescent="0.2">
      <c r="A7" s="7">
        <v>2306.0270799999998</v>
      </c>
      <c r="B7" s="3" t="s">
        <v>13</v>
      </c>
      <c r="C7" s="3">
        <v>0</v>
      </c>
      <c r="D7" s="3">
        <v>0</v>
      </c>
      <c r="E7" s="3" t="b">
        <f>OR(OLD_cmp20_21!E7,OLD_cmp20_21!F7)</f>
        <v>0</v>
      </c>
      <c r="F7" s="13">
        <v>21.297197103500299</v>
      </c>
      <c r="G7" s="13">
        <v>0.21864652633666901</v>
      </c>
      <c r="H7" s="13">
        <v>15.7160737514495</v>
      </c>
      <c r="I7" s="13">
        <v>0.170034170150756</v>
      </c>
      <c r="J7" s="3">
        <v>2</v>
      </c>
      <c r="K7" s="3">
        <v>2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4</v>
      </c>
      <c r="R7" s="3" t="b">
        <v>1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Z7" s="3" cm="1">
        <f t="array" ref="Z7:AG7">IF(E7,"",OLD_cmp20_21!Z7:AG7)</f>
        <v>1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I7" s="16" t="s">
        <v>101</v>
      </c>
      <c r="AJ7" s="16">
        <f>COUNTIF(AB:AB,1)</f>
        <v>12</v>
      </c>
      <c r="AL7" t="str">
        <v>amsart</v>
      </c>
      <c r="AM7">
        <f t="shared" si="2"/>
        <v>0</v>
      </c>
      <c r="AN7">
        <f t="shared" si="3"/>
        <v>33</v>
      </c>
      <c r="AO7">
        <f t="shared" si="4"/>
        <v>1</v>
      </c>
      <c r="AP7">
        <f t="shared" si="5"/>
        <v>0</v>
      </c>
      <c r="AQ7">
        <f t="shared" si="6"/>
        <v>0</v>
      </c>
      <c r="AR7">
        <f t="shared" si="7"/>
        <v>0</v>
      </c>
      <c r="AS7">
        <f t="shared" si="8"/>
        <v>1</v>
      </c>
      <c r="AT7">
        <f t="shared" si="9"/>
        <v>0</v>
      </c>
      <c r="AU7">
        <f t="shared" si="10"/>
        <v>0</v>
      </c>
      <c r="AW7">
        <f t="shared" ref="AW7:AW68" si="12">COUNTIF(B:B,AX7)</f>
        <v>65</v>
      </c>
      <c r="AX7" t="str">
        <v>amsart</v>
      </c>
      <c r="AY7" s="34">
        <f t="shared" ref="AY7:AY68" si="13">AM7/$AW7</f>
        <v>0</v>
      </c>
      <c r="AZ7" s="34">
        <f t="shared" ref="AZ7:AZ68" si="14">AN7/$AW7</f>
        <v>0.50769230769230766</v>
      </c>
      <c r="BA7" s="34">
        <f t="shared" ref="BA7:BA68" si="15">AO7/$AW7</f>
        <v>1.5384615384615385E-2</v>
      </c>
      <c r="BB7" s="34">
        <f t="shared" ref="BB7:BB68" si="16">AP7/$AW7</f>
        <v>0</v>
      </c>
      <c r="BC7" s="34">
        <f t="shared" ref="BC7:BC68" si="17">AQ7/$AW7</f>
        <v>0</v>
      </c>
      <c r="BD7" s="34">
        <f t="shared" ref="BD7:BD68" si="18">AR7/$AW7</f>
        <v>0</v>
      </c>
      <c r="BE7" s="34">
        <f t="shared" ref="BE7:BE68" si="19">AS7/$AW7</f>
        <v>1.5384615384615385E-2</v>
      </c>
      <c r="BF7" s="34">
        <f t="shared" ref="BF7:BF68" si="20">AT7/$AW7</f>
        <v>0</v>
      </c>
      <c r="BG7" s="34">
        <f t="shared" ref="BG7:BG68" si="21">AU7/$AW7</f>
        <v>0</v>
      </c>
      <c r="BI7">
        <f>COUNTIF(X:X,BJ7)</f>
        <v>1</v>
      </c>
      <c r="BJ7" t="str">
        <v>jcappub</v>
      </c>
      <c r="BK7">
        <f>COUNTIFS($X:$X,$BJ7,W:W,"&lt;&gt;0",W:W,"&lt;&gt;")</f>
        <v>0</v>
      </c>
      <c r="BL7">
        <f>COUNTIFS($X:$X,$BJ7,Z:Z,1)</f>
        <v>1</v>
      </c>
      <c r="BM7">
        <f t="shared" ref="BM7:BS14" si="22">COUNTIFS($X:$X,$BJ7,AA:AA,1)</f>
        <v>1</v>
      </c>
      <c r="BN7">
        <f t="shared" si="22"/>
        <v>0</v>
      </c>
      <c r="BO7">
        <f t="shared" si="22"/>
        <v>0</v>
      </c>
      <c r="BP7">
        <f t="shared" si="22"/>
        <v>0</v>
      </c>
      <c r="BQ7">
        <f t="shared" si="22"/>
        <v>0</v>
      </c>
      <c r="BR7">
        <f t="shared" si="22"/>
        <v>0</v>
      </c>
      <c r="BS7">
        <f t="shared" si="22"/>
        <v>0</v>
      </c>
    </row>
    <row r="8" spans="1:71" x14ac:dyDescent="0.2">
      <c r="A8" s="7">
        <v>2306.0048900000002</v>
      </c>
      <c r="B8" s="3" t="s">
        <v>14</v>
      </c>
      <c r="C8" s="3">
        <v>0</v>
      </c>
      <c r="D8" s="3">
        <v>0</v>
      </c>
      <c r="E8" s="3" t="b">
        <f>OR(OLD_cmp20_21!E8,OLD_cmp20_21!F8)</f>
        <v>1</v>
      </c>
      <c r="F8" s="13">
        <v>12.8242337703704</v>
      </c>
      <c r="G8" s="13">
        <v>0.227016925811767</v>
      </c>
      <c r="H8" s="13">
        <v>9.7199501991271902</v>
      </c>
      <c r="I8" s="13">
        <v>0.168125391006469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 t="b">
        <v>1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Z8" s="3" t="str" cm="1">
        <f t="array" ref="Z8">IF(E8,"",OLD_cmp20_21!Z8:AG8)</f>
        <v/>
      </c>
      <c r="AI8" s="16" t="s">
        <v>102</v>
      </c>
      <c r="AJ8" s="16">
        <f>COUNTIF(AC:AC,1)</f>
        <v>10</v>
      </c>
      <c r="AL8" t="str">
        <v>revtex4-2</v>
      </c>
      <c r="AM8">
        <f t="shared" si="2"/>
        <v>0</v>
      </c>
      <c r="AN8">
        <f t="shared" si="3"/>
        <v>19</v>
      </c>
      <c r="AO8">
        <f t="shared" si="4"/>
        <v>2</v>
      </c>
      <c r="AP8">
        <f t="shared" si="5"/>
        <v>0</v>
      </c>
      <c r="AQ8">
        <f t="shared" si="6"/>
        <v>0</v>
      </c>
      <c r="AR8">
        <f t="shared" si="7"/>
        <v>2</v>
      </c>
      <c r="AS8">
        <f t="shared" si="8"/>
        <v>0</v>
      </c>
      <c r="AT8">
        <f t="shared" si="9"/>
        <v>0</v>
      </c>
      <c r="AU8">
        <f t="shared" si="10"/>
        <v>0</v>
      </c>
      <c r="AW8">
        <f t="shared" si="12"/>
        <v>43</v>
      </c>
      <c r="AX8" t="str">
        <v>revtex4-2</v>
      </c>
      <c r="AY8" s="34">
        <f t="shared" si="13"/>
        <v>0</v>
      </c>
      <c r="AZ8" s="34">
        <f t="shared" si="14"/>
        <v>0.44186046511627908</v>
      </c>
      <c r="BA8" s="34">
        <f t="shared" si="15"/>
        <v>4.6511627906976744E-2</v>
      </c>
      <c r="BB8" s="34">
        <f t="shared" si="16"/>
        <v>0</v>
      </c>
      <c r="BC8" s="34">
        <f t="shared" si="17"/>
        <v>0</v>
      </c>
      <c r="BD8" s="34">
        <f t="shared" si="18"/>
        <v>4.6511627906976744E-2</v>
      </c>
      <c r="BE8" s="34">
        <f t="shared" si="19"/>
        <v>0</v>
      </c>
      <c r="BF8" s="34">
        <f t="shared" si="20"/>
        <v>0</v>
      </c>
      <c r="BG8" s="34">
        <f t="shared" si="21"/>
        <v>0</v>
      </c>
      <c r="BI8">
        <f t="shared" ref="BI8:BI14" si="23">COUNTIF(X:X,BJ8)</f>
        <v>10</v>
      </c>
      <c r="BJ8" t="str">
        <v>neurips</v>
      </c>
      <c r="BK8">
        <f t="shared" ref="BK8:BK14" si="24">COUNTIFS($X:$X,$BJ8,W:W,"&lt;&gt;0",W:W,"&lt;&gt;")</f>
        <v>1</v>
      </c>
      <c r="BL8">
        <f t="shared" ref="BL8:BL14" si="25">COUNTIFS($X:$X,$BJ8,Z:Z,1)</f>
        <v>9</v>
      </c>
      <c r="BM8">
        <f t="shared" si="22"/>
        <v>2</v>
      </c>
      <c r="BN8">
        <f t="shared" si="22"/>
        <v>1</v>
      </c>
      <c r="BO8">
        <f t="shared" si="22"/>
        <v>0</v>
      </c>
      <c r="BP8">
        <f t="shared" si="22"/>
        <v>0</v>
      </c>
      <c r="BQ8">
        <f t="shared" si="22"/>
        <v>0</v>
      </c>
      <c r="BR8">
        <f t="shared" si="22"/>
        <v>0</v>
      </c>
      <c r="BS8">
        <f t="shared" si="22"/>
        <v>0</v>
      </c>
    </row>
    <row r="9" spans="1:71" x14ac:dyDescent="0.2">
      <c r="A9" s="7">
        <v>2306.00432</v>
      </c>
      <c r="B9" s="3" t="s">
        <v>10</v>
      </c>
      <c r="C9" s="3">
        <v>0</v>
      </c>
      <c r="D9" s="3">
        <v>0</v>
      </c>
      <c r="E9" s="3" t="b">
        <f>OR(OLD_cmp20_21!E9,OLD_cmp20_21!F9)</f>
        <v>1</v>
      </c>
      <c r="F9" s="13">
        <v>12.383285045623699</v>
      </c>
      <c r="G9" s="13">
        <v>0.22217249870300201</v>
      </c>
      <c r="H9" s="13">
        <v>9.4284846782684308</v>
      </c>
      <c r="I9" s="13">
        <v>0.17141056060790999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 t="b">
        <v>1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Z9" s="3" t="str" cm="1">
        <f t="array" ref="Z9">IF(E9,"",OLD_cmp20_21!Z9:AG9)</f>
        <v/>
      </c>
      <c r="AI9" s="16" t="s">
        <v>103</v>
      </c>
      <c r="AJ9" s="16">
        <f>COUNTIF(AD:AD,1)</f>
        <v>11</v>
      </c>
      <c r="AL9" t="str">
        <v>elsarticle</v>
      </c>
      <c r="AM9">
        <f t="shared" si="2"/>
        <v>1</v>
      </c>
      <c r="AN9">
        <f t="shared" si="3"/>
        <v>7</v>
      </c>
      <c r="AO9">
        <f t="shared" si="4"/>
        <v>2</v>
      </c>
      <c r="AP9">
        <f t="shared" si="5"/>
        <v>1</v>
      </c>
      <c r="AQ9">
        <f t="shared" si="6"/>
        <v>1</v>
      </c>
      <c r="AR9">
        <f t="shared" si="7"/>
        <v>1</v>
      </c>
      <c r="AS9">
        <f t="shared" si="8"/>
        <v>1</v>
      </c>
      <c r="AT9">
        <f t="shared" si="9"/>
        <v>0</v>
      </c>
      <c r="AU9">
        <f t="shared" si="10"/>
        <v>0</v>
      </c>
      <c r="AW9">
        <f t="shared" si="12"/>
        <v>26</v>
      </c>
      <c r="AX9" t="str">
        <v>elsarticle</v>
      </c>
      <c r="AY9" s="34">
        <f t="shared" si="13"/>
        <v>3.8461538461538464E-2</v>
      </c>
      <c r="AZ9" s="34">
        <f t="shared" si="14"/>
        <v>0.26923076923076922</v>
      </c>
      <c r="BA9" s="34">
        <f t="shared" si="15"/>
        <v>7.6923076923076927E-2</v>
      </c>
      <c r="BB9" s="34">
        <f t="shared" si="16"/>
        <v>3.8461538461538464E-2</v>
      </c>
      <c r="BC9" s="34">
        <f t="shared" si="17"/>
        <v>3.8461538461538464E-2</v>
      </c>
      <c r="BD9" s="34">
        <f t="shared" si="18"/>
        <v>3.8461538461538464E-2</v>
      </c>
      <c r="BE9" s="34">
        <f t="shared" si="19"/>
        <v>3.8461538461538464E-2</v>
      </c>
      <c r="BF9" s="34">
        <f t="shared" si="20"/>
        <v>0</v>
      </c>
      <c r="BG9" s="34">
        <f t="shared" si="21"/>
        <v>0</v>
      </c>
      <c r="BI9">
        <f t="shared" si="23"/>
        <v>2</v>
      </c>
      <c r="BJ9" t="str">
        <v>jheppub</v>
      </c>
      <c r="BK9">
        <f t="shared" si="24"/>
        <v>0</v>
      </c>
      <c r="BL9">
        <f t="shared" si="25"/>
        <v>1</v>
      </c>
      <c r="BM9">
        <f t="shared" si="22"/>
        <v>0</v>
      </c>
      <c r="BN9">
        <f t="shared" si="22"/>
        <v>0</v>
      </c>
      <c r="BO9">
        <f t="shared" si="22"/>
        <v>0</v>
      </c>
      <c r="BP9">
        <f t="shared" si="22"/>
        <v>0</v>
      </c>
      <c r="BQ9">
        <f t="shared" si="22"/>
        <v>0</v>
      </c>
      <c r="BR9">
        <f t="shared" si="22"/>
        <v>0</v>
      </c>
      <c r="BS9">
        <f t="shared" si="22"/>
        <v>0</v>
      </c>
    </row>
    <row r="10" spans="1:71" x14ac:dyDescent="0.2">
      <c r="A10" s="7">
        <v>2306.06241</v>
      </c>
      <c r="B10" s="3" t="s">
        <v>12</v>
      </c>
      <c r="C10" s="3">
        <v>0</v>
      </c>
      <c r="D10" s="3">
        <v>0</v>
      </c>
      <c r="E10" s="3" t="b">
        <f>OR(OLD_cmp20_21!E10,OLD_cmp20_21!F10)</f>
        <v>1</v>
      </c>
      <c r="F10" s="13">
        <v>17.104706287384001</v>
      </c>
      <c r="G10" s="13">
        <v>0.17042493820190399</v>
      </c>
      <c r="H10" s="13">
        <v>40.570250749587998</v>
      </c>
      <c r="I10" s="13">
        <v>0.117070913314819</v>
      </c>
      <c r="J10" s="3">
        <v>2</v>
      </c>
      <c r="K10" s="3">
        <v>2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4</v>
      </c>
      <c r="R10" s="3" t="b">
        <v>1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Z10" s="3" t="str" cm="1">
        <f t="array" ref="Z10">IF(E10,"",OLD_cmp20_21!Z10:AG10)</f>
        <v/>
      </c>
      <c r="AI10" s="16" t="s">
        <v>104</v>
      </c>
      <c r="AJ10" s="16">
        <f>COUNTIF(AE:AE,1)</f>
        <v>10</v>
      </c>
      <c r="AL10" t="str">
        <v>IEEEtran</v>
      </c>
      <c r="AM10">
        <f t="shared" si="2"/>
        <v>1</v>
      </c>
      <c r="AN10">
        <f t="shared" si="3"/>
        <v>5</v>
      </c>
      <c r="AO10">
        <f t="shared" si="4"/>
        <v>1</v>
      </c>
      <c r="AP10">
        <f t="shared" si="5"/>
        <v>1</v>
      </c>
      <c r="AQ10">
        <f t="shared" si="6"/>
        <v>2</v>
      </c>
      <c r="AR10">
        <f t="shared" si="7"/>
        <v>0</v>
      </c>
      <c r="AS10">
        <f t="shared" si="8"/>
        <v>1</v>
      </c>
      <c r="AT10">
        <f t="shared" si="9"/>
        <v>0</v>
      </c>
      <c r="AU10">
        <f t="shared" si="10"/>
        <v>0</v>
      </c>
      <c r="AW10">
        <f t="shared" si="12"/>
        <v>26</v>
      </c>
      <c r="AX10" t="str">
        <v>IEEEtran</v>
      </c>
      <c r="AY10" s="34">
        <f t="shared" si="13"/>
        <v>3.8461538461538464E-2</v>
      </c>
      <c r="AZ10" s="34">
        <f t="shared" si="14"/>
        <v>0.19230769230769232</v>
      </c>
      <c r="BA10" s="34">
        <f t="shared" si="15"/>
        <v>3.8461538461538464E-2</v>
      </c>
      <c r="BB10" s="34">
        <f t="shared" si="16"/>
        <v>3.8461538461538464E-2</v>
      </c>
      <c r="BC10" s="34">
        <f t="shared" si="17"/>
        <v>7.6923076923076927E-2</v>
      </c>
      <c r="BD10" s="34">
        <f t="shared" si="18"/>
        <v>0</v>
      </c>
      <c r="BE10" s="34">
        <f t="shared" si="19"/>
        <v>3.8461538461538464E-2</v>
      </c>
      <c r="BF10" s="34">
        <f t="shared" si="20"/>
        <v>0</v>
      </c>
      <c r="BG10" s="34">
        <f t="shared" si="21"/>
        <v>0</v>
      </c>
      <c r="BI10">
        <f t="shared" si="23"/>
        <v>8</v>
      </c>
      <c r="BJ10" t="str">
        <v>arxiv</v>
      </c>
      <c r="BK10">
        <f t="shared" si="24"/>
        <v>0</v>
      </c>
      <c r="BL10">
        <f t="shared" si="25"/>
        <v>4</v>
      </c>
      <c r="BM10">
        <f t="shared" si="22"/>
        <v>0</v>
      </c>
      <c r="BN10">
        <f t="shared" si="22"/>
        <v>0</v>
      </c>
      <c r="BO10">
        <f t="shared" si="22"/>
        <v>0</v>
      </c>
      <c r="BP10">
        <f t="shared" si="22"/>
        <v>0</v>
      </c>
      <c r="BQ10">
        <f t="shared" si="22"/>
        <v>0</v>
      </c>
      <c r="BR10">
        <f t="shared" si="22"/>
        <v>0</v>
      </c>
      <c r="BS10">
        <f t="shared" si="22"/>
        <v>0</v>
      </c>
    </row>
    <row r="11" spans="1:71" x14ac:dyDescent="0.2">
      <c r="A11" s="7">
        <v>2306.00182</v>
      </c>
      <c r="B11" s="3" t="s">
        <v>13</v>
      </c>
      <c r="C11" s="3">
        <v>0</v>
      </c>
      <c r="D11" s="3">
        <v>0</v>
      </c>
      <c r="E11" s="3" t="b">
        <f>OR(OLD_cmp20_21!E11,OLD_cmp20_21!F11)</f>
        <v>0</v>
      </c>
      <c r="F11" s="13">
        <v>31.480386018752998</v>
      </c>
      <c r="G11" s="13">
        <v>0.16704535484313901</v>
      </c>
      <c r="H11" s="13">
        <v>25.825656652450501</v>
      </c>
      <c r="I11" s="13">
        <v>0.167467355728149</v>
      </c>
      <c r="J11" s="3">
        <v>131</v>
      </c>
      <c r="K11" s="3">
        <v>66</v>
      </c>
      <c r="L11" s="3">
        <v>0</v>
      </c>
      <c r="M11" s="3">
        <v>0</v>
      </c>
      <c r="N11" s="3">
        <v>20</v>
      </c>
      <c r="O11" s="3">
        <v>4</v>
      </c>
      <c r="P11" s="3">
        <v>0</v>
      </c>
      <c r="Q11" s="3">
        <v>4</v>
      </c>
      <c r="R11" s="3" t="b">
        <v>1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Z11" s="3" cm="1">
        <f t="array" ref="Z11:AG11">IF(E11,"",OLD_cmp20_21!Z11:AG11)</f>
        <v>1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t="s">
        <v>271</v>
      </c>
      <c r="AI11" s="16" t="s">
        <v>105</v>
      </c>
      <c r="AJ11" s="16">
        <f>COUNTIF(AF:AF,1)</f>
        <v>1</v>
      </c>
      <c r="AL11" t="str">
        <v>revtex4-1</v>
      </c>
      <c r="AM11">
        <f t="shared" si="2"/>
        <v>2</v>
      </c>
      <c r="AN11">
        <f t="shared" si="3"/>
        <v>8</v>
      </c>
      <c r="AO11">
        <f t="shared" si="4"/>
        <v>3</v>
      </c>
      <c r="AP11">
        <f t="shared" si="5"/>
        <v>1</v>
      </c>
      <c r="AQ11">
        <f t="shared" si="6"/>
        <v>0</v>
      </c>
      <c r="AR11">
        <f t="shared" si="7"/>
        <v>0</v>
      </c>
      <c r="AS11">
        <f t="shared" si="8"/>
        <v>0</v>
      </c>
      <c r="AT11">
        <f t="shared" si="9"/>
        <v>0</v>
      </c>
      <c r="AU11">
        <f t="shared" si="10"/>
        <v>0</v>
      </c>
      <c r="AW11">
        <f t="shared" si="12"/>
        <v>23</v>
      </c>
      <c r="AX11" t="str">
        <v>revtex4-1</v>
      </c>
      <c r="AY11" s="34">
        <f t="shared" si="13"/>
        <v>8.6956521739130432E-2</v>
      </c>
      <c r="AZ11" s="34">
        <f t="shared" si="14"/>
        <v>0.34782608695652173</v>
      </c>
      <c r="BA11" s="34">
        <f t="shared" si="15"/>
        <v>0.13043478260869565</v>
      </c>
      <c r="BB11" s="34">
        <f t="shared" si="16"/>
        <v>4.3478260869565216E-2</v>
      </c>
      <c r="BC11" s="34">
        <f t="shared" si="17"/>
        <v>0</v>
      </c>
      <c r="BD11" s="34">
        <f t="shared" si="18"/>
        <v>0</v>
      </c>
      <c r="BE11" s="34">
        <f t="shared" si="19"/>
        <v>0</v>
      </c>
      <c r="BF11" s="34">
        <f t="shared" si="20"/>
        <v>0</v>
      </c>
      <c r="BG11" s="34">
        <f t="shared" si="21"/>
        <v>0</v>
      </c>
      <c r="BI11">
        <f t="shared" si="23"/>
        <v>7</v>
      </c>
      <c r="BJ11" t="str">
        <v>icml2023</v>
      </c>
      <c r="BK11">
        <f t="shared" si="24"/>
        <v>1</v>
      </c>
      <c r="BL11">
        <f t="shared" si="25"/>
        <v>6</v>
      </c>
      <c r="BM11">
        <f t="shared" si="22"/>
        <v>1</v>
      </c>
      <c r="BN11">
        <f t="shared" si="22"/>
        <v>0</v>
      </c>
      <c r="BO11">
        <f t="shared" si="22"/>
        <v>0</v>
      </c>
      <c r="BP11">
        <f t="shared" si="22"/>
        <v>1</v>
      </c>
      <c r="BQ11">
        <f t="shared" si="22"/>
        <v>0</v>
      </c>
      <c r="BR11">
        <f t="shared" si="22"/>
        <v>0</v>
      </c>
      <c r="BS11">
        <f t="shared" si="22"/>
        <v>0</v>
      </c>
    </row>
    <row r="12" spans="1:71" x14ac:dyDescent="0.2">
      <c r="A12" s="7">
        <v>2306.00389</v>
      </c>
      <c r="B12" s="3" t="s">
        <v>10</v>
      </c>
      <c r="C12" s="3">
        <v>0</v>
      </c>
      <c r="D12" s="3">
        <v>0</v>
      </c>
      <c r="E12" s="3" t="b">
        <f>OR(OLD_cmp20_21!E12,OLD_cmp20_21!F12)</f>
        <v>0</v>
      </c>
      <c r="F12" s="13">
        <v>26.489767313003501</v>
      </c>
      <c r="G12" s="13">
        <v>0.16788053512573201</v>
      </c>
      <c r="H12" s="13">
        <v>20.800549030303898</v>
      </c>
      <c r="I12" s="13">
        <v>0.171859741210937</v>
      </c>
      <c r="J12" s="3">
        <v>1</v>
      </c>
      <c r="K12" s="3">
        <v>0</v>
      </c>
      <c r="L12" s="3">
        <v>0</v>
      </c>
      <c r="M12" s="3">
        <v>0</v>
      </c>
      <c r="N12" s="3">
        <v>0</v>
      </c>
      <c r="O12" s="3">
        <v>-1</v>
      </c>
      <c r="P12" s="3">
        <v>0</v>
      </c>
      <c r="Q12" s="3">
        <v>0</v>
      </c>
      <c r="R12" s="3" t="b">
        <v>1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Z12" s="3">
        <v>1</v>
      </c>
      <c r="AI12" s="16" t="s">
        <v>106</v>
      </c>
      <c r="AJ12" s="16">
        <f>COUNTIF(AG:AG,1)</f>
        <v>3</v>
      </c>
      <c r="AL12" t="str">
        <v>acmart</v>
      </c>
      <c r="AM12">
        <f t="shared" si="2"/>
        <v>1</v>
      </c>
      <c r="AN12">
        <f t="shared" si="3"/>
        <v>16</v>
      </c>
      <c r="AO12">
        <f t="shared" si="4"/>
        <v>7</v>
      </c>
      <c r="AP12">
        <f t="shared" si="5"/>
        <v>4</v>
      </c>
      <c r="AQ12">
        <f t="shared" si="6"/>
        <v>2</v>
      </c>
      <c r="AR12">
        <f t="shared" si="7"/>
        <v>1</v>
      </c>
      <c r="AS12">
        <f t="shared" si="8"/>
        <v>1</v>
      </c>
      <c r="AT12">
        <f t="shared" si="9"/>
        <v>0</v>
      </c>
      <c r="AU12">
        <f t="shared" si="10"/>
        <v>1</v>
      </c>
      <c r="AW12">
        <f t="shared" si="12"/>
        <v>21</v>
      </c>
      <c r="AX12" t="str">
        <v>acmart</v>
      </c>
      <c r="AY12" s="34">
        <f t="shared" si="13"/>
        <v>4.7619047619047616E-2</v>
      </c>
      <c r="AZ12" s="34">
        <f t="shared" si="14"/>
        <v>0.76190476190476186</v>
      </c>
      <c r="BA12" s="34">
        <f t="shared" si="15"/>
        <v>0.33333333333333331</v>
      </c>
      <c r="BB12" s="34">
        <f t="shared" si="16"/>
        <v>0.19047619047619047</v>
      </c>
      <c r="BC12" s="34">
        <f t="shared" si="17"/>
        <v>9.5238095238095233E-2</v>
      </c>
      <c r="BD12" s="34">
        <f t="shared" si="18"/>
        <v>4.7619047619047616E-2</v>
      </c>
      <c r="BE12" s="34">
        <f t="shared" si="19"/>
        <v>4.7619047619047616E-2</v>
      </c>
      <c r="BF12" s="34">
        <f t="shared" si="20"/>
        <v>0</v>
      </c>
      <c r="BG12" s="34">
        <f t="shared" si="21"/>
        <v>4.7619047619047616E-2</v>
      </c>
      <c r="BI12">
        <f t="shared" si="23"/>
        <v>4</v>
      </c>
      <c r="BJ12" t="str">
        <v>ACL2023</v>
      </c>
      <c r="BK12">
        <f t="shared" si="24"/>
        <v>1</v>
      </c>
      <c r="BL12">
        <f t="shared" si="25"/>
        <v>3</v>
      </c>
      <c r="BM12">
        <f t="shared" si="22"/>
        <v>1</v>
      </c>
      <c r="BN12">
        <f t="shared" si="22"/>
        <v>0</v>
      </c>
      <c r="BO12">
        <f t="shared" si="22"/>
        <v>1</v>
      </c>
      <c r="BP12">
        <f t="shared" si="22"/>
        <v>1</v>
      </c>
      <c r="BQ12">
        <f t="shared" si="22"/>
        <v>1</v>
      </c>
      <c r="BR12">
        <f t="shared" si="22"/>
        <v>0</v>
      </c>
      <c r="BS12">
        <f t="shared" si="22"/>
        <v>1</v>
      </c>
    </row>
    <row r="13" spans="1:71" x14ac:dyDescent="0.2">
      <c r="A13" s="7">
        <v>2306.0012499999998</v>
      </c>
      <c r="B13" s="3" t="s">
        <v>10</v>
      </c>
      <c r="C13" s="3">
        <v>0</v>
      </c>
      <c r="D13" s="3">
        <v>0</v>
      </c>
      <c r="E13" s="3" t="b">
        <f>OR(OLD_cmp20_21!E13,OLD_cmp20_21!F13)</f>
        <v>0</v>
      </c>
      <c r="F13" s="13">
        <v>23.818579673767001</v>
      </c>
      <c r="G13" s="13">
        <v>0.16795110702514601</v>
      </c>
      <c r="H13" s="13">
        <v>15.7047183513641</v>
      </c>
      <c r="I13" s="13">
        <v>0.11670875549316399</v>
      </c>
      <c r="J13" s="3">
        <v>2</v>
      </c>
      <c r="K13" s="3">
        <v>2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4</v>
      </c>
      <c r="R13" s="3" t="b">
        <v>1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Z13" s="3">
        <v>1</v>
      </c>
      <c r="AL13" t="str">
        <v>mnras</v>
      </c>
      <c r="AM13">
        <f t="shared" si="2"/>
        <v>1</v>
      </c>
      <c r="AN13">
        <f t="shared" si="3"/>
        <v>7</v>
      </c>
      <c r="AO13">
        <f t="shared" si="4"/>
        <v>3</v>
      </c>
      <c r="AP13">
        <f t="shared" si="5"/>
        <v>0</v>
      </c>
      <c r="AQ13">
        <f t="shared" si="6"/>
        <v>0</v>
      </c>
      <c r="AR13">
        <f t="shared" si="7"/>
        <v>0</v>
      </c>
      <c r="AS13">
        <f t="shared" si="8"/>
        <v>0</v>
      </c>
      <c r="AT13">
        <f t="shared" si="9"/>
        <v>0</v>
      </c>
      <c r="AU13">
        <f t="shared" si="10"/>
        <v>0</v>
      </c>
      <c r="AW13">
        <f t="shared" si="12"/>
        <v>8</v>
      </c>
      <c r="AX13" t="str">
        <v>mnras</v>
      </c>
      <c r="AY13" s="34">
        <f t="shared" si="13"/>
        <v>0.125</v>
      </c>
      <c r="AZ13" s="34">
        <f t="shared" si="14"/>
        <v>0.875</v>
      </c>
      <c r="BA13" s="34">
        <f t="shared" si="15"/>
        <v>0.375</v>
      </c>
      <c r="BB13" s="34">
        <f t="shared" si="16"/>
        <v>0</v>
      </c>
      <c r="BC13" s="34">
        <f t="shared" si="17"/>
        <v>0</v>
      </c>
      <c r="BD13" s="34">
        <f t="shared" si="18"/>
        <v>0</v>
      </c>
      <c r="BE13" s="34">
        <f t="shared" si="19"/>
        <v>0</v>
      </c>
      <c r="BF13" s="34">
        <f t="shared" si="20"/>
        <v>0</v>
      </c>
      <c r="BG13" s="34">
        <f t="shared" si="21"/>
        <v>0</v>
      </c>
      <c r="BI13">
        <f t="shared" si="23"/>
        <v>1</v>
      </c>
      <c r="BJ13" t="str">
        <v>iclr2023_conference</v>
      </c>
      <c r="BK13">
        <f t="shared" si="24"/>
        <v>0</v>
      </c>
      <c r="BL13">
        <f t="shared" si="25"/>
        <v>0</v>
      </c>
      <c r="BM13">
        <f t="shared" si="22"/>
        <v>0</v>
      </c>
      <c r="BN13">
        <f t="shared" si="22"/>
        <v>0</v>
      </c>
      <c r="BO13">
        <f t="shared" si="22"/>
        <v>0</v>
      </c>
      <c r="BP13">
        <f t="shared" si="22"/>
        <v>0</v>
      </c>
      <c r="BQ13">
        <f t="shared" si="22"/>
        <v>0</v>
      </c>
      <c r="BR13">
        <f t="shared" si="22"/>
        <v>0</v>
      </c>
      <c r="BS13">
        <f t="shared" si="22"/>
        <v>0</v>
      </c>
    </row>
    <row r="14" spans="1:71" x14ac:dyDescent="0.2">
      <c r="A14" s="7">
        <v>2306.0029300000001</v>
      </c>
      <c r="B14" s="3" t="s">
        <v>15</v>
      </c>
      <c r="C14" s="3">
        <v>0</v>
      </c>
      <c r="D14" s="3">
        <v>0</v>
      </c>
      <c r="E14" s="3" t="b">
        <f>OR(OLD_cmp20_21!E14,OLD_cmp20_21!F14)</f>
        <v>1</v>
      </c>
      <c r="F14" s="13">
        <v>23.1585917472839</v>
      </c>
      <c r="G14" s="13">
        <v>0.1719651222229</v>
      </c>
      <c r="H14" s="13">
        <v>18.535881042480401</v>
      </c>
      <c r="I14" s="13">
        <v>0.116085290908813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b">
        <v>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Z14" s="3" t="str" cm="1">
        <f t="array" ref="Z14">IF(E14,"",OLD_cmp20_21!Z14:AG14)</f>
        <v/>
      </c>
      <c r="AI14" s="49" t="s">
        <v>227</v>
      </c>
      <c r="AJ14" s="49"/>
      <c r="AL14" t="str">
        <v>llncs</v>
      </c>
      <c r="AM14">
        <f t="shared" si="2"/>
        <v>0</v>
      </c>
      <c r="AN14">
        <f t="shared" si="3"/>
        <v>2</v>
      </c>
      <c r="AO14">
        <f t="shared" si="4"/>
        <v>0</v>
      </c>
      <c r="AP14">
        <f t="shared" si="5"/>
        <v>1</v>
      </c>
      <c r="AQ14">
        <f t="shared" si="6"/>
        <v>1</v>
      </c>
      <c r="AR14">
        <f t="shared" si="7"/>
        <v>0</v>
      </c>
      <c r="AS14">
        <f t="shared" si="8"/>
        <v>0</v>
      </c>
      <c r="AT14">
        <f t="shared" si="9"/>
        <v>0</v>
      </c>
      <c r="AU14">
        <f t="shared" si="10"/>
        <v>0</v>
      </c>
      <c r="AW14">
        <f t="shared" si="12"/>
        <v>8</v>
      </c>
      <c r="AX14" t="str">
        <v>llncs</v>
      </c>
      <c r="AY14" s="34">
        <f t="shared" si="13"/>
        <v>0</v>
      </c>
      <c r="AZ14" s="34">
        <f t="shared" si="14"/>
        <v>0.25</v>
      </c>
      <c r="BA14" s="34">
        <f t="shared" si="15"/>
        <v>0</v>
      </c>
      <c r="BB14" s="34">
        <f t="shared" si="16"/>
        <v>0.125</v>
      </c>
      <c r="BC14" s="34">
        <f t="shared" si="17"/>
        <v>0.125</v>
      </c>
      <c r="BD14" s="34">
        <f t="shared" si="18"/>
        <v>0</v>
      </c>
      <c r="BE14" s="34">
        <f t="shared" si="19"/>
        <v>0</v>
      </c>
      <c r="BF14" s="34">
        <f t="shared" si="20"/>
        <v>0</v>
      </c>
      <c r="BG14" s="34">
        <f t="shared" si="21"/>
        <v>0</v>
      </c>
      <c r="BI14">
        <f t="shared" si="23"/>
        <v>2</v>
      </c>
      <c r="BJ14" t="str">
        <v>jinstpub</v>
      </c>
      <c r="BK14">
        <f t="shared" si="24"/>
        <v>0</v>
      </c>
      <c r="BL14">
        <f t="shared" si="25"/>
        <v>2</v>
      </c>
      <c r="BM14">
        <f t="shared" si="22"/>
        <v>0</v>
      </c>
      <c r="BN14">
        <f t="shared" si="22"/>
        <v>0</v>
      </c>
      <c r="BO14">
        <f t="shared" si="22"/>
        <v>0</v>
      </c>
      <c r="BP14">
        <f t="shared" si="22"/>
        <v>1</v>
      </c>
      <c r="BQ14">
        <f t="shared" si="22"/>
        <v>0</v>
      </c>
      <c r="BR14">
        <f t="shared" si="22"/>
        <v>0</v>
      </c>
      <c r="BS14">
        <f t="shared" si="22"/>
        <v>0</v>
      </c>
    </row>
    <row r="15" spans="1:71" x14ac:dyDescent="0.2">
      <c r="A15" s="7">
        <v>2306.0021000000002</v>
      </c>
      <c r="B15" s="3" t="s">
        <v>10</v>
      </c>
      <c r="C15" s="3">
        <v>12</v>
      </c>
      <c r="D15" s="3">
        <v>0</v>
      </c>
      <c r="E15" s="3" t="b">
        <f>OR(OLD_cmp20_21!E15,OLD_cmp20_21!F15)</f>
        <v>0</v>
      </c>
      <c r="F15" s="13">
        <v>7.2213819026947004</v>
      </c>
      <c r="G15" s="13">
        <v>8.0157146453857404</v>
      </c>
      <c r="H15" s="13">
        <v>22.457375288009601</v>
      </c>
      <c r="I15" s="13">
        <v>0.17418551445007299</v>
      </c>
      <c r="J15" s="3">
        <v>418</v>
      </c>
      <c r="K15" s="3">
        <v>181</v>
      </c>
      <c r="L15" s="3">
        <v>0</v>
      </c>
      <c r="M15" s="3">
        <v>0</v>
      </c>
      <c r="N15" s="3">
        <v>84</v>
      </c>
      <c r="O15" s="3">
        <v>81</v>
      </c>
      <c r="P15" s="3">
        <v>117</v>
      </c>
      <c r="Q15" s="3">
        <v>12</v>
      </c>
      <c r="R15" s="3" t="b">
        <v>1</v>
      </c>
      <c r="S15" s="3">
        <v>0</v>
      </c>
      <c r="T15" s="3">
        <v>0</v>
      </c>
      <c r="U15" s="3">
        <v>0</v>
      </c>
      <c r="V15" s="3">
        <v>0</v>
      </c>
      <c r="W15" s="3">
        <v>1</v>
      </c>
      <c r="X15" s="3" t="s">
        <v>272</v>
      </c>
      <c r="Z15" s="3">
        <v>1</v>
      </c>
      <c r="AA15" s="3">
        <v>1</v>
      </c>
      <c r="AB15" s="3">
        <v>1</v>
      </c>
      <c r="AI15" s="19" t="s">
        <v>153</v>
      </c>
      <c r="AJ15" s="19" t="s">
        <v>154</v>
      </c>
      <c r="AL15" t="str">
        <v>revtex4</v>
      </c>
      <c r="AM15">
        <f t="shared" si="2"/>
        <v>0</v>
      </c>
      <c r="AN15">
        <f t="shared" si="3"/>
        <v>1</v>
      </c>
      <c r="AO15">
        <f t="shared" si="4"/>
        <v>0</v>
      </c>
      <c r="AP15">
        <f t="shared" si="5"/>
        <v>0</v>
      </c>
      <c r="AQ15">
        <f t="shared" si="6"/>
        <v>0</v>
      </c>
      <c r="AR15">
        <f t="shared" si="7"/>
        <v>0</v>
      </c>
      <c r="AS15">
        <f t="shared" si="8"/>
        <v>0</v>
      </c>
      <c r="AT15">
        <f t="shared" si="9"/>
        <v>0</v>
      </c>
      <c r="AU15">
        <f t="shared" si="10"/>
        <v>0</v>
      </c>
      <c r="AW15">
        <f t="shared" si="12"/>
        <v>7</v>
      </c>
      <c r="AX15" t="str">
        <v>revtex4</v>
      </c>
      <c r="AY15" s="34">
        <f t="shared" si="13"/>
        <v>0</v>
      </c>
      <c r="AZ15" s="34">
        <f t="shared" si="14"/>
        <v>0.14285714285714285</v>
      </c>
      <c r="BA15" s="34">
        <f t="shared" si="15"/>
        <v>0</v>
      </c>
      <c r="BB15" s="34">
        <f t="shared" si="16"/>
        <v>0</v>
      </c>
      <c r="BC15" s="34">
        <f t="shared" si="17"/>
        <v>0</v>
      </c>
      <c r="BD15" s="34">
        <f t="shared" si="18"/>
        <v>0</v>
      </c>
      <c r="BE15" s="34">
        <f t="shared" si="19"/>
        <v>0</v>
      </c>
      <c r="BF15" s="34">
        <f t="shared" si="20"/>
        <v>0</v>
      </c>
      <c r="BG15" s="34">
        <f t="shared" si="21"/>
        <v>0</v>
      </c>
    </row>
    <row r="16" spans="1:71" x14ac:dyDescent="0.2">
      <c r="A16" s="7">
        <v>2306.0166100000001</v>
      </c>
      <c r="B16" s="3" t="s">
        <v>16</v>
      </c>
      <c r="C16" s="3">
        <v>0</v>
      </c>
      <c r="D16" s="3">
        <v>0</v>
      </c>
      <c r="E16" s="3" t="b">
        <f>OR(OLD_cmp20_21!E16,OLD_cmp20_21!F16)</f>
        <v>1</v>
      </c>
      <c r="F16" s="13">
        <v>47.393729209899902</v>
      </c>
      <c r="G16" s="13">
        <v>0.168809413909912</v>
      </c>
      <c r="H16" s="13">
        <v>15.263700246810901</v>
      </c>
      <c r="I16" s="13">
        <v>0.16872644424438399</v>
      </c>
      <c r="J16" s="3">
        <v>2</v>
      </c>
      <c r="K16" s="3">
        <v>2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4</v>
      </c>
      <c r="R16" s="3" t="b">
        <v>1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Z16" s="3" t="str" cm="1">
        <f t="array" ref="Z16">IF(E16,"",OLD_cmp20_21!Z16:AG16)</f>
        <v/>
      </c>
      <c r="AI16" t="str" cm="1">
        <f t="array" ref="AI16:AI24">AI4:AI12</f>
        <v>num pages</v>
      </c>
      <c r="AJ16" s="29">
        <f>AJ4/432</f>
        <v>2.7777777777777776E-2</v>
      </c>
      <c r="AL16" t="str">
        <v>INTERSPEECH2023</v>
      </c>
      <c r="AM16">
        <f t="shared" si="2"/>
        <v>0</v>
      </c>
      <c r="AN16">
        <f t="shared" si="3"/>
        <v>0</v>
      </c>
      <c r="AO16">
        <f t="shared" si="4"/>
        <v>0</v>
      </c>
      <c r="AP16">
        <f t="shared" si="5"/>
        <v>0</v>
      </c>
      <c r="AQ16">
        <f t="shared" si="6"/>
        <v>0</v>
      </c>
      <c r="AR16">
        <f t="shared" si="7"/>
        <v>0</v>
      </c>
      <c r="AS16">
        <f t="shared" si="8"/>
        <v>0</v>
      </c>
      <c r="AT16">
        <f t="shared" si="9"/>
        <v>0</v>
      </c>
      <c r="AU16">
        <f t="shared" si="10"/>
        <v>0</v>
      </c>
      <c r="AW16">
        <f t="shared" si="12"/>
        <v>4</v>
      </c>
      <c r="AX16" t="str">
        <v>INTERSPEECH2023</v>
      </c>
      <c r="AY16" s="34">
        <f t="shared" si="13"/>
        <v>0</v>
      </c>
      <c r="AZ16" s="34">
        <f t="shared" si="14"/>
        <v>0</v>
      </c>
      <c r="BA16" s="34">
        <f t="shared" si="15"/>
        <v>0</v>
      </c>
      <c r="BB16" s="34">
        <f t="shared" si="16"/>
        <v>0</v>
      </c>
      <c r="BC16" s="34">
        <f t="shared" si="17"/>
        <v>0</v>
      </c>
      <c r="BD16" s="34">
        <f t="shared" si="18"/>
        <v>0</v>
      </c>
      <c r="BE16" s="34">
        <f t="shared" si="19"/>
        <v>0</v>
      </c>
      <c r="BF16" s="34">
        <f t="shared" si="20"/>
        <v>0</v>
      </c>
      <c r="BG16" s="34">
        <f t="shared" si="21"/>
        <v>0</v>
      </c>
    </row>
    <row r="17" spans="1:71" x14ac:dyDescent="0.2">
      <c r="A17" s="7">
        <v>2306.0834500000001</v>
      </c>
      <c r="B17" s="3" t="s">
        <v>17</v>
      </c>
      <c r="C17" s="3">
        <v>0</v>
      </c>
      <c r="D17" s="3">
        <v>0</v>
      </c>
      <c r="E17" s="3" t="b">
        <f>OR(OLD_cmp20_21!E17,OLD_cmp20_21!F17)</f>
        <v>1</v>
      </c>
      <c r="F17" s="13">
        <v>45.361335039138801</v>
      </c>
      <c r="G17" s="13">
        <v>0.116255044937133</v>
      </c>
      <c r="H17" s="13">
        <v>31.706979274749699</v>
      </c>
      <c r="I17" s="13">
        <v>0.16703534126281699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 t="b">
        <v>1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Z17" s="3" t="str" cm="1">
        <f t="array" ref="Z17">IF(E17,"",OLD_cmp20_21!Z17:AG17)</f>
        <v/>
      </c>
      <c r="AI17" t="str">
        <v>letter spacing</v>
      </c>
      <c r="AJ17" s="29">
        <f t="shared" ref="AJ17:AJ24" si="26">AJ5/432</f>
        <v>0.4236111111111111</v>
      </c>
      <c r="AL17" t="str">
        <v>sn-jnl</v>
      </c>
      <c r="AM17">
        <f t="shared" si="2"/>
        <v>0</v>
      </c>
      <c r="AN17">
        <f t="shared" si="3"/>
        <v>1</v>
      </c>
      <c r="AO17">
        <f t="shared" si="4"/>
        <v>0</v>
      </c>
      <c r="AP17">
        <f t="shared" si="5"/>
        <v>0</v>
      </c>
      <c r="AQ17">
        <f t="shared" si="6"/>
        <v>0</v>
      </c>
      <c r="AR17">
        <f t="shared" si="7"/>
        <v>0</v>
      </c>
      <c r="AS17">
        <f t="shared" si="8"/>
        <v>0</v>
      </c>
      <c r="AT17">
        <f t="shared" si="9"/>
        <v>0</v>
      </c>
      <c r="AU17">
        <f t="shared" si="10"/>
        <v>0</v>
      </c>
      <c r="AW17">
        <f t="shared" si="12"/>
        <v>4</v>
      </c>
      <c r="AX17" t="str">
        <v>sn-jnl</v>
      </c>
      <c r="AY17" s="34">
        <f t="shared" si="13"/>
        <v>0</v>
      </c>
      <c r="AZ17" s="34">
        <f t="shared" si="14"/>
        <v>0.25</v>
      </c>
      <c r="BA17" s="34">
        <f t="shared" si="15"/>
        <v>0</v>
      </c>
      <c r="BB17" s="34">
        <f t="shared" si="16"/>
        <v>0</v>
      </c>
      <c r="BC17" s="34">
        <f t="shared" si="17"/>
        <v>0</v>
      </c>
      <c r="BD17" s="34">
        <f t="shared" si="18"/>
        <v>0</v>
      </c>
      <c r="BE17" s="34">
        <f t="shared" si="19"/>
        <v>0</v>
      </c>
      <c r="BF17" s="34">
        <f t="shared" si="20"/>
        <v>0</v>
      </c>
      <c r="BG17" s="34">
        <f t="shared" si="21"/>
        <v>0</v>
      </c>
      <c r="BJ17" s="47" t="s">
        <v>280</v>
      </c>
      <c r="BK17" s="47"/>
      <c r="BL17" s="47"/>
      <c r="BM17" s="47"/>
      <c r="BN17" s="47"/>
      <c r="BO17" s="47"/>
      <c r="BP17" s="47"/>
      <c r="BQ17" s="47"/>
      <c r="BR17" s="47"/>
      <c r="BS17" s="47"/>
    </row>
    <row r="18" spans="1:71" x14ac:dyDescent="0.2">
      <c r="A18" s="7">
        <v>2306.0002800000002</v>
      </c>
      <c r="B18" s="3" t="s">
        <v>18</v>
      </c>
      <c r="C18" s="3">
        <v>0</v>
      </c>
      <c r="D18" s="3">
        <v>0</v>
      </c>
      <c r="E18" s="3" t="b">
        <f>OR(OLD_cmp20_21!E18,OLD_cmp20_21!F18)</f>
        <v>1</v>
      </c>
      <c r="F18" s="13">
        <v>11.240244388580299</v>
      </c>
      <c r="G18" s="13">
        <v>0.171739101409912</v>
      </c>
      <c r="H18" s="13">
        <v>11.7470245361328</v>
      </c>
      <c r="I18" s="13">
        <v>0.16862583160400299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 t="b">
        <v>1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Z18" s="3" t="str" cm="1">
        <f t="array" ref="Z18">IF(E18,"",OLD_cmp20_21!Z18:AG18)</f>
        <v/>
      </c>
      <c r="AI18" t="str">
        <v>line break</v>
      </c>
      <c r="AJ18" s="29">
        <f t="shared" si="26"/>
        <v>7.6388888888888895E-2</v>
      </c>
      <c r="AL18" t="str">
        <v>achemso</v>
      </c>
      <c r="AM18">
        <f t="shared" si="2"/>
        <v>0</v>
      </c>
      <c r="AN18">
        <f t="shared" si="3"/>
        <v>0</v>
      </c>
      <c r="AO18">
        <f t="shared" si="4"/>
        <v>0</v>
      </c>
      <c r="AP18">
        <f t="shared" si="5"/>
        <v>0</v>
      </c>
      <c r="AQ18">
        <f t="shared" si="6"/>
        <v>0</v>
      </c>
      <c r="AR18">
        <f t="shared" si="7"/>
        <v>0</v>
      </c>
      <c r="AS18">
        <f t="shared" si="8"/>
        <v>0</v>
      </c>
      <c r="AT18">
        <f t="shared" si="9"/>
        <v>0</v>
      </c>
      <c r="AU18">
        <f t="shared" si="10"/>
        <v>0</v>
      </c>
      <c r="AW18">
        <f t="shared" si="12"/>
        <v>3</v>
      </c>
      <c r="AX18" t="str">
        <v>achemso</v>
      </c>
      <c r="AY18" s="34">
        <f t="shared" si="13"/>
        <v>0</v>
      </c>
      <c r="AZ18" s="34">
        <f t="shared" si="14"/>
        <v>0</v>
      </c>
      <c r="BA18" s="34">
        <f t="shared" si="15"/>
        <v>0</v>
      </c>
      <c r="BB18" s="34">
        <f t="shared" si="16"/>
        <v>0</v>
      </c>
      <c r="BC18" s="34">
        <f t="shared" si="17"/>
        <v>0</v>
      </c>
      <c r="BD18" s="34">
        <f t="shared" si="18"/>
        <v>0</v>
      </c>
      <c r="BE18" s="34">
        <f t="shared" si="19"/>
        <v>0</v>
      </c>
      <c r="BF18" s="34">
        <f t="shared" si="20"/>
        <v>0</v>
      </c>
      <c r="BG18" s="34">
        <f t="shared" si="21"/>
        <v>0</v>
      </c>
      <c r="BK18" t="str" cm="1">
        <f t="array" ref="BK18:BS18">TRANSPOSE(_xlfn.ANCHORARRAY(AI16))</f>
        <v>num pages</v>
      </c>
      <c r="BL18" t="str">
        <v>letter spacing</v>
      </c>
      <c r="BM18" t="str">
        <v>line break</v>
      </c>
      <c r="BN18" t="str">
        <v>refs</v>
      </c>
      <c r="BO18" t="str">
        <v>content</v>
      </c>
      <c r="BP18" t="str">
        <v>font styles</v>
      </c>
      <c r="BQ18" t="str">
        <v>other styles</v>
      </c>
      <c r="BR18" t="str">
        <v>ligatures</v>
      </c>
      <c r="BS18" t="str">
        <v>images</v>
      </c>
    </row>
    <row r="19" spans="1:71" x14ac:dyDescent="0.2">
      <c r="A19" s="7">
        <v>2306.0153399999999</v>
      </c>
      <c r="B19" s="3" t="s">
        <v>10</v>
      </c>
      <c r="C19" s="3">
        <v>0</v>
      </c>
      <c r="D19" s="3">
        <v>0</v>
      </c>
      <c r="E19" s="3" t="b">
        <f>OR(OLD_cmp20_21!E19,OLD_cmp20_21!F19)</f>
        <v>1</v>
      </c>
      <c r="F19" s="13">
        <v>9.5839483737945503</v>
      </c>
      <c r="G19" s="13">
        <v>0.16680240631103499</v>
      </c>
      <c r="H19" s="13">
        <v>10.0055122375488</v>
      </c>
      <c r="I19" s="13">
        <v>0.16741061210632299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 t="b">
        <v>1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Z19" s="3" t="str" cm="1">
        <f t="array" ref="Z19">IF(E19,"",OLD_cmp20_21!Z19:AG19)</f>
        <v/>
      </c>
      <c r="AI19" t="str">
        <v>refs</v>
      </c>
      <c r="AJ19" s="29">
        <f t="shared" si="26"/>
        <v>2.7777777777777776E-2</v>
      </c>
      <c r="AL19" t="str">
        <v>iopart</v>
      </c>
      <c r="AM19">
        <f t="shared" si="2"/>
        <v>0</v>
      </c>
      <c r="AN19">
        <f t="shared" si="3"/>
        <v>0</v>
      </c>
      <c r="AO19">
        <f t="shared" si="4"/>
        <v>0</v>
      </c>
      <c r="AP19">
        <f t="shared" si="5"/>
        <v>0</v>
      </c>
      <c r="AQ19">
        <f t="shared" si="6"/>
        <v>0</v>
      </c>
      <c r="AR19">
        <f t="shared" si="7"/>
        <v>0</v>
      </c>
      <c r="AS19">
        <f t="shared" si="8"/>
        <v>0</v>
      </c>
      <c r="AT19">
        <f t="shared" si="9"/>
        <v>0</v>
      </c>
      <c r="AU19">
        <f t="shared" si="10"/>
        <v>0</v>
      </c>
      <c r="AW19">
        <f t="shared" si="12"/>
        <v>3</v>
      </c>
      <c r="AX19" t="str">
        <v>iopart</v>
      </c>
      <c r="AY19" s="34">
        <f t="shared" si="13"/>
        <v>0</v>
      </c>
      <c r="AZ19" s="34">
        <f t="shared" si="14"/>
        <v>0</v>
      </c>
      <c r="BA19" s="34">
        <f t="shared" si="15"/>
        <v>0</v>
      </c>
      <c r="BB19" s="34">
        <f t="shared" si="16"/>
        <v>0</v>
      </c>
      <c r="BC19" s="34">
        <f t="shared" si="17"/>
        <v>0</v>
      </c>
      <c r="BD19" s="34">
        <f t="shared" si="18"/>
        <v>0</v>
      </c>
      <c r="BE19" s="34">
        <f t="shared" si="19"/>
        <v>0</v>
      </c>
      <c r="BF19" s="34">
        <f t="shared" si="20"/>
        <v>0</v>
      </c>
      <c r="BG19" s="34">
        <f t="shared" si="21"/>
        <v>0</v>
      </c>
      <c r="BI19" s="34"/>
      <c r="BJ19" s="18" t="s">
        <v>158</v>
      </c>
      <c r="BK19" s="35"/>
      <c r="BL19" s="35"/>
      <c r="BM19" s="35"/>
      <c r="BN19" s="35"/>
      <c r="BO19" s="35"/>
      <c r="BP19" s="35"/>
      <c r="BQ19" s="35"/>
      <c r="BR19" s="35"/>
      <c r="BS19" s="35"/>
    </row>
    <row r="20" spans="1:71" x14ac:dyDescent="0.2">
      <c r="A20" s="7">
        <v>2306.0019400000001</v>
      </c>
      <c r="B20" s="3" t="s">
        <v>13</v>
      </c>
      <c r="C20" s="3">
        <v>0</v>
      </c>
      <c r="D20" s="3">
        <v>0</v>
      </c>
      <c r="E20" s="3" t="b">
        <f>OR(OLD_cmp20_21!E20,OLD_cmp20_21!F20)</f>
        <v>0</v>
      </c>
      <c r="F20" s="13">
        <v>11.124642848968501</v>
      </c>
      <c r="G20" s="13">
        <v>0.116013526916503</v>
      </c>
      <c r="H20" s="13">
        <v>11.5763566493988</v>
      </c>
      <c r="I20" s="13">
        <v>0.16726875305175701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b">
        <v>1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Z20" s="3" cm="1">
        <f t="array" ref="Z20:AG20">IF(E20,"",OLD_cmp20_21!Z20:AG20)</f>
        <v>1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I20" t="str">
        <v>content</v>
      </c>
      <c r="AJ20" s="29">
        <f t="shared" si="26"/>
        <v>2.3148148148148147E-2</v>
      </c>
      <c r="AL20" t="str">
        <v>wlscirep</v>
      </c>
      <c r="AM20">
        <f t="shared" si="2"/>
        <v>1</v>
      </c>
      <c r="AN20">
        <f t="shared" si="3"/>
        <v>2</v>
      </c>
      <c r="AO20">
        <f t="shared" si="4"/>
        <v>2</v>
      </c>
      <c r="AP20">
        <f t="shared" si="5"/>
        <v>0</v>
      </c>
      <c r="AQ20">
        <f t="shared" si="6"/>
        <v>0</v>
      </c>
      <c r="AR20">
        <f t="shared" si="7"/>
        <v>1</v>
      </c>
      <c r="AS20">
        <f t="shared" si="8"/>
        <v>0</v>
      </c>
      <c r="AT20">
        <f t="shared" si="9"/>
        <v>0</v>
      </c>
      <c r="AU20">
        <f t="shared" si="10"/>
        <v>0</v>
      </c>
      <c r="AW20">
        <f t="shared" si="12"/>
        <v>2</v>
      </c>
      <c r="AX20" t="str">
        <v>wlscirep</v>
      </c>
      <c r="AY20" s="34">
        <f t="shared" si="13"/>
        <v>0.5</v>
      </c>
      <c r="AZ20" s="34">
        <f t="shared" si="14"/>
        <v>1</v>
      </c>
      <c r="BA20" s="34">
        <f t="shared" si="15"/>
        <v>1</v>
      </c>
      <c r="BB20" s="34">
        <f t="shared" si="16"/>
        <v>0</v>
      </c>
      <c r="BC20" s="34">
        <f t="shared" si="17"/>
        <v>0</v>
      </c>
      <c r="BD20" s="34">
        <f t="shared" si="18"/>
        <v>0.5</v>
      </c>
      <c r="BE20" s="34">
        <f t="shared" si="19"/>
        <v>0</v>
      </c>
      <c r="BF20" s="34">
        <f t="shared" si="20"/>
        <v>0</v>
      </c>
      <c r="BG20" s="34">
        <f t="shared" si="21"/>
        <v>0</v>
      </c>
      <c r="BI20" cm="1">
        <f t="array" ref="BI20:BI28">BI6:BI14</f>
        <v>0</v>
      </c>
      <c r="BJ20" cm="1">
        <f t="array" ref="BJ20:BJ28">_xlfn.ANCHORARRAY(BJ6)</f>
        <v>0</v>
      </c>
    </row>
    <row r="21" spans="1:71" x14ac:dyDescent="0.2">
      <c r="A21" s="7">
        <v>2306.0214500000002</v>
      </c>
      <c r="B21" s="3" t="s">
        <v>19</v>
      </c>
      <c r="C21" s="3">
        <v>0</v>
      </c>
      <c r="D21" s="3">
        <v>0</v>
      </c>
      <c r="E21" s="3" t="b">
        <f>OR(OLD_cmp20_21!E21,OLD_cmp20_21!F21)</f>
        <v>0</v>
      </c>
      <c r="F21" s="13">
        <v>19.696986436843801</v>
      </c>
      <c r="G21" s="13">
        <v>0.16747736930847101</v>
      </c>
      <c r="H21" s="13">
        <v>21.066262245178201</v>
      </c>
      <c r="I21" s="13">
        <v>0.172685861587524</v>
      </c>
      <c r="J21" s="3">
        <v>6094</v>
      </c>
      <c r="K21" s="3">
        <v>2476</v>
      </c>
      <c r="L21" s="3">
        <v>3</v>
      </c>
      <c r="M21" s="3">
        <v>3</v>
      </c>
      <c r="N21" s="3">
        <v>1412</v>
      </c>
      <c r="O21" s="3">
        <v>9</v>
      </c>
      <c r="P21" s="3">
        <v>15</v>
      </c>
      <c r="Q21" s="3">
        <v>6</v>
      </c>
      <c r="R21" s="3" t="b">
        <v>1</v>
      </c>
      <c r="S21" s="3">
        <v>0</v>
      </c>
      <c r="T21" s="3">
        <v>0</v>
      </c>
      <c r="U21" s="3">
        <v>1</v>
      </c>
      <c r="V21" s="3">
        <v>67</v>
      </c>
      <c r="W21" s="3">
        <v>-3</v>
      </c>
      <c r="Z21" s="3" cm="1">
        <f t="array" ref="Z21:AG21">IF(E21,"",OLD_cmp20_21!Z21:AG21)</f>
        <v>1</v>
      </c>
      <c r="AA21" s="3">
        <v>1</v>
      </c>
      <c r="AB21" s="3">
        <v>0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I21" t="str">
        <v>font styles</v>
      </c>
      <c r="AJ21" s="29">
        <f t="shared" si="26"/>
        <v>2.5462962962962962E-2</v>
      </c>
      <c r="AL21" t="str">
        <v>nature</v>
      </c>
      <c r="AM21">
        <f t="shared" si="2"/>
        <v>0</v>
      </c>
      <c r="AN21">
        <f t="shared" si="3"/>
        <v>0</v>
      </c>
      <c r="AO21">
        <f t="shared" si="4"/>
        <v>0</v>
      </c>
      <c r="AP21">
        <f t="shared" si="5"/>
        <v>0</v>
      </c>
      <c r="AQ21">
        <f t="shared" si="6"/>
        <v>0</v>
      </c>
      <c r="AR21">
        <f t="shared" si="7"/>
        <v>0</v>
      </c>
      <c r="AS21">
        <f t="shared" si="8"/>
        <v>0</v>
      </c>
      <c r="AT21">
        <f t="shared" si="9"/>
        <v>0</v>
      </c>
      <c r="AU21">
        <f t="shared" si="10"/>
        <v>0</v>
      </c>
      <c r="AW21">
        <f t="shared" si="12"/>
        <v>2</v>
      </c>
      <c r="AX21" t="str">
        <v>nature</v>
      </c>
      <c r="AY21" s="34">
        <f t="shared" si="13"/>
        <v>0</v>
      </c>
      <c r="AZ21" s="34">
        <f t="shared" si="14"/>
        <v>0</v>
      </c>
      <c r="BA21" s="34">
        <f t="shared" si="15"/>
        <v>0</v>
      </c>
      <c r="BB21" s="34">
        <f t="shared" si="16"/>
        <v>0</v>
      </c>
      <c r="BC21" s="34">
        <f t="shared" si="17"/>
        <v>0</v>
      </c>
      <c r="BD21" s="34">
        <f t="shared" si="18"/>
        <v>0</v>
      </c>
      <c r="BE21" s="34">
        <f t="shared" si="19"/>
        <v>0</v>
      </c>
      <c r="BF21" s="34">
        <f t="shared" si="20"/>
        <v>0</v>
      </c>
      <c r="BG21" s="34">
        <f t="shared" si="21"/>
        <v>0</v>
      </c>
      <c r="BI21">
        <v>1</v>
      </c>
      <c r="BJ21" t="str">
        <v>jcappub</v>
      </c>
      <c r="BK21" s="34">
        <f>BK7/$BI21</f>
        <v>0</v>
      </c>
      <c r="BL21" s="34">
        <f t="shared" ref="BL21:BS21" si="27">BL7/$BI21</f>
        <v>1</v>
      </c>
      <c r="BM21" s="34">
        <f t="shared" si="27"/>
        <v>1</v>
      </c>
      <c r="BN21" s="34">
        <f t="shared" si="27"/>
        <v>0</v>
      </c>
      <c r="BO21" s="34">
        <f t="shared" si="27"/>
        <v>0</v>
      </c>
      <c r="BP21" s="34">
        <f t="shared" si="27"/>
        <v>0</v>
      </c>
      <c r="BQ21" s="34">
        <f t="shared" si="27"/>
        <v>0</v>
      </c>
      <c r="BR21" s="34">
        <f t="shared" si="27"/>
        <v>0</v>
      </c>
      <c r="BS21" s="34">
        <f t="shared" si="27"/>
        <v>0</v>
      </c>
    </row>
    <row r="22" spans="1:71" x14ac:dyDescent="0.2">
      <c r="A22" s="7">
        <v>2306.0070599999999</v>
      </c>
      <c r="B22" s="3" t="s">
        <v>10</v>
      </c>
      <c r="C22" s="3">
        <v>0</v>
      </c>
      <c r="D22" s="3">
        <v>0</v>
      </c>
      <c r="E22" s="3" t="b">
        <f>OR(OLD_cmp20_21!E22,OLD_cmp20_21!F22)</f>
        <v>1</v>
      </c>
      <c r="F22" s="13">
        <v>11.1010541915893</v>
      </c>
      <c r="G22" s="13">
        <v>0.21721816062927199</v>
      </c>
      <c r="H22" s="13">
        <v>7.2070837020873997</v>
      </c>
      <c r="I22" s="13">
        <v>0.170371294021606</v>
      </c>
      <c r="J22" s="3">
        <v>2</v>
      </c>
      <c r="K22" s="3">
        <v>2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4</v>
      </c>
      <c r="R22" s="3" t="b">
        <v>1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Z22" s="3" t="str" cm="1">
        <f t="array" ref="Z22">IF(E22,"",OLD_cmp20_21!Z22:AG22)</f>
        <v/>
      </c>
      <c r="AI22" t="str">
        <v>other styles</v>
      </c>
      <c r="AJ22" s="29">
        <f t="shared" si="26"/>
        <v>2.3148148148148147E-2</v>
      </c>
      <c r="AL22" t="str">
        <v>cas-dc</v>
      </c>
      <c r="AM22">
        <f t="shared" si="2"/>
        <v>0</v>
      </c>
      <c r="AN22">
        <f t="shared" si="3"/>
        <v>1</v>
      </c>
      <c r="AO22">
        <f t="shared" si="4"/>
        <v>0</v>
      </c>
      <c r="AP22">
        <f t="shared" si="5"/>
        <v>0</v>
      </c>
      <c r="AQ22">
        <f t="shared" si="6"/>
        <v>0</v>
      </c>
      <c r="AR22">
        <f t="shared" si="7"/>
        <v>0</v>
      </c>
      <c r="AS22">
        <f t="shared" si="8"/>
        <v>0</v>
      </c>
      <c r="AT22">
        <f t="shared" si="9"/>
        <v>0</v>
      </c>
      <c r="AU22">
        <f t="shared" si="10"/>
        <v>0</v>
      </c>
      <c r="AW22">
        <f t="shared" si="12"/>
        <v>2</v>
      </c>
      <c r="AX22" t="str">
        <v>cas-dc</v>
      </c>
      <c r="AY22" s="34">
        <f t="shared" si="13"/>
        <v>0</v>
      </c>
      <c r="AZ22" s="34">
        <f t="shared" si="14"/>
        <v>0.5</v>
      </c>
      <c r="BA22" s="34">
        <f t="shared" si="15"/>
        <v>0</v>
      </c>
      <c r="BB22" s="34">
        <f t="shared" si="16"/>
        <v>0</v>
      </c>
      <c r="BC22" s="34">
        <f t="shared" si="17"/>
        <v>0</v>
      </c>
      <c r="BD22" s="34">
        <f t="shared" si="18"/>
        <v>0</v>
      </c>
      <c r="BE22" s="34">
        <f t="shared" si="19"/>
        <v>0</v>
      </c>
      <c r="BF22" s="34">
        <f t="shared" si="20"/>
        <v>0</v>
      </c>
      <c r="BG22" s="34">
        <f t="shared" si="21"/>
        <v>0</v>
      </c>
      <c r="BI22">
        <v>10</v>
      </c>
      <c r="BJ22" t="str">
        <v>neurips</v>
      </c>
      <c r="BK22" s="34">
        <f t="shared" ref="BK22:BS28" si="28">BK8/$BI22</f>
        <v>0.1</v>
      </c>
      <c r="BL22" s="34">
        <f t="shared" si="28"/>
        <v>0.9</v>
      </c>
      <c r="BM22" s="34">
        <f t="shared" si="28"/>
        <v>0.2</v>
      </c>
      <c r="BN22" s="34">
        <f t="shared" si="28"/>
        <v>0.1</v>
      </c>
      <c r="BO22" s="34">
        <f t="shared" si="28"/>
        <v>0</v>
      </c>
      <c r="BP22" s="34">
        <f t="shared" si="28"/>
        <v>0</v>
      </c>
      <c r="BQ22" s="34">
        <f t="shared" si="28"/>
        <v>0</v>
      </c>
      <c r="BR22" s="34">
        <f t="shared" si="28"/>
        <v>0</v>
      </c>
      <c r="BS22" s="34">
        <f t="shared" si="28"/>
        <v>0</v>
      </c>
    </row>
    <row r="23" spans="1:71" x14ac:dyDescent="0.2">
      <c r="A23" s="7">
        <v>2306.0035899999998</v>
      </c>
      <c r="B23" s="3" t="s">
        <v>16</v>
      </c>
      <c r="C23" s="3">
        <v>0</v>
      </c>
      <c r="D23" s="3">
        <v>0</v>
      </c>
      <c r="E23" s="3" t="b">
        <f>OR(OLD_cmp20_21!E23,OLD_cmp20_21!F23)</f>
        <v>0</v>
      </c>
      <c r="F23" s="13">
        <v>8.1006054878234792</v>
      </c>
      <c r="G23" s="13">
        <v>0.21799302101135201</v>
      </c>
      <c r="H23" s="13">
        <v>4.2926394939422599</v>
      </c>
      <c r="I23" s="13">
        <v>0.11681103706359799</v>
      </c>
      <c r="J23" s="3">
        <v>11828</v>
      </c>
      <c r="K23" s="3">
        <v>6834</v>
      </c>
      <c r="L23" s="3">
        <v>10</v>
      </c>
      <c r="M23" s="3">
        <v>9</v>
      </c>
      <c r="N23" s="3">
        <v>1894</v>
      </c>
      <c r="O23" s="3">
        <v>1</v>
      </c>
      <c r="P23" s="3">
        <v>0</v>
      </c>
      <c r="Q23" s="3">
        <v>4</v>
      </c>
      <c r="R23" s="3" t="b">
        <v>1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Z23" s="3" cm="1">
        <f t="array" ref="Z23:AG23">IF(E23,"",OLD_cmp20_21!Z23:AG23)</f>
        <v>1</v>
      </c>
      <c r="AA23" s="3">
        <v>1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I23" t="str">
        <v>ligatures</v>
      </c>
      <c r="AJ23" s="29">
        <f t="shared" si="26"/>
        <v>2.3148148148148147E-3</v>
      </c>
      <c r="AL23" t="str">
        <v>svjour3</v>
      </c>
      <c r="AM23">
        <f t="shared" si="2"/>
        <v>0</v>
      </c>
      <c r="AN23">
        <f t="shared" si="3"/>
        <v>0</v>
      </c>
      <c r="AO23">
        <f t="shared" si="4"/>
        <v>0</v>
      </c>
      <c r="AP23">
        <f t="shared" si="5"/>
        <v>0</v>
      </c>
      <c r="AQ23">
        <f t="shared" si="6"/>
        <v>0</v>
      </c>
      <c r="AR23">
        <f t="shared" si="7"/>
        <v>0</v>
      </c>
      <c r="AS23">
        <f t="shared" si="8"/>
        <v>0</v>
      </c>
      <c r="AT23">
        <f t="shared" si="9"/>
        <v>0</v>
      </c>
      <c r="AU23">
        <f t="shared" si="10"/>
        <v>0</v>
      </c>
      <c r="AW23">
        <f t="shared" si="12"/>
        <v>2</v>
      </c>
      <c r="AX23" t="str">
        <v>svjour3</v>
      </c>
      <c r="AY23" s="34">
        <f t="shared" si="13"/>
        <v>0</v>
      </c>
      <c r="AZ23" s="34">
        <f t="shared" si="14"/>
        <v>0</v>
      </c>
      <c r="BA23" s="34">
        <f t="shared" si="15"/>
        <v>0</v>
      </c>
      <c r="BB23" s="34">
        <f t="shared" si="16"/>
        <v>0</v>
      </c>
      <c r="BC23" s="34">
        <f t="shared" si="17"/>
        <v>0</v>
      </c>
      <c r="BD23" s="34">
        <f t="shared" si="18"/>
        <v>0</v>
      </c>
      <c r="BE23" s="34">
        <f t="shared" si="19"/>
        <v>0</v>
      </c>
      <c r="BF23" s="34">
        <f t="shared" si="20"/>
        <v>0</v>
      </c>
      <c r="BG23" s="34">
        <f t="shared" si="21"/>
        <v>0</v>
      </c>
      <c r="BI23">
        <v>2</v>
      </c>
      <c r="BJ23" t="str">
        <v>jheppub</v>
      </c>
      <c r="BK23" s="34">
        <f t="shared" si="28"/>
        <v>0</v>
      </c>
      <c r="BL23" s="34">
        <f t="shared" si="28"/>
        <v>0.5</v>
      </c>
      <c r="BM23" s="34">
        <f t="shared" si="28"/>
        <v>0</v>
      </c>
      <c r="BN23" s="34">
        <f t="shared" si="28"/>
        <v>0</v>
      </c>
      <c r="BO23" s="34">
        <f t="shared" si="28"/>
        <v>0</v>
      </c>
      <c r="BP23" s="34">
        <f t="shared" si="28"/>
        <v>0</v>
      </c>
      <c r="BQ23" s="34">
        <f t="shared" si="28"/>
        <v>0</v>
      </c>
      <c r="BR23" s="34">
        <f t="shared" si="28"/>
        <v>0</v>
      </c>
      <c r="BS23" s="34">
        <f t="shared" si="28"/>
        <v>0</v>
      </c>
    </row>
    <row r="24" spans="1:71" x14ac:dyDescent="0.2">
      <c r="A24" s="7">
        <v>2306.00135</v>
      </c>
      <c r="B24" s="3" t="s">
        <v>10</v>
      </c>
      <c r="C24" s="3">
        <v>0</v>
      </c>
      <c r="D24" s="3">
        <v>0</v>
      </c>
      <c r="E24" s="3" t="b">
        <f>OR(OLD_cmp20_21!E24,OLD_cmp20_21!F24)</f>
        <v>1</v>
      </c>
      <c r="F24" s="13">
        <v>27.5335822105407</v>
      </c>
      <c r="G24" s="13">
        <v>0.217976093292236</v>
      </c>
      <c r="H24" s="13">
        <v>16.074301481246899</v>
      </c>
      <c r="I24" s="13">
        <v>0.171875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b">
        <v>1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Z24" s="3" t="str" cm="1">
        <f t="array" ref="Z24">IF(E24,"",OLD_cmp20_21!Z24:AG24)</f>
        <v/>
      </c>
      <c r="AI24" t="str">
        <v>images</v>
      </c>
      <c r="AJ24" s="29">
        <f t="shared" si="26"/>
        <v>6.9444444444444441E-3</v>
      </c>
      <c r="AL24" t="str">
        <v>aastex631</v>
      </c>
      <c r="AM24">
        <f t="shared" si="2"/>
        <v>0</v>
      </c>
      <c r="AN24">
        <f t="shared" si="3"/>
        <v>0</v>
      </c>
      <c r="AO24">
        <f t="shared" si="4"/>
        <v>0</v>
      </c>
      <c r="AP24">
        <f t="shared" si="5"/>
        <v>0</v>
      </c>
      <c r="AQ24">
        <f t="shared" si="6"/>
        <v>0</v>
      </c>
      <c r="AR24">
        <f t="shared" si="7"/>
        <v>0</v>
      </c>
      <c r="AS24">
        <f t="shared" si="8"/>
        <v>0</v>
      </c>
      <c r="AT24">
        <f t="shared" si="9"/>
        <v>0</v>
      </c>
      <c r="AU24">
        <f t="shared" si="10"/>
        <v>0</v>
      </c>
      <c r="AW24">
        <f t="shared" si="12"/>
        <v>2</v>
      </c>
      <c r="AX24" t="str">
        <v>aastex631</v>
      </c>
      <c r="AY24" s="34">
        <f t="shared" si="13"/>
        <v>0</v>
      </c>
      <c r="AZ24" s="34">
        <f t="shared" si="14"/>
        <v>0</v>
      </c>
      <c r="BA24" s="34">
        <f t="shared" si="15"/>
        <v>0</v>
      </c>
      <c r="BB24" s="34">
        <f t="shared" si="16"/>
        <v>0</v>
      </c>
      <c r="BC24" s="34">
        <f t="shared" si="17"/>
        <v>0</v>
      </c>
      <c r="BD24" s="34">
        <f t="shared" si="18"/>
        <v>0</v>
      </c>
      <c r="BE24" s="34">
        <f t="shared" si="19"/>
        <v>0</v>
      </c>
      <c r="BF24" s="34">
        <f t="shared" si="20"/>
        <v>0</v>
      </c>
      <c r="BG24" s="34">
        <f t="shared" si="21"/>
        <v>0</v>
      </c>
      <c r="BI24">
        <v>8</v>
      </c>
      <c r="BJ24" t="str">
        <v>arxiv</v>
      </c>
      <c r="BK24" s="34">
        <f t="shared" si="28"/>
        <v>0</v>
      </c>
      <c r="BL24" s="34">
        <f t="shared" si="28"/>
        <v>0.5</v>
      </c>
      <c r="BM24" s="34">
        <f t="shared" si="28"/>
        <v>0</v>
      </c>
      <c r="BN24" s="34">
        <f t="shared" si="28"/>
        <v>0</v>
      </c>
      <c r="BO24" s="34">
        <f t="shared" si="28"/>
        <v>0</v>
      </c>
      <c r="BP24" s="34">
        <f t="shared" si="28"/>
        <v>0</v>
      </c>
      <c r="BQ24" s="34">
        <f t="shared" si="28"/>
        <v>0</v>
      </c>
      <c r="BR24" s="34">
        <f t="shared" si="28"/>
        <v>0</v>
      </c>
      <c r="BS24" s="34">
        <f t="shared" si="28"/>
        <v>0</v>
      </c>
    </row>
    <row r="25" spans="1:71" x14ac:dyDescent="0.2">
      <c r="A25" s="7">
        <v>2306.0005500000002</v>
      </c>
      <c r="B25" s="3" t="s">
        <v>10</v>
      </c>
      <c r="C25" s="3">
        <v>12</v>
      </c>
      <c r="D25" s="3">
        <v>12</v>
      </c>
      <c r="E25" s="3" t="b">
        <f>OR(OLD_cmp20_21!E25,OLD_cmp20_21!F25)</f>
        <v>0</v>
      </c>
      <c r="F25" s="13">
        <v>0.62197685241699197</v>
      </c>
      <c r="G25" s="13">
        <v>0.78297996520996005</v>
      </c>
      <c r="H25" s="13">
        <v>0.42131018638610801</v>
      </c>
      <c r="I25" s="13">
        <v>0.42348480224609297</v>
      </c>
      <c r="X25" s="3" t="s">
        <v>276</v>
      </c>
      <c r="Z25" s="3" t="str" cm="1">
        <f t="array" ref="Z25:AG25">IF(E25,"",OLD_cmp20_21!Z25:AG25)</f>
        <v>error, .sty not found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L25" t="str">
        <v>agujournal2019</v>
      </c>
      <c r="AM25">
        <f t="shared" si="2"/>
        <v>0</v>
      </c>
      <c r="AN25">
        <f t="shared" si="3"/>
        <v>0</v>
      </c>
      <c r="AO25">
        <f t="shared" si="4"/>
        <v>0</v>
      </c>
      <c r="AP25">
        <f t="shared" si="5"/>
        <v>0</v>
      </c>
      <c r="AQ25">
        <f t="shared" si="6"/>
        <v>0</v>
      </c>
      <c r="AR25">
        <f t="shared" si="7"/>
        <v>0</v>
      </c>
      <c r="AS25">
        <f t="shared" si="8"/>
        <v>0</v>
      </c>
      <c r="AT25">
        <f t="shared" si="9"/>
        <v>0</v>
      </c>
      <c r="AU25">
        <f t="shared" si="10"/>
        <v>0</v>
      </c>
      <c r="AW25">
        <f t="shared" si="12"/>
        <v>2</v>
      </c>
      <c r="AX25" t="str">
        <v>agujournal2019</v>
      </c>
      <c r="AY25" s="34">
        <f t="shared" si="13"/>
        <v>0</v>
      </c>
      <c r="AZ25" s="34">
        <f t="shared" si="14"/>
        <v>0</v>
      </c>
      <c r="BA25" s="34">
        <f t="shared" si="15"/>
        <v>0</v>
      </c>
      <c r="BB25" s="34">
        <f t="shared" si="16"/>
        <v>0</v>
      </c>
      <c r="BC25" s="34">
        <f t="shared" si="17"/>
        <v>0</v>
      </c>
      <c r="BD25" s="34">
        <f t="shared" si="18"/>
        <v>0</v>
      </c>
      <c r="BE25" s="34">
        <f t="shared" si="19"/>
        <v>0</v>
      </c>
      <c r="BF25" s="34">
        <f t="shared" si="20"/>
        <v>0</v>
      </c>
      <c r="BG25" s="34">
        <f t="shared" si="21"/>
        <v>0</v>
      </c>
      <c r="BI25">
        <v>7</v>
      </c>
      <c r="BJ25" t="str">
        <v>icml2023</v>
      </c>
      <c r="BK25" s="34">
        <f t="shared" si="28"/>
        <v>0.14285714285714285</v>
      </c>
      <c r="BL25" s="34">
        <f t="shared" si="28"/>
        <v>0.8571428571428571</v>
      </c>
      <c r="BM25" s="34">
        <f t="shared" si="28"/>
        <v>0.14285714285714285</v>
      </c>
      <c r="BN25" s="34">
        <f t="shared" si="28"/>
        <v>0</v>
      </c>
      <c r="BO25" s="34">
        <f t="shared" si="28"/>
        <v>0</v>
      </c>
      <c r="BP25" s="34">
        <f t="shared" si="28"/>
        <v>0.14285714285714285</v>
      </c>
      <c r="BQ25" s="34">
        <f t="shared" si="28"/>
        <v>0</v>
      </c>
      <c r="BR25" s="34">
        <f t="shared" si="28"/>
        <v>0</v>
      </c>
      <c r="BS25" s="34">
        <f t="shared" si="28"/>
        <v>0</v>
      </c>
    </row>
    <row r="26" spans="1:71" x14ac:dyDescent="0.2">
      <c r="A26" s="7">
        <v>2306.0085300000001</v>
      </c>
      <c r="B26" s="3" t="s">
        <v>10</v>
      </c>
      <c r="C26" s="3">
        <v>0</v>
      </c>
      <c r="D26" s="3">
        <v>0</v>
      </c>
      <c r="E26" s="3" t="b">
        <f>OR(OLD_cmp20_21!E26,OLD_cmp20_21!F26)</f>
        <v>0</v>
      </c>
      <c r="F26" s="13">
        <v>38.787404298782299</v>
      </c>
      <c r="G26" s="13">
        <v>0.168256521224975</v>
      </c>
      <c r="H26" s="13">
        <v>41.793127059936502</v>
      </c>
      <c r="I26" s="13">
        <v>0.171916723251342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 t="b">
        <v>1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Z26" s="3" cm="1">
        <f t="array" ref="Z26:AG26">IF(E26,"",OLD_cmp20_21!Z26:AG26)</f>
        <v>1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I26" s="49" t="s">
        <v>268</v>
      </c>
      <c r="AJ26" s="49"/>
      <c r="AL26" t="str">
        <v>lipics-v2021</v>
      </c>
      <c r="AM26">
        <f t="shared" si="2"/>
        <v>0</v>
      </c>
      <c r="AN26">
        <f t="shared" si="3"/>
        <v>2</v>
      </c>
      <c r="AO26">
        <f t="shared" si="4"/>
        <v>0</v>
      </c>
      <c r="AP26">
        <f t="shared" si="5"/>
        <v>0</v>
      </c>
      <c r="AQ26">
        <f t="shared" si="6"/>
        <v>0</v>
      </c>
      <c r="AR26">
        <f t="shared" si="7"/>
        <v>0</v>
      </c>
      <c r="AS26">
        <f t="shared" si="8"/>
        <v>0</v>
      </c>
      <c r="AT26">
        <f t="shared" si="9"/>
        <v>0</v>
      </c>
      <c r="AU26">
        <f t="shared" si="10"/>
        <v>0</v>
      </c>
      <c r="AW26">
        <f t="shared" si="12"/>
        <v>2</v>
      </c>
      <c r="AX26" t="str">
        <v>lipics-v2021</v>
      </c>
      <c r="AY26" s="34">
        <f t="shared" si="13"/>
        <v>0</v>
      </c>
      <c r="AZ26" s="34">
        <f t="shared" si="14"/>
        <v>1</v>
      </c>
      <c r="BA26" s="34">
        <f t="shared" si="15"/>
        <v>0</v>
      </c>
      <c r="BB26" s="34">
        <f t="shared" si="16"/>
        <v>0</v>
      </c>
      <c r="BC26" s="34">
        <f t="shared" si="17"/>
        <v>0</v>
      </c>
      <c r="BD26" s="34">
        <f t="shared" si="18"/>
        <v>0</v>
      </c>
      <c r="BE26" s="34">
        <f t="shared" si="19"/>
        <v>0</v>
      </c>
      <c r="BF26" s="34">
        <f t="shared" si="20"/>
        <v>0</v>
      </c>
      <c r="BG26" s="34">
        <f t="shared" si="21"/>
        <v>0</v>
      </c>
      <c r="BI26">
        <v>4</v>
      </c>
      <c r="BJ26" t="str">
        <v>ACL2023</v>
      </c>
      <c r="BK26" s="34">
        <f t="shared" si="28"/>
        <v>0.25</v>
      </c>
      <c r="BL26" s="34">
        <f t="shared" si="28"/>
        <v>0.75</v>
      </c>
      <c r="BM26" s="34">
        <f t="shared" si="28"/>
        <v>0.25</v>
      </c>
      <c r="BN26" s="34">
        <f t="shared" si="28"/>
        <v>0</v>
      </c>
      <c r="BO26" s="34">
        <f t="shared" si="28"/>
        <v>0.25</v>
      </c>
      <c r="BP26" s="34">
        <f t="shared" si="28"/>
        <v>0.25</v>
      </c>
      <c r="BQ26" s="34">
        <f t="shared" si="28"/>
        <v>0.25</v>
      </c>
      <c r="BR26" s="34">
        <f t="shared" si="28"/>
        <v>0</v>
      </c>
      <c r="BS26" s="34">
        <f t="shared" si="28"/>
        <v>0.25</v>
      </c>
    </row>
    <row r="27" spans="1:71" x14ac:dyDescent="0.2">
      <c r="A27" s="7">
        <v>2306.0025000000001</v>
      </c>
      <c r="B27" s="3" t="s">
        <v>16</v>
      </c>
      <c r="C27" s="3">
        <v>0</v>
      </c>
      <c r="D27" s="3">
        <v>0</v>
      </c>
      <c r="E27" s="3" t="b">
        <f>OR(OLD_cmp20_21!E27,OLD_cmp20_21!F27)</f>
        <v>1</v>
      </c>
      <c r="F27" s="13">
        <v>26.8739559650421</v>
      </c>
      <c r="G27" s="13">
        <v>0.169368505477905</v>
      </c>
      <c r="H27" s="13">
        <v>24.270969152450501</v>
      </c>
      <c r="I27" s="13">
        <v>0.116642475128173</v>
      </c>
      <c r="J27" s="3">
        <v>2</v>
      </c>
      <c r="K27" s="3">
        <v>2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4</v>
      </c>
      <c r="R27" s="3" t="b">
        <v>1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Z27" s="3" t="str" cm="1">
        <f t="array" ref="Z27">IF(E27,"",OLD_cmp20_21!Z27:AG27)</f>
        <v/>
      </c>
      <c r="AI27" s="3" t="b">
        <v>1</v>
      </c>
      <c r="AJ27">
        <f>COUNTIF(E:E,AI27)</f>
        <v>234</v>
      </c>
      <c r="AL27" t="str">
        <v>jmlr</v>
      </c>
      <c r="AM27">
        <f t="shared" si="2"/>
        <v>0</v>
      </c>
      <c r="AN27">
        <f t="shared" si="3"/>
        <v>1</v>
      </c>
      <c r="AO27">
        <f t="shared" si="4"/>
        <v>0</v>
      </c>
      <c r="AP27">
        <f t="shared" si="5"/>
        <v>0</v>
      </c>
      <c r="AQ27">
        <f t="shared" si="6"/>
        <v>1</v>
      </c>
      <c r="AR27">
        <f t="shared" si="7"/>
        <v>0</v>
      </c>
      <c r="AS27">
        <f t="shared" si="8"/>
        <v>0</v>
      </c>
      <c r="AT27">
        <f t="shared" si="9"/>
        <v>0</v>
      </c>
      <c r="AU27">
        <f t="shared" si="10"/>
        <v>0</v>
      </c>
      <c r="AW27">
        <f t="shared" si="12"/>
        <v>2</v>
      </c>
      <c r="AX27" t="str">
        <v>jmlr</v>
      </c>
      <c r="AY27" s="34">
        <f t="shared" si="13"/>
        <v>0</v>
      </c>
      <c r="AZ27" s="34">
        <f t="shared" si="14"/>
        <v>0.5</v>
      </c>
      <c r="BA27" s="34">
        <f t="shared" si="15"/>
        <v>0</v>
      </c>
      <c r="BB27" s="34">
        <f t="shared" si="16"/>
        <v>0</v>
      </c>
      <c r="BC27" s="34">
        <f t="shared" si="17"/>
        <v>0.5</v>
      </c>
      <c r="BD27" s="34">
        <f t="shared" si="18"/>
        <v>0</v>
      </c>
      <c r="BE27" s="34">
        <f t="shared" si="19"/>
        <v>0</v>
      </c>
      <c r="BF27" s="34">
        <f t="shared" si="20"/>
        <v>0</v>
      </c>
      <c r="BG27" s="34">
        <f t="shared" si="21"/>
        <v>0</v>
      </c>
      <c r="BI27">
        <v>1</v>
      </c>
      <c r="BJ27" t="str">
        <v>iclr2023_conference</v>
      </c>
      <c r="BK27" s="34">
        <f t="shared" si="28"/>
        <v>0</v>
      </c>
      <c r="BL27" s="34">
        <f t="shared" si="28"/>
        <v>0</v>
      </c>
      <c r="BM27" s="34">
        <f t="shared" si="28"/>
        <v>0</v>
      </c>
      <c r="BN27" s="34">
        <f t="shared" si="28"/>
        <v>0</v>
      </c>
      <c r="BO27" s="34">
        <f t="shared" si="28"/>
        <v>0</v>
      </c>
      <c r="BP27" s="34">
        <f t="shared" si="28"/>
        <v>0</v>
      </c>
      <c r="BQ27" s="34">
        <f t="shared" si="28"/>
        <v>0</v>
      </c>
      <c r="BR27" s="34">
        <f t="shared" si="28"/>
        <v>0</v>
      </c>
      <c r="BS27" s="34">
        <f t="shared" si="28"/>
        <v>0</v>
      </c>
    </row>
    <row r="28" spans="1:71" x14ac:dyDescent="0.2">
      <c r="A28" s="7">
        <v>2306.0047500000001</v>
      </c>
      <c r="B28" s="3" t="s">
        <v>12</v>
      </c>
      <c r="C28" s="3">
        <v>0</v>
      </c>
      <c r="D28" s="3">
        <v>0</v>
      </c>
      <c r="E28" s="3" t="b">
        <f>OR(OLD_cmp20_21!E28,OLD_cmp20_21!F28)</f>
        <v>1</v>
      </c>
      <c r="F28" s="13">
        <v>8.4624679088592494</v>
      </c>
      <c r="G28" s="13">
        <v>0.167004585266113</v>
      </c>
      <c r="H28" s="13">
        <v>9.0405836105346609</v>
      </c>
      <c r="I28" s="13">
        <v>0.16689920425415</v>
      </c>
      <c r="J28" s="3">
        <v>2</v>
      </c>
      <c r="K28" s="3">
        <v>2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4</v>
      </c>
      <c r="R28" s="3" t="b">
        <v>1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Z28" s="3" t="str" cm="1">
        <f t="array" ref="Z28">IF(E28,"",OLD_cmp20_21!Z28:AG28)</f>
        <v/>
      </c>
      <c r="AI28" s="3" t="b">
        <v>0</v>
      </c>
      <c r="AJ28">
        <f>COUNTIF(E:E,AI28)</f>
        <v>198</v>
      </c>
      <c r="AL28">
        <v>0</v>
      </c>
      <c r="AM28">
        <f t="shared" si="2"/>
        <v>0</v>
      </c>
      <c r="AN28">
        <f t="shared" si="3"/>
        <v>1</v>
      </c>
      <c r="AO28">
        <f t="shared" si="4"/>
        <v>0</v>
      </c>
      <c r="AP28">
        <f t="shared" si="5"/>
        <v>0</v>
      </c>
      <c r="AQ28">
        <f t="shared" si="6"/>
        <v>0</v>
      </c>
      <c r="AR28">
        <f t="shared" si="7"/>
        <v>0</v>
      </c>
      <c r="AS28">
        <f t="shared" si="8"/>
        <v>0</v>
      </c>
      <c r="AT28">
        <f t="shared" si="9"/>
        <v>0</v>
      </c>
      <c r="AU28">
        <f t="shared" si="10"/>
        <v>0</v>
      </c>
      <c r="AW28">
        <f t="shared" si="12"/>
        <v>1</v>
      </c>
      <c r="AX28">
        <v>0</v>
      </c>
      <c r="AY28" s="34">
        <f t="shared" si="13"/>
        <v>0</v>
      </c>
      <c r="AZ28" s="34">
        <f t="shared" si="14"/>
        <v>1</v>
      </c>
      <c r="BA28" s="34">
        <f t="shared" si="15"/>
        <v>0</v>
      </c>
      <c r="BB28" s="34">
        <f t="shared" si="16"/>
        <v>0</v>
      </c>
      <c r="BC28" s="34">
        <f t="shared" si="17"/>
        <v>0</v>
      </c>
      <c r="BD28" s="34">
        <f t="shared" si="18"/>
        <v>0</v>
      </c>
      <c r="BE28" s="34">
        <f t="shared" si="19"/>
        <v>0</v>
      </c>
      <c r="BF28" s="34">
        <f t="shared" si="20"/>
        <v>0</v>
      </c>
      <c r="BG28" s="34">
        <f t="shared" si="21"/>
        <v>0</v>
      </c>
      <c r="BI28">
        <v>2</v>
      </c>
      <c r="BJ28" t="str">
        <v>jinstpub</v>
      </c>
      <c r="BK28" s="34">
        <f t="shared" si="28"/>
        <v>0</v>
      </c>
      <c r="BL28" s="34">
        <f t="shared" si="28"/>
        <v>1</v>
      </c>
      <c r="BM28" s="34">
        <f t="shared" si="28"/>
        <v>0</v>
      </c>
      <c r="BN28" s="34">
        <f t="shared" si="28"/>
        <v>0</v>
      </c>
      <c r="BO28" s="34">
        <f t="shared" si="28"/>
        <v>0</v>
      </c>
      <c r="BP28" s="34">
        <f t="shared" si="28"/>
        <v>0.5</v>
      </c>
      <c r="BQ28" s="34">
        <f t="shared" si="28"/>
        <v>0</v>
      </c>
      <c r="BR28" s="34">
        <f t="shared" si="28"/>
        <v>0</v>
      </c>
      <c r="BS28" s="34">
        <f t="shared" si="28"/>
        <v>0</v>
      </c>
    </row>
    <row r="29" spans="1:71" x14ac:dyDescent="0.2">
      <c r="A29" s="7">
        <v>2306.00038</v>
      </c>
      <c r="B29" s="3" t="s">
        <v>10</v>
      </c>
      <c r="C29" s="3">
        <v>0</v>
      </c>
      <c r="D29" s="3">
        <v>0</v>
      </c>
      <c r="E29" s="3" t="b">
        <f>OR(OLD_cmp20_21!E29,OLD_cmp20_21!F29)</f>
        <v>0</v>
      </c>
      <c r="F29" s="13">
        <v>27.761649131774899</v>
      </c>
      <c r="G29" s="13">
        <v>0.17098069190979001</v>
      </c>
      <c r="H29" s="13">
        <v>27.7761952877044</v>
      </c>
      <c r="I29" s="13">
        <v>0.116317749023437</v>
      </c>
      <c r="J29" s="3">
        <v>3</v>
      </c>
      <c r="K29" s="3">
        <v>2</v>
      </c>
      <c r="L29" s="3">
        <v>0</v>
      </c>
      <c r="M29" s="3">
        <v>0</v>
      </c>
      <c r="N29" s="3">
        <v>0</v>
      </c>
      <c r="O29" s="3">
        <v>-1</v>
      </c>
      <c r="P29" s="3">
        <v>0</v>
      </c>
      <c r="Q29" s="3">
        <v>4</v>
      </c>
      <c r="R29" s="3" t="b">
        <v>1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277</v>
      </c>
      <c r="Z29" s="3">
        <v>1</v>
      </c>
      <c r="AI29" s="49" t="s">
        <v>269</v>
      </c>
      <c r="AJ29" s="49"/>
      <c r="AL29" t="str">
        <v>MRM</v>
      </c>
      <c r="AM29">
        <f t="shared" si="2"/>
        <v>0</v>
      </c>
      <c r="AN29">
        <f t="shared" si="3"/>
        <v>0</v>
      </c>
      <c r="AO29">
        <f t="shared" si="4"/>
        <v>0</v>
      </c>
      <c r="AP29">
        <f t="shared" si="5"/>
        <v>0</v>
      </c>
      <c r="AQ29">
        <f t="shared" si="6"/>
        <v>0</v>
      </c>
      <c r="AR29">
        <f t="shared" si="7"/>
        <v>0</v>
      </c>
      <c r="AS29">
        <f t="shared" si="8"/>
        <v>0</v>
      </c>
      <c r="AT29">
        <f t="shared" si="9"/>
        <v>0</v>
      </c>
      <c r="AU29">
        <f t="shared" si="10"/>
        <v>0</v>
      </c>
      <c r="AW29">
        <f t="shared" si="12"/>
        <v>1</v>
      </c>
      <c r="AX29" t="str">
        <v>MRM</v>
      </c>
      <c r="AY29" s="34">
        <f t="shared" si="13"/>
        <v>0</v>
      </c>
      <c r="AZ29" s="34">
        <f t="shared" si="14"/>
        <v>0</v>
      </c>
      <c r="BA29" s="34">
        <f t="shared" si="15"/>
        <v>0</v>
      </c>
      <c r="BB29" s="34">
        <f t="shared" si="16"/>
        <v>0</v>
      </c>
      <c r="BC29" s="34">
        <f t="shared" si="17"/>
        <v>0</v>
      </c>
      <c r="BD29" s="34">
        <f t="shared" si="18"/>
        <v>0</v>
      </c>
      <c r="BE29" s="34">
        <f t="shared" si="19"/>
        <v>0</v>
      </c>
      <c r="BF29" s="34">
        <f t="shared" si="20"/>
        <v>0</v>
      </c>
      <c r="BG29" s="34">
        <f t="shared" si="21"/>
        <v>0</v>
      </c>
    </row>
    <row r="30" spans="1:71" x14ac:dyDescent="0.2">
      <c r="A30" s="7">
        <v>2306.0036500000001</v>
      </c>
      <c r="B30" s="3" t="s">
        <v>18</v>
      </c>
      <c r="C30" s="3">
        <v>0</v>
      </c>
      <c r="D30" s="3">
        <v>0</v>
      </c>
      <c r="E30" s="3" t="b">
        <f>OR(OLD_cmp20_21!E30,OLD_cmp20_21!F30)</f>
        <v>0</v>
      </c>
      <c r="F30" s="13">
        <v>26.486749649047798</v>
      </c>
      <c r="G30" s="13">
        <v>0.168597936630249</v>
      </c>
      <c r="H30" s="13">
        <v>26.8551330566406</v>
      </c>
      <c r="I30" s="13">
        <v>0.11614418029785099</v>
      </c>
      <c r="J30" s="3">
        <v>1020</v>
      </c>
      <c r="K30" s="3">
        <v>0</v>
      </c>
      <c r="L30" s="3">
        <v>0</v>
      </c>
      <c r="M30" s="3">
        <v>0</v>
      </c>
      <c r="N30" s="3">
        <v>373</v>
      </c>
      <c r="O30" s="3">
        <v>0</v>
      </c>
      <c r="P30" s="3">
        <v>0</v>
      </c>
      <c r="Q30" s="3">
        <v>0</v>
      </c>
      <c r="R30" s="3" t="b">
        <v>1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Z30" s="3">
        <v>1</v>
      </c>
      <c r="AI30" s="3" t="b">
        <v>1</v>
      </c>
      <c r="AJ30" s="29">
        <f>AJ27/432</f>
        <v>0.54166666666666663</v>
      </c>
      <c r="AL30" t="str">
        <v>egpubl</v>
      </c>
      <c r="AM30">
        <f t="shared" si="2"/>
        <v>0</v>
      </c>
      <c r="AN30">
        <f t="shared" si="3"/>
        <v>0</v>
      </c>
      <c r="AO30">
        <f t="shared" si="4"/>
        <v>0</v>
      </c>
      <c r="AP30">
        <f t="shared" si="5"/>
        <v>0</v>
      </c>
      <c r="AQ30">
        <f t="shared" si="6"/>
        <v>0</v>
      </c>
      <c r="AR30">
        <f t="shared" si="7"/>
        <v>0</v>
      </c>
      <c r="AS30">
        <f t="shared" si="8"/>
        <v>0</v>
      </c>
      <c r="AT30">
        <f t="shared" si="9"/>
        <v>0</v>
      </c>
      <c r="AU30">
        <f t="shared" si="10"/>
        <v>0</v>
      </c>
      <c r="AW30">
        <f t="shared" si="12"/>
        <v>1</v>
      </c>
      <c r="AX30" t="str">
        <v>egpubl</v>
      </c>
      <c r="AY30" s="34">
        <f t="shared" si="13"/>
        <v>0</v>
      </c>
      <c r="AZ30" s="34">
        <f t="shared" si="14"/>
        <v>0</v>
      </c>
      <c r="BA30" s="34">
        <f t="shared" si="15"/>
        <v>0</v>
      </c>
      <c r="BB30" s="34">
        <f t="shared" si="16"/>
        <v>0</v>
      </c>
      <c r="BC30" s="34">
        <f t="shared" si="17"/>
        <v>0</v>
      </c>
      <c r="BD30" s="34">
        <f t="shared" si="18"/>
        <v>0</v>
      </c>
      <c r="BE30" s="34">
        <f t="shared" si="19"/>
        <v>0</v>
      </c>
      <c r="BF30" s="34">
        <f t="shared" si="20"/>
        <v>0</v>
      </c>
      <c r="BG30" s="34">
        <f t="shared" si="21"/>
        <v>0</v>
      </c>
    </row>
    <row r="31" spans="1:71" x14ac:dyDescent="0.2">
      <c r="A31" s="7">
        <v>2306.0051100000001</v>
      </c>
      <c r="B31" s="3" t="s">
        <v>13</v>
      </c>
      <c r="C31" s="3">
        <v>0</v>
      </c>
      <c r="D31" s="3">
        <v>0</v>
      </c>
      <c r="E31" s="3" t="b">
        <f>OR(OLD_cmp20_21!E31,OLD_cmp20_21!F31)</f>
        <v>1</v>
      </c>
      <c r="F31" s="13">
        <v>7.4041447639465297</v>
      </c>
      <c r="G31" s="13">
        <v>0.116045951843261</v>
      </c>
      <c r="H31" s="13">
        <v>8.4871888160705495</v>
      </c>
      <c r="I31" s="13">
        <v>0.115537166595458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 t="b">
        <v>1</v>
      </c>
      <c r="S31" s="3">
        <v>0</v>
      </c>
      <c r="T31" s="3">
        <v>0</v>
      </c>
      <c r="U31" s="3">
        <v>0</v>
      </c>
      <c r="V31" s="3">
        <v>2</v>
      </c>
      <c r="W31" s="3">
        <v>0</v>
      </c>
      <c r="Z31" s="3" t="str" cm="1">
        <f t="array" ref="Z31">IF(E31,"",OLD_cmp20_21!Z31:AG31)</f>
        <v/>
      </c>
      <c r="AI31" s="3" t="b">
        <v>0</v>
      </c>
      <c r="AJ31" s="29">
        <f>AJ28/432</f>
        <v>0.45833333333333331</v>
      </c>
      <c r="AL31" t="str">
        <v>memoir</v>
      </c>
      <c r="AM31">
        <f t="shared" si="2"/>
        <v>0</v>
      </c>
      <c r="AN31">
        <f t="shared" si="3"/>
        <v>0</v>
      </c>
      <c r="AO31">
        <f t="shared" si="4"/>
        <v>0</v>
      </c>
      <c r="AP31">
        <f t="shared" si="5"/>
        <v>0</v>
      </c>
      <c r="AQ31">
        <f t="shared" si="6"/>
        <v>0</v>
      </c>
      <c r="AR31">
        <f t="shared" si="7"/>
        <v>0</v>
      </c>
      <c r="AS31">
        <f t="shared" si="8"/>
        <v>0</v>
      </c>
      <c r="AT31">
        <f t="shared" si="9"/>
        <v>0</v>
      </c>
      <c r="AU31">
        <f t="shared" si="10"/>
        <v>0</v>
      </c>
      <c r="AW31">
        <f t="shared" si="12"/>
        <v>1</v>
      </c>
      <c r="AX31" t="str">
        <v>memoir</v>
      </c>
      <c r="AY31" s="34">
        <f t="shared" si="13"/>
        <v>0</v>
      </c>
      <c r="AZ31" s="34">
        <f t="shared" si="14"/>
        <v>0</v>
      </c>
      <c r="BA31" s="34">
        <f t="shared" si="15"/>
        <v>0</v>
      </c>
      <c r="BB31" s="34">
        <f t="shared" si="16"/>
        <v>0</v>
      </c>
      <c r="BC31" s="34">
        <f t="shared" si="17"/>
        <v>0</v>
      </c>
      <c r="BD31" s="34">
        <f t="shared" si="18"/>
        <v>0</v>
      </c>
      <c r="BE31" s="34">
        <f t="shared" si="19"/>
        <v>0</v>
      </c>
      <c r="BF31" s="34">
        <f t="shared" si="20"/>
        <v>0</v>
      </c>
      <c r="BG31" s="34">
        <f t="shared" si="21"/>
        <v>0</v>
      </c>
    </row>
    <row r="32" spans="1:71" x14ac:dyDescent="0.2">
      <c r="A32" s="7">
        <v>2306.0092199999999</v>
      </c>
      <c r="B32" s="3" t="s">
        <v>13</v>
      </c>
      <c r="C32" s="3">
        <v>0</v>
      </c>
      <c r="D32" s="3">
        <v>0</v>
      </c>
      <c r="E32" s="3" t="b">
        <f>OR(OLD_cmp20_21!E32,OLD_cmp20_21!F32)</f>
        <v>1</v>
      </c>
      <c r="F32" s="13">
        <v>4.5384144783020002</v>
      </c>
      <c r="G32" s="13">
        <v>0.116156578063964</v>
      </c>
      <c r="H32" s="13">
        <v>4.6933107376098597</v>
      </c>
      <c r="I32" s="13">
        <v>0.11699485778808499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b">
        <v>1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Z32" s="3" t="str" cm="1">
        <f t="array" ref="Z32">IF(E32,"",OLD_cmp20_21!Z32:AG32)</f>
        <v/>
      </c>
      <c r="AL32" t="str">
        <v>uai2023</v>
      </c>
      <c r="AM32">
        <f t="shared" si="2"/>
        <v>0</v>
      </c>
      <c r="AN32">
        <f t="shared" si="3"/>
        <v>1</v>
      </c>
      <c r="AO32">
        <f t="shared" si="4"/>
        <v>0</v>
      </c>
      <c r="AP32">
        <f t="shared" si="5"/>
        <v>0</v>
      </c>
      <c r="AQ32">
        <f t="shared" si="6"/>
        <v>0</v>
      </c>
      <c r="AR32">
        <f t="shared" si="7"/>
        <v>0</v>
      </c>
      <c r="AS32">
        <f t="shared" si="8"/>
        <v>0</v>
      </c>
      <c r="AT32">
        <f t="shared" si="9"/>
        <v>0</v>
      </c>
      <c r="AU32">
        <f t="shared" si="10"/>
        <v>0</v>
      </c>
      <c r="AW32">
        <f t="shared" si="12"/>
        <v>1</v>
      </c>
      <c r="AX32" t="str">
        <v>uai2023</v>
      </c>
      <c r="AY32" s="34">
        <f t="shared" si="13"/>
        <v>0</v>
      </c>
      <c r="AZ32" s="34">
        <f t="shared" si="14"/>
        <v>1</v>
      </c>
      <c r="BA32" s="34">
        <f t="shared" si="15"/>
        <v>0</v>
      </c>
      <c r="BB32" s="34">
        <f t="shared" si="16"/>
        <v>0</v>
      </c>
      <c r="BC32" s="34">
        <f t="shared" si="17"/>
        <v>0</v>
      </c>
      <c r="BD32" s="34">
        <f t="shared" si="18"/>
        <v>0</v>
      </c>
      <c r="BE32" s="34">
        <f t="shared" si="19"/>
        <v>0</v>
      </c>
      <c r="BF32" s="34">
        <f t="shared" si="20"/>
        <v>0</v>
      </c>
      <c r="BG32" s="34">
        <f t="shared" si="21"/>
        <v>0</v>
      </c>
    </row>
    <row r="33" spans="1:59" x14ac:dyDescent="0.2">
      <c r="A33" s="7">
        <v>2306.0218500000001</v>
      </c>
      <c r="B33" s="3" t="s">
        <v>20</v>
      </c>
      <c r="C33" s="3">
        <v>12</v>
      </c>
      <c r="D33" s="3">
        <v>12</v>
      </c>
      <c r="E33" s="3" t="b">
        <f>OR(OLD_cmp20_21!E33,OLD_cmp20_21!F33)</f>
        <v>1</v>
      </c>
      <c r="F33" s="13">
        <v>12.5863735675811</v>
      </c>
      <c r="G33" s="13">
        <v>6.1299996376037598</v>
      </c>
      <c r="H33" s="13">
        <v>13.8732299804687</v>
      </c>
      <c r="I33" s="13">
        <v>6.8661119937896702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 t="b">
        <v>1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Z33" s="3" t="str" cm="1">
        <f t="array" ref="Z33">IF(E33,"",OLD_cmp20_21!Z33:AG33)</f>
        <v/>
      </c>
      <c r="AL33" t="str">
        <v>atlasdoc</v>
      </c>
      <c r="AM33">
        <f t="shared" si="2"/>
        <v>0</v>
      </c>
      <c r="AN33">
        <f t="shared" si="3"/>
        <v>1</v>
      </c>
      <c r="AO33">
        <f t="shared" si="4"/>
        <v>1</v>
      </c>
      <c r="AP33">
        <f t="shared" si="5"/>
        <v>0</v>
      </c>
      <c r="AQ33">
        <f t="shared" si="6"/>
        <v>0</v>
      </c>
      <c r="AR33">
        <f t="shared" si="7"/>
        <v>1</v>
      </c>
      <c r="AS33">
        <f t="shared" si="8"/>
        <v>0</v>
      </c>
      <c r="AT33">
        <f t="shared" si="9"/>
        <v>1</v>
      </c>
      <c r="AU33">
        <f t="shared" si="10"/>
        <v>0</v>
      </c>
      <c r="AW33">
        <f t="shared" si="12"/>
        <v>1</v>
      </c>
      <c r="AX33" t="str">
        <v>atlasdoc</v>
      </c>
      <c r="AY33" s="34">
        <f t="shared" si="13"/>
        <v>0</v>
      </c>
      <c r="AZ33" s="34">
        <f t="shared" si="14"/>
        <v>1</v>
      </c>
      <c r="BA33" s="34">
        <f t="shared" si="15"/>
        <v>1</v>
      </c>
      <c r="BB33" s="34">
        <f t="shared" si="16"/>
        <v>0</v>
      </c>
      <c r="BC33" s="34">
        <f t="shared" si="17"/>
        <v>0</v>
      </c>
      <c r="BD33" s="34">
        <f t="shared" si="18"/>
        <v>1</v>
      </c>
      <c r="BE33" s="34">
        <f t="shared" si="19"/>
        <v>0</v>
      </c>
      <c r="BF33" s="34">
        <f t="shared" si="20"/>
        <v>1</v>
      </c>
      <c r="BG33" s="34">
        <f t="shared" si="21"/>
        <v>0</v>
      </c>
    </row>
    <row r="34" spans="1:59" x14ac:dyDescent="0.2">
      <c r="A34" s="7">
        <v>2306.0009399999999</v>
      </c>
      <c r="B34" s="3" t="s">
        <v>12</v>
      </c>
      <c r="C34" s="3">
        <v>0</v>
      </c>
      <c r="D34" s="3">
        <v>0</v>
      </c>
      <c r="E34" s="3" t="b">
        <f>OR(OLD_cmp20_21!E34,OLD_cmp20_21!F34)</f>
        <v>0</v>
      </c>
      <c r="F34" s="13">
        <v>18.763799190521201</v>
      </c>
      <c r="G34" s="13">
        <v>0.16758418083190901</v>
      </c>
      <c r="H34" s="13">
        <v>18.9934034347534</v>
      </c>
      <c r="I34" s="13">
        <v>0.16776847839355399</v>
      </c>
      <c r="J34" s="3">
        <v>44</v>
      </c>
      <c r="K34" s="3">
        <v>2</v>
      </c>
      <c r="L34" s="3">
        <v>0</v>
      </c>
      <c r="M34" s="3">
        <v>0</v>
      </c>
      <c r="N34" s="3">
        <v>16</v>
      </c>
      <c r="O34" s="3">
        <v>0</v>
      </c>
      <c r="P34" s="3">
        <v>0</v>
      </c>
      <c r="Q34" s="3">
        <v>4</v>
      </c>
      <c r="R34" s="3" t="b">
        <v>1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Z34" s="3" cm="1">
        <f t="array" ref="Z34:AG34">IF(E34,"",OLD_cmp20_21!Z34:AG34)</f>
        <v>1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L34" t="str">
        <v>pasj01</v>
      </c>
      <c r="AM34">
        <f t="shared" si="2"/>
        <v>0</v>
      </c>
      <c r="AN34">
        <f t="shared" si="3"/>
        <v>0</v>
      </c>
      <c r="AO34">
        <f t="shared" si="4"/>
        <v>0</v>
      </c>
      <c r="AP34">
        <f t="shared" si="5"/>
        <v>0</v>
      </c>
      <c r="AQ34">
        <f t="shared" si="6"/>
        <v>0</v>
      </c>
      <c r="AR34">
        <f t="shared" si="7"/>
        <v>0</v>
      </c>
      <c r="AS34">
        <f t="shared" si="8"/>
        <v>0</v>
      </c>
      <c r="AT34">
        <f t="shared" si="9"/>
        <v>0</v>
      </c>
      <c r="AU34">
        <f t="shared" si="10"/>
        <v>0</v>
      </c>
      <c r="AW34">
        <f t="shared" si="12"/>
        <v>1</v>
      </c>
      <c r="AX34" t="str">
        <v>pasj01</v>
      </c>
      <c r="AY34" s="34">
        <f t="shared" si="13"/>
        <v>0</v>
      </c>
      <c r="AZ34" s="34">
        <f t="shared" si="14"/>
        <v>0</v>
      </c>
      <c r="BA34" s="34">
        <f t="shared" si="15"/>
        <v>0</v>
      </c>
      <c r="BB34" s="34">
        <f t="shared" si="16"/>
        <v>0</v>
      </c>
      <c r="BC34" s="34">
        <f t="shared" si="17"/>
        <v>0</v>
      </c>
      <c r="BD34" s="34">
        <f t="shared" si="18"/>
        <v>0</v>
      </c>
      <c r="BE34" s="34">
        <f t="shared" si="19"/>
        <v>0</v>
      </c>
      <c r="BF34" s="34">
        <f t="shared" si="20"/>
        <v>0</v>
      </c>
      <c r="BG34" s="34">
        <f t="shared" si="21"/>
        <v>0</v>
      </c>
    </row>
    <row r="35" spans="1:59" x14ac:dyDescent="0.2">
      <c r="A35" s="7">
        <v>2306.0012200000001</v>
      </c>
      <c r="B35" s="3" t="s">
        <v>10</v>
      </c>
      <c r="C35" s="3">
        <v>0</v>
      </c>
      <c r="D35" s="3">
        <v>0</v>
      </c>
      <c r="E35" s="3" t="b">
        <f>OR(OLD_cmp20_21!E35,OLD_cmp20_21!F35)</f>
        <v>0</v>
      </c>
      <c r="F35" s="13">
        <v>24.522426128387401</v>
      </c>
      <c r="G35" s="13">
        <v>0.21676230430603</v>
      </c>
      <c r="H35" s="13">
        <v>22.817698717117299</v>
      </c>
      <c r="I35" s="13">
        <v>0.116512537002563</v>
      </c>
      <c r="J35" s="3">
        <v>4</v>
      </c>
      <c r="K35" s="3">
        <v>2</v>
      </c>
      <c r="L35" s="3">
        <v>0</v>
      </c>
      <c r="M35" s="3">
        <v>0</v>
      </c>
      <c r="N35" s="3">
        <v>0</v>
      </c>
      <c r="O35" s="3">
        <v>2</v>
      </c>
      <c r="P35" s="3">
        <v>0</v>
      </c>
      <c r="Q35" s="3">
        <v>4</v>
      </c>
      <c r="R35" s="3" t="b">
        <v>1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Z35" s="3">
        <v>1</v>
      </c>
      <c r="AL35" t="str">
        <v>GonnellaLab-StyleArXiv</v>
      </c>
      <c r="AM35">
        <f t="shared" si="2"/>
        <v>0</v>
      </c>
      <c r="AN35">
        <f t="shared" si="3"/>
        <v>1</v>
      </c>
      <c r="AO35">
        <f t="shared" si="4"/>
        <v>0</v>
      </c>
      <c r="AP35">
        <f t="shared" si="5"/>
        <v>0</v>
      </c>
      <c r="AQ35">
        <f t="shared" si="6"/>
        <v>0</v>
      </c>
      <c r="AR35">
        <f t="shared" si="7"/>
        <v>0</v>
      </c>
      <c r="AS35">
        <f t="shared" si="8"/>
        <v>0</v>
      </c>
      <c r="AT35">
        <f t="shared" si="9"/>
        <v>0</v>
      </c>
      <c r="AU35">
        <f t="shared" si="10"/>
        <v>0</v>
      </c>
      <c r="AW35">
        <f t="shared" si="12"/>
        <v>1</v>
      </c>
      <c r="AX35" t="str">
        <v>GonnellaLab-StyleArXiv</v>
      </c>
      <c r="AY35" s="34">
        <f t="shared" si="13"/>
        <v>0</v>
      </c>
      <c r="AZ35" s="34">
        <f t="shared" si="14"/>
        <v>1</v>
      </c>
      <c r="BA35" s="34">
        <f t="shared" si="15"/>
        <v>0</v>
      </c>
      <c r="BB35" s="34">
        <f t="shared" si="16"/>
        <v>0</v>
      </c>
      <c r="BC35" s="34">
        <f t="shared" si="17"/>
        <v>0</v>
      </c>
      <c r="BD35" s="34">
        <f t="shared" si="18"/>
        <v>0</v>
      </c>
      <c r="BE35" s="34">
        <f t="shared" si="19"/>
        <v>0</v>
      </c>
      <c r="BF35" s="34">
        <f t="shared" si="20"/>
        <v>0</v>
      </c>
      <c r="BG35" s="34">
        <f t="shared" si="21"/>
        <v>0</v>
      </c>
    </row>
    <row r="36" spans="1:59" x14ac:dyDescent="0.2">
      <c r="A36" s="7">
        <v>2306.0008499999999</v>
      </c>
      <c r="B36" s="3" t="s">
        <v>10</v>
      </c>
      <c r="C36" s="3">
        <v>0</v>
      </c>
      <c r="D36" s="3">
        <v>0</v>
      </c>
      <c r="E36" s="3" t="b">
        <f>OR(OLD_cmp20_21!E36,OLD_cmp20_21!F36)</f>
        <v>0</v>
      </c>
      <c r="F36" s="13">
        <v>21.568963527679401</v>
      </c>
      <c r="G36" s="13">
        <v>0.21681857109069799</v>
      </c>
      <c r="H36" s="13">
        <v>17.4181435108184</v>
      </c>
      <c r="I36" s="13">
        <v>0.167271614074707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 t="b">
        <v>1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 t="s">
        <v>276</v>
      </c>
      <c r="Z36" s="3" cm="1">
        <f t="array" ref="Z36:AG36">IF(E36,"",OLD_cmp20_21!Z36:AG36)</f>
        <v>1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L36" t="str">
        <v>comsoc2023</v>
      </c>
      <c r="AM36">
        <f t="shared" si="2"/>
        <v>0</v>
      </c>
      <c r="AN36">
        <f t="shared" si="3"/>
        <v>0</v>
      </c>
      <c r="AO36">
        <f t="shared" si="4"/>
        <v>0</v>
      </c>
      <c r="AP36">
        <f t="shared" si="5"/>
        <v>0</v>
      </c>
      <c r="AQ36">
        <f t="shared" si="6"/>
        <v>0</v>
      </c>
      <c r="AR36">
        <f t="shared" si="7"/>
        <v>0</v>
      </c>
      <c r="AS36">
        <f t="shared" si="8"/>
        <v>1</v>
      </c>
      <c r="AT36">
        <f t="shared" si="9"/>
        <v>0</v>
      </c>
      <c r="AU36">
        <f t="shared" si="10"/>
        <v>0</v>
      </c>
      <c r="AW36">
        <f t="shared" si="12"/>
        <v>1</v>
      </c>
      <c r="AX36" t="str">
        <v>comsoc2023</v>
      </c>
      <c r="AY36" s="34">
        <f t="shared" si="13"/>
        <v>0</v>
      </c>
      <c r="AZ36" s="34">
        <f t="shared" si="14"/>
        <v>0</v>
      </c>
      <c r="BA36" s="34">
        <f t="shared" si="15"/>
        <v>0</v>
      </c>
      <c r="BB36" s="34">
        <f t="shared" si="16"/>
        <v>0</v>
      </c>
      <c r="BC36" s="34">
        <f t="shared" si="17"/>
        <v>0</v>
      </c>
      <c r="BD36" s="34">
        <f t="shared" si="18"/>
        <v>0</v>
      </c>
      <c r="BE36" s="34">
        <f t="shared" si="19"/>
        <v>1</v>
      </c>
      <c r="BF36" s="34">
        <f t="shared" si="20"/>
        <v>0</v>
      </c>
      <c r="BG36" s="34">
        <f t="shared" si="21"/>
        <v>0</v>
      </c>
    </row>
    <row r="37" spans="1:59" x14ac:dyDescent="0.2">
      <c r="A37" s="7">
        <v>2306.0073299999999</v>
      </c>
      <c r="B37" s="3" t="s">
        <v>10</v>
      </c>
      <c r="C37" s="3">
        <v>0</v>
      </c>
      <c r="D37" s="3">
        <v>0</v>
      </c>
      <c r="E37" s="3" t="b">
        <f>OR(OLD_cmp20_21!E37,OLD_cmp20_21!F37)</f>
        <v>1</v>
      </c>
      <c r="F37" s="13">
        <v>18.111188888549801</v>
      </c>
      <c r="G37" s="13">
        <v>0.115578174591064</v>
      </c>
      <c r="H37" s="13">
        <v>14.3242309093475</v>
      </c>
      <c r="I37" s="13">
        <v>0.17289090156555101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 t="b">
        <v>1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Z37" s="3" t="str" cm="1">
        <f t="array" ref="Z37">IF(E37,"",OLD_cmp20_21!Z37:AG37)</f>
        <v/>
      </c>
      <c r="AL37" t="str">
        <v>mdpi</v>
      </c>
      <c r="AM37">
        <f t="shared" si="2"/>
        <v>0</v>
      </c>
      <c r="AN37">
        <f t="shared" si="3"/>
        <v>1</v>
      </c>
      <c r="AO37">
        <f t="shared" si="4"/>
        <v>0</v>
      </c>
      <c r="AP37">
        <f t="shared" si="5"/>
        <v>0</v>
      </c>
      <c r="AQ37">
        <f t="shared" si="6"/>
        <v>0</v>
      </c>
      <c r="AR37">
        <f t="shared" si="7"/>
        <v>0</v>
      </c>
      <c r="AS37">
        <f t="shared" si="8"/>
        <v>0</v>
      </c>
      <c r="AT37">
        <f t="shared" si="9"/>
        <v>0</v>
      </c>
      <c r="AU37">
        <f t="shared" si="10"/>
        <v>0</v>
      </c>
      <c r="AW37">
        <f t="shared" si="12"/>
        <v>1</v>
      </c>
      <c r="AX37" t="str">
        <v>mdpi</v>
      </c>
      <c r="AY37" s="34">
        <f t="shared" si="13"/>
        <v>0</v>
      </c>
      <c r="AZ37" s="34">
        <f t="shared" si="14"/>
        <v>1</v>
      </c>
      <c r="BA37" s="34">
        <f t="shared" si="15"/>
        <v>0</v>
      </c>
      <c r="BB37" s="34">
        <f t="shared" si="16"/>
        <v>0</v>
      </c>
      <c r="BC37" s="34">
        <f t="shared" si="17"/>
        <v>0</v>
      </c>
      <c r="BD37" s="34">
        <f t="shared" si="18"/>
        <v>0</v>
      </c>
      <c r="BE37" s="34">
        <f t="shared" si="19"/>
        <v>0</v>
      </c>
      <c r="BF37" s="34">
        <f t="shared" si="20"/>
        <v>0</v>
      </c>
      <c r="BG37" s="34">
        <f t="shared" si="21"/>
        <v>0</v>
      </c>
    </row>
    <row r="38" spans="1:59" x14ac:dyDescent="0.2">
      <c r="A38" s="7">
        <v>2306.0028200000002</v>
      </c>
      <c r="B38" s="3" t="s">
        <v>21</v>
      </c>
      <c r="C38" s="3">
        <v>12</v>
      </c>
      <c r="D38" s="3">
        <v>12</v>
      </c>
      <c r="E38" s="3" t="b">
        <f>OR(OLD_cmp20_21!E38,OLD_cmp20_21!F38)</f>
        <v>0</v>
      </c>
      <c r="F38" s="13">
        <v>15.5127947330474</v>
      </c>
      <c r="G38" s="13">
        <v>8.4112219810485804</v>
      </c>
      <c r="H38" s="13">
        <v>15.8069503307342</v>
      </c>
      <c r="I38" s="13">
        <v>7.8265094757079998</v>
      </c>
      <c r="J38" s="3">
        <v>2748</v>
      </c>
      <c r="K38" s="3">
        <v>1631</v>
      </c>
      <c r="L38" s="3">
        <v>1</v>
      </c>
      <c r="M38" s="3">
        <v>2</v>
      </c>
      <c r="N38" s="3">
        <v>483</v>
      </c>
      <c r="O38" s="3">
        <v>-49</v>
      </c>
      <c r="P38" s="3">
        <v>-47</v>
      </c>
      <c r="Q38" s="3">
        <v>78</v>
      </c>
      <c r="R38" s="3" t="b">
        <v>1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Z38" s="3">
        <v>1</v>
      </c>
      <c r="AL38" t="str">
        <v>scrartcl</v>
      </c>
      <c r="AM38">
        <f t="shared" ref="AM38:AM68" si="29">COUNTIFS($B:$B,$AL38,W:W,"&lt;&gt;0",W:W,"&lt;&gt;")</f>
        <v>0</v>
      </c>
      <c r="AN38">
        <f t="shared" ref="AN38:AN68" si="30">COUNTIFS($B:$B,$AL38,Z:Z,1)</f>
        <v>1</v>
      </c>
      <c r="AO38">
        <f t="shared" ref="AO38:AO68" si="31">COUNTIFS($B:$B,$AL38,AA:AA,1)</f>
        <v>0</v>
      </c>
      <c r="AP38">
        <f t="shared" ref="AP38:AP68" si="32">COUNTIFS($B:$B,$AL38,AB:AB,1)</f>
        <v>0</v>
      </c>
      <c r="AQ38">
        <f t="shared" ref="AQ38:AQ68" si="33">COUNTIFS($B:$B,$AL38,AC:AC,1)</f>
        <v>0</v>
      </c>
      <c r="AR38">
        <f t="shared" ref="AR38:AR68" si="34">COUNTIFS($B:$B,$AL38,AD:AD,1)</f>
        <v>0</v>
      </c>
      <c r="AS38">
        <f t="shared" ref="AS38:AS68" si="35">COUNTIFS($B:$B,$AL38,AE:AE,1)</f>
        <v>0</v>
      </c>
      <c r="AT38">
        <f t="shared" ref="AT38:AT68" si="36">COUNTIFS($B:$B,$AL38,AF:AF,1)</f>
        <v>0</v>
      </c>
      <c r="AU38">
        <f t="shared" ref="AU38:AU68" si="37">COUNTIFS($B:$B,$AL38,AG:AG,1)</f>
        <v>0</v>
      </c>
      <c r="AW38">
        <f t="shared" si="12"/>
        <v>1</v>
      </c>
      <c r="AX38" t="str">
        <v>scrartcl</v>
      </c>
      <c r="AY38" s="34">
        <f t="shared" si="13"/>
        <v>0</v>
      </c>
      <c r="AZ38" s="34">
        <f t="shared" si="14"/>
        <v>1</v>
      </c>
      <c r="BA38" s="34">
        <f t="shared" si="15"/>
        <v>0</v>
      </c>
      <c r="BB38" s="34">
        <f t="shared" si="16"/>
        <v>0</v>
      </c>
      <c r="BC38" s="34">
        <f t="shared" si="17"/>
        <v>0</v>
      </c>
      <c r="BD38" s="34">
        <f t="shared" si="18"/>
        <v>0</v>
      </c>
      <c r="BE38" s="34">
        <f t="shared" si="19"/>
        <v>0</v>
      </c>
      <c r="BF38" s="34">
        <f t="shared" si="20"/>
        <v>0</v>
      </c>
      <c r="BG38" s="34">
        <f t="shared" si="21"/>
        <v>0</v>
      </c>
    </row>
    <row r="39" spans="1:59" x14ac:dyDescent="0.2">
      <c r="A39" s="7">
        <v>2306.0045399999999</v>
      </c>
      <c r="B39" s="3" t="s">
        <v>10</v>
      </c>
      <c r="C39" s="3">
        <v>0</v>
      </c>
      <c r="D39" s="3">
        <v>0</v>
      </c>
      <c r="E39" s="3" t="b">
        <f>OR(OLD_cmp20_21!E39,OLD_cmp20_21!F39)</f>
        <v>1</v>
      </c>
      <c r="F39" s="13">
        <v>10.892515182495099</v>
      </c>
      <c r="G39" s="13">
        <v>0.17103314399719199</v>
      </c>
      <c r="H39" s="13">
        <v>10.7347056865692</v>
      </c>
      <c r="I39" s="13">
        <v>0.17544317245483301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 t="b">
        <v>1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Z39" s="3" t="str" cm="1">
        <f t="array" ref="Z39">IF(E39,"",OLD_cmp20_21!Z39:AG39)</f>
        <v/>
      </c>
      <c r="AL39" t="str">
        <v>amsart}%article</v>
      </c>
      <c r="AM39">
        <f t="shared" si="29"/>
        <v>0</v>
      </c>
      <c r="AN39">
        <f t="shared" si="30"/>
        <v>1</v>
      </c>
      <c r="AO39">
        <f t="shared" si="31"/>
        <v>0</v>
      </c>
      <c r="AP39">
        <f t="shared" si="32"/>
        <v>0</v>
      </c>
      <c r="AQ39">
        <f t="shared" si="33"/>
        <v>0</v>
      </c>
      <c r="AR39">
        <f t="shared" si="34"/>
        <v>0</v>
      </c>
      <c r="AS39">
        <f t="shared" si="35"/>
        <v>0</v>
      </c>
      <c r="AT39">
        <f t="shared" si="36"/>
        <v>0</v>
      </c>
      <c r="AU39">
        <f t="shared" si="37"/>
        <v>0</v>
      </c>
      <c r="AW39">
        <f t="shared" si="12"/>
        <v>1</v>
      </c>
      <c r="AX39" t="str">
        <v>amsart}%article</v>
      </c>
      <c r="AY39" s="34">
        <f t="shared" si="13"/>
        <v>0</v>
      </c>
      <c r="AZ39" s="34">
        <f t="shared" si="14"/>
        <v>1</v>
      </c>
      <c r="BA39" s="34">
        <f t="shared" si="15"/>
        <v>0</v>
      </c>
      <c r="BB39" s="34">
        <f t="shared" si="16"/>
        <v>0</v>
      </c>
      <c r="BC39" s="34">
        <f t="shared" si="17"/>
        <v>0</v>
      </c>
      <c r="BD39" s="34">
        <f t="shared" si="18"/>
        <v>0</v>
      </c>
      <c r="BE39" s="34">
        <f t="shared" si="19"/>
        <v>0</v>
      </c>
      <c r="BF39" s="34">
        <f t="shared" si="20"/>
        <v>0</v>
      </c>
      <c r="BG39" s="34">
        <f t="shared" si="21"/>
        <v>0</v>
      </c>
    </row>
    <row r="40" spans="1:59" x14ac:dyDescent="0.2">
      <c r="A40" s="7">
        <v>2306.0005000000001</v>
      </c>
      <c r="B40" s="3" t="s">
        <v>10</v>
      </c>
      <c r="C40" s="3">
        <v>12</v>
      </c>
      <c r="D40" s="3">
        <v>12</v>
      </c>
      <c r="E40" s="3" t="b">
        <f>OR(OLD_cmp20_21!E40,OLD_cmp20_21!F40)</f>
        <v>1</v>
      </c>
      <c r="F40" s="13">
        <v>7.9570283889770499</v>
      </c>
      <c r="G40" s="13">
        <v>9.3109600543975795</v>
      </c>
      <c r="H40" s="13">
        <v>8.5212900638580305</v>
      </c>
      <c r="I40" s="13">
        <v>8.4320268630981392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 t="b">
        <v>1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Z40" s="3" t="str" cm="1">
        <f t="array" ref="Z40">IF(E40,"",OLD_cmp20_21!Z40:AG40)</f>
        <v/>
      </c>
      <c r="AL40" t="str">
        <v>ieeecolor</v>
      </c>
      <c r="AM40">
        <f t="shared" si="29"/>
        <v>0</v>
      </c>
      <c r="AN40">
        <f t="shared" si="30"/>
        <v>0</v>
      </c>
      <c r="AO40">
        <f t="shared" si="31"/>
        <v>0</v>
      </c>
      <c r="AP40">
        <f t="shared" si="32"/>
        <v>0</v>
      </c>
      <c r="AQ40">
        <f t="shared" si="33"/>
        <v>0</v>
      </c>
      <c r="AR40">
        <f t="shared" si="34"/>
        <v>0</v>
      </c>
      <c r="AS40">
        <f t="shared" si="35"/>
        <v>0</v>
      </c>
      <c r="AT40">
        <f t="shared" si="36"/>
        <v>0</v>
      </c>
      <c r="AU40">
        <f t="shared" si="37"/>
        <v>0</v>
      </c>
      <c r="AW40">
        <f t="shared" si="12"/>
        <v>1</v>
      </c>
      <c r="AX40" t="str">
        <v>ieeecolor</v>
      </c>
      <c r="AY40" s="34">
        <f t="shared" si="13"/>
        <v>0</v>
      </c>
      <c r="AZ40" s="34">
        <f t="shared" si="14"/>
        <v>0</v>
      </c>
      <c r="BA40" s="34">
        <f t="shared" si="15"/>
        <v>0</v>
      </c>
      <c r="BB40" s="34">
        <f t="shared" si="16"/>
        <v>0</v>
      </c>
      <c r="BC40" s="34">
        <f t="shared" si="17"/>
        <v>0</v>
      </c>
      <c r="BD40" s="34">
        <f t="shared" si="18"/>
        <v>0</v>
      </c>
      <c r="BE40" s="34">
        <f t="shared" si="19"/>
        <v>0</v>
      </c>
      <c r="BF40" s="34">
        <f t="shared" si="20"/>
        <v>0</v>
      </c>
      <c r="BG40" s="34">
        <f t="shared" si="21"/>
        <v>0</v>
      </c>
    </row>
    <row r="41" spans="1:59" x14ac:dyDescent="0.2">
      <c r="A41" s="7">
        <v>2306.0394099999999</v>
      </c>
      <c r="B41" s="3" t="s">
        <v>10</v>
      </c>
      <c r="C41" s="3">
        <v>0</v>
      </c>
      <c r="D41" s="3">
        <v>0</v>
      </c>
      <c r="E41" s="3" t="b">
        <f>OR(OLD_cmp20_21!E41,OLD_cmp20_21!F41)</f>
        <v>1</v>
      </c>
      <c r="F41" s="13">
        <v>9.4879198074340803</v>
      </c>
      <c r="G41" s="13">
        <v>0.171928405761718</v>
      </c>
      <c r="H41" s="13">
        <v>9.6823718547820992</v>
      </c>
      <c r="I41" s="13">
        <v>0.17059922218322701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 t="b">
        <v>1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Z41" s="3" t="str" cm="1">
        <f t="array" ref="Z41">IF(E41,"",OLD_cmp20_21!Z41:AG41)</f>
        <v/>
      </c>
      <c r="AL41" t="str">
        <v>cas-sc</v>
      </c>
      <c r="AM41">
        <f t="shared" si="29"/>
        <v>0</v>
      </c>
      <c r="AN41">
        <f t="shared" si="30"/>
        <v>1</v>
      </c>
      <c r="AO41">
        <f t="shared" si="31"/>
        <v>0</v>
      </c>
      <c r="AP41">
        <f t="shared" si="32"/>
        <v>0</v>
      </c>
      <c r="AQ41">
        <f t="shared" si="33"/>
        <v>0</v>
      </c>
      <c r="AR41">
        <f t="shared" si="34"/>
        <v>0</v>
      </c>
      <c r="AS41">
        <f t="shared" si="35"/>
        <v>0</v>
      </c>
      <c r="AT41">
        <f t="shared" si="36"/>
        <v>0</v>
      </c>
      <c r="AU41">
        <f t="shared" si="37"/>
        <v>0</v>
      </c>
      <c r="AW41">
        <f t="shared" si="12"/>
        <v>1</v>
      </c>
      <c r="AX41" t="str">
        <v>cas-sc</v>
      </c>
      <c r="AY41" s="34">
        <f t="shared" si="13"/>
        <v>0</v>
      </c>
      <c r="AZ41" s="34">
        <f t="shared" si="14"/>
        <v>1</v>
      </c>
      <c r="BA41" s="34">
        <f t="shared" si="15"/>
        <v>0</v>
      </c>
      <c r="BB41" s="34">
        <f t="shared" si="16"/>
        <v>0</v>
      </c>
      <c r="BC41" s="34">
        <f t="shared" si="17"/>
        <v>0</v>
      </c>
      <c r="BD41" s="34">
        <f t="shared" si="18"/>
        <v>0</v>
      </c>
      <c r="BE41" s="34">
        <f t="shared" si="19"/>
        <v>0</v>
      </c>
      <c r="BF41" s="34">
        <f t="shared" si="20"/>
        <v>0</v>
      </c>
      <c r="BG41" s="34">
        <f t="shared" si="21"/>
        <v>0</v>
      </c>
    </row>
    <row r="42" spans="1:59" x14ac:dyDescent="0.2">
      <c r="A42" s="7">
        <v>2306.0048400000001</v>
      </c>
      <c r="B42" s="3" t="s">
        <v>13</v>
      </c>
      <c r="C42" s="3">
        <v>0</v>
      </c>
      <c r="D42" s="3">
        <v>0</v>
      </c>
      <c r="E42" s="3" t="b">
        <f>OR(OLD_cmp20_21!E42,OLD_cmp20_21!F42)</f>
        <v>0</v>
      </c>
      <c r="F42" s="13">
        <v>10.3699934482574</v>
      </c>
      <c r="G42" s="13">
        <v>0.11843371391296301</v>
      </c>
      <c r="H42" s="13">
        <v>12.270356416702199</v>
      </c>
      <c r="I42" s="13">
        <v>0.16769862174987701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b">
        <v>1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Z42" s="3" cm="1">
        <f t="array" ref="Z42:AG42">IF(E42,"",OLD_cmp20_21!Z42:AG42)</f>
        <v>1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t="s">
        <v>270</v>
      </c>
      <c r="AL42" t="str">
        <v>sagej</v>
      </c>
      <c r="AM42">
        <f t="shared" si="29"/>
        <v>0</v>
      </c>
      <c r="AN42">
        <f t="shared" si="30"/>
        <v>0</v>
      </c>
      <c r="AO42">
        <f t="shared" si="31"/>
        <v>0</v>
      </c>
      <c r="AP42">
        <f t="shared" si="32"/>
        <v>0</v>
      </c>
      <c r="AQ42">
        <f t="shared" si="33"/>
        <v>0</v>
      </c>
      <c r="AR42">
        <f t="shared" si="34"/>
        <v>0</v>
      </c>
      <c r="AS42">
        <f t="shared" si="35"/>
        <v>0</v>
      </c>
      <c r="AT42">
        <f t="shared" si="36"/>
        <v>0</v>
      </c>
      <c r="AU42">
        <f t="shared" si="37"/>
        <v>0</v>
      </c>
      <c r="AW42">
        <f t="shared" si="12"/>
        <v>1</v>
      </c>
      <c r="AX42" t="str">
        <v>sagej</v>
      </c>
      <c r="AY42" s="34">
        <f t="shared" si="13"/>
        <v>0</v>
      </c>
      <c r="AZ42" s="34">
        <f t="shared" si="14"/>
        <v>0</v>
      </c>
      <c r="BA42" s="34">
        <f t="shared" si="15"/>
        <v>0</v>
      </c>
      <c r="BB42" s="34">
        <f t="shared" si="16"/>
        <v>0</v>
      </c>
      <c r="BC42" s="34">
        <f t="shared" si="17"/>
        <v>0</v>
      </c>
      <c r="BD42" s="34">
        <f t="shared" si="18"/>
        <v>0</v>
      </c>
      <c r="BE42" s="34">
        <f t="shared" si="19"/>
        <v>0</v>
      </c>
      <c r="BF42" s="34">
        <f t="shared" si="20"/>
        <v>0</v>
      </c>
      <c r="BG42" s="34">
        <f t="shared" si="21"/>
        <v>0</v>
      </c>
    </row>
    <row r="43" spans="1:59" x14ac:dyDescent="0.2">
      <c r="A43" s="7">
        <v>2306.0002899999999</v>
      </c>
      <c r="B43" s="3" t="s">
        <v>10</v>
      </c>
      <c r="C43" s="3">
        <v>12</v>
      </c>
      <c r="D43" s="3">
        <v>12</v>
      </c>
      <c r="E43" s="3" t="b">
        <f>OR(OLD_cmp20_21!E43,OLD_cmp20_21!F43)</f>
        <v>0</v>
      </c>
      <c r="F43" s="13">
        <v>4.8918685913085902</v>
      </c>
      <c r="G43" s="13">
        <v>5.6533858776092503</v>
      </c>
      <c r="H43" s="13">
        <v>5.6119117736816397</v>
      </c>
      <c r="I43" s="13">
        <v>6.3607807159423801</v>
      </c>
      <c r="J43" s="3">
        <v>48</v>
      </c>
      <c r="K43" s="3">
        <v>0</v>
      </c>
      <c r="L43" s="3">
        <v>0</v>
      </c>
      <c r="M43" s="3">
        <v>0</v>
      </c>
      <c r="N43" s="3">
        <v>20</v>
      </c>
      <c r="O43" s="3">
        <v>0</v>
      </c>
      <c r="P43" s="3">
        <v>0</v>
      </c>
      <c r="Q43" s="3">
        <v>0</v>
      </c>
      <c r="R43" s="3" t="b">
        <v>1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Z43" s="3">
        <v>1</v>
      </c>
      <c r="AL43" t="str">
        <v>macro/neu_msthesis</v>
      </c>
      <c r="AM43">
        <f t="shared" si="29"/>
        <v>1</v>
      </c>
      <c r="AN43">
        <f t="shared" si="30"/>
        <v>1</v>
      </c>
      <c r="AO43">
        <f t="shared" si="31"/>
        <v>1</v>
      </c>
      <c r="AP43">
        <f t="shared" si="32"/>
        <v>1</v>
      </c>
      <c r="AQ43">
        <f t="shared" si="33"/>
        <v>1</v>
      </c>
      <c r="AR43">
        <f t="shared" si="34"/>
        <v>0</v>
      </c>
      <c r="AS43">
        <f t="shared" si="35"/>
        <v>0</v>
      </c>
      <c r="AT43">
        <f t="shared" si="36"/>
        <v>0</v>
      </c>
      <c r="AU43">
        <f t="shared" si="37"/>
        <v>0</v>
      </c>
      <c r="AW43">
        <f t="shared" si="12"/>
        <v>1</v>
      </c>
      <c r="AX43" t="str">
        <v>macro/neu_msthesis</v>
      </c>
      <c r="AY43" s="34">
        <f t="shared" si="13"/>
        <v>1</v>
      </c>
      <c r="AZ43" s="34">
        <f t="shared" si="14"/>
        <v>1</v>
      </c>
      <c r="BA43" s="34">
        <f t="shared" si="15"/>
        <v>1</v>
      </c>
      <c r="BB43" s="34">
        <f t="shared" si="16"/>
        <v>1</v>
      </c>
      <c r="BC43" s="34">
        <f t="shared" si="17"/>
        <v>1</v>
      </c>
      <c r="BD43" s="34">
        <f t="shared" si="18"/>
        <v>0</v>
      </c>
      <c r="BE43" s="34">
        <f t="shared" si="19"/>
        <v>0</v>
      </c>
      <c r="BF43" s="34">
        <f t="shared" si="20"/>
        <v>0</v>
      </c>
      <c r="BG43" s="34">
        <f t="shared" si="21"/>
        <v>0</v>
      </c>
    </row>
    <row r="44" spans="1:59" x14ac:dyDescent="0.2">
      <c r="A44" s="7">
        <v>2306.0214799999999</v>
      </c>
      <c r="B44" s="3" t="s">
        <v>12</v>
      </c>
      <c r="C44" s="3">
        <v>0</v>
      </c>
      <c r="D44" s="3">
        <v>0</v>
      </c>
      <c r="E44" s="3" t="b">
        <f>OR(OLD_cmp20_21!E44,OLD_cmp20_21!F44)</f>
        <v>1</v>
      </c>
      <c r="F44" s="13">
        <v>16.768995523452698</v>
      </c>
      <c r="G44" s="13">
        <v>0.16622519493103</v>
      </c>
      <c r="H44" s="13">
        <v>21.880041122436499</v>
      </c>
      <c r="I44" s="13">
        <v>0.16673612594604401</v>
      </c>
      <c r="J44" s="3">
        <v>4</v>
      </c>
      <c r="K44" s="3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6</v>
      </c>
      <c r="R44" s="3" t="b">
        <v>1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Z44" s="3" t="str" cm="1">
        <f t="array" ref="Z44">IF(E44,"",OLD_cmp20_21!Z44:AG44)</f>
        <v/>
      </c>
      <c r="AL44" t="str">
        <v>vgtc</v>
      </c>
      <c r="AM44">
        <f t="shared" si="29"/>
        <v>0</v>
      </c>
      <c r="AN44">
        <f t="shared" si="30"/>
        <v>1</v>
      </c>
      <c r="AO44">
        <f t="shared" si="31"/>
        <v>1</v>
      </c>
      <c r="AP44">
        <f t="shared" si="32"/>
        <v>0</v>
      </c>
      <c r="AQ44">
        <f t="shared" si="33"/>
        <v>0</v>
      </c>
      <c r="AR44">
        <f t="shared" si="34"/>
        <v>0</v>
      </c>
      <c r="AS44">
        <f t="shared" si="35"/>
        <v>0</v>
      </c>
      <c r="AT44">
        <f t="shared" si="36"/>
        <v>0</v>
      </c>
      <c r="AU44">
        <f t="shared" si="37"/>
        <v>0</v>
      </c>
      <c r="AW44">
        <f t="shared" si="12"/>
        <v>1</v>
      </c>
      <c r="AX44" t="str">
        <v>vgtc</v>
      </c>
      <c r="AY44" s="34">
        <f t="shared" si="13"/>
        <v>0</v>
      </c>
      <c r="AZ44" s="34">
        <f t="shared" si="14"/>
        <v>1</v>
      </c>
      <c r="BA44" s="34">
        <f t="shared" si="15"/>
        <v>1</v>
      </c>
      <c r="BB44" s="34">
        <f t="shared" si="16"/>
        <v>0</v>
      </c>
      <c r="BC44" s="34">
        <f t="shared" si="17"/>
        <v>0</v>
      </c>
      <c r="BD44" s="34">
        <f t="shared" si="18"/>
        <v>0</v>
      </c>
      <c r="BE44" s="34">
        <f t="shared" si="19"/>
        <v>0</v>
      </c>
      <c r="BF44" s="34">
        <f t="shared" si="20"/>
        <v>0</v>
      </c>
      <c r="BG44" s="34">
        <f t="shared" si="21"/>
        <v>0</v>
      </c>
    </row>
    <row r="45" spans="1:59" x14ac:dyDescent="0.2">
      <c r="A45" s="7">
        <v>2306.0061300000002</v>
      </c>
      <c r="B45" s="3" t="s">
        <v>10</v>
      </c>
      <c r="C45" s="3">
        <v>0</v>
      </c>
      <c r="D45" s="3">
        <v>0</v>
      </c>
      <c r="E45" s="3" t="b">
        <f>OR(OLD_cmp20_21!E45,OLD_cmp20_21!F45)</f>
        <v>0</v>
      </c>
      <c r="F45" s="13">
        <v>18.200780868530199</v>
      </c>
      <c r="G45" s="13">
        <v>0.27112960815429599</v>
      </c>
      <c r="H45" s="13">
        <v>16.794572830200099</v>
      </c>
      <c r="I45" s="13">
        <v>0.169638156890869</v>
      </c>
      <c r="J45" s="3">
        <v>2</v>
      </c>
      <c r="K45" s="3">
        <v>2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4</v>
      </c>
      <c r="R45" s="3" t="b">
        <v>1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AG45" s="3">
        <v>1</v>
      </c>
      <c r="AL45" t="str">
        <v>siamltex</v>
      </c>
      <c r="AM45">
        <f t="shared" si="29"/>
        <v>0</v>
      </c>
      <c r="AN45">
        <f t="shared" si="30"/>
        <v>0</v>
      </c>
      <c r="AO45">
        <f t="shared" si="31"/>
        <v>0</v>
      </c>
      <c r="AP45">
        <f t="shared" si="32"/>
        <v>0</v>
      </c>
      <c r="AQ45">
        <f t="shared" si="33"/>
        <v>0</v>
      </c>
      <c r="AR45">
        <f t="shared" si="34"/>
        <v>0</v>
      </c>
      <c r="AS45">
        <f t="shared" si="35"/>
        <v>0</v>
      </c>
      <c r="AT45">
        <f t="shared" si="36"/>
        <v>0</v>
      </c>
      <c r="AU45">
        <f t="shared" si="37"/>
        <v>0</v>
      </c>
      <c r="AW45">
        <f t="shared" si="12"/>
        <v>1</v>
      </c>
      <c r="AX45" t="str">
        <v>siamltex</v>
      </c>
      <c r="AY45" s="34">
        <f t="shared" si="13"/>
        <v>0</v>
      </c>
      <c r="AZ45" s="34">
        <f t="shared" si="14"/>
        <v>0</v>
      </c>
      <c r="BA45" s="34">
        <f t="shared" si="15"/>
        <v>0</v>
      </c>
      <c r="BB45" s="34">
        <f t="shared" si="16"/>
        <v>0</v>
      </c>
      <c r="BC45" s="34">
        <f t="shared" si="17"/>
        <v>0</v>
      </c>
      <c r="BD45" s="34">
        <f t="shared" si="18"/>
        <v>0</v>
      </c>
      <c r="BE45" s="34">
        <f t="shared" si="19"/>
        <v>0</v>
      </c>
      <c r="BF45" s="34">
        <f t="shared" si="20"/>
        <v>0</v>
      </c>
      <c r="BG45" s="34">
        <f t="shared" si="21"/>
        <v>0</v>
      </c>
    </row>
    <row r="46" spans="1:59" x14ac:dyDescent="0.2">
      <c r="A46" s="7">
        <v>2306.0209599999998</v>
      </c>
      <c r="B46" s="3" t="s">
        <v>12</v>
      </c>
      <c r="C46" s="3">
        <v>12</v>
      </c>
      <c r="D46" s="3">
        <v>12</v>
      </c>
      <c r="E46" s="3" t="b">
        <f>OR(OLD_cmp20_21!E46,OLD_cmp20_21!F46)</f>
        <v>1</v>
      </c>
      <c r="F46" s="13">
        <v>8.0273394584655708</v>
      </c>
      <c r="G46" s="13">
        <v>8.4693887233734095</v>
      </c>
      <c r="H46" s="13">
        <v>6.3649213314056396</v>
      </c>
      <c r="I46" s="13">
        <v>8.3724620342254603</v>
      </c>
      <c r="J46" s="3">
        <v>184</v>
      </c>
      <c r="K46" s="3">
        <v>184</v>
      </c>
      <c r="L46" s="3">
        <v>0</v>
      </c>
      <c r="M46" s="3">
        <v>0</v>
      </c>
      <c r="N46" s="3">
        <v>0</v>
      </c>
      <c r="O46" s="3">
        <v>182</v>
      </c>
      <c r="P46" s="3">
        <v>182</v>
      </c>
      <c r="Q46" s="3">
        <v>10</v>
      </c>
      <c r="R46" s="3" t="b">
        <v>1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Z46" s="3" t="str" cm="1">
        <f t="array" ref="Z46">IF(E46,"",OLD_cmp20_21!Z46:AG46)</f>
        <v/>
      </c>
      <c r="AL46" t="str">
        <v>jfm</v>
      </c>
      <c r="AM46">
        <f t="shared" si="29"/>
        <v>0</v>
      </c>
      <c r="AN46">
        <f t="shared" si="30"/>
        <v>1</v>
      </c>
      <c r="AO46">
        <f t="shared" si="31"/>
        <v>1</v>
      </c>
      <c r="AP46">
        <f t="shared" si="32"/>
        <v>0</v>
      </c>
      <c r="AQ46">
        <f t="shared" si="33"/>
        <v>0</v>
      </c>
      <c r="AR46">
        <f t="shared" si="34"/>
        <v>0</v>
      </c>
      <c r="AS46">
        <f t="shared" si="35"/>
        <v>0</v>
      </c>
      <c r="AT46">
        <f t="shared" si="36"/>
        <v>0</v>
      </c>
      <c r="AU46">
        <f t="shared" si="37"/>
        <v>0</v>
      </c>
      <c r="AW46">
        <f t="shared" si="12"/>
        <v>1</v>
      </c>
      <c r="AX46" t="str">
        <v>jfm</v>
      </c>
      <c r="AY46" s="34">
        <f t="shared" si="13"/>
        <v>0</v>
      </c>
      <c r="AZ46" s="34">
        <f t="shared" si="14"/>
        <v>1</v>
      </c>
      <c r="BA46" s="34">
        <f t="shared" si="15"/>
        <v>1</v>
      </c>
      <c r="BB46" s="34">
        <f t="shared" si="16"/>
        <v>0</v>
      </c>
      <c r="BC46" s="34">
        <f t="shared" si="17"/>
        <v>0</v>
      </c>
      <c r="BD46" s="34">
        <f t="shared" si="18"/>
        <v>0</v>
      </c>
      <c r="BE46" s="34">
        <f t="shared" si="19"/>
        <v>0</v>
      </c>
      <c r="BF46" s="34">
        <f t="shared" si="20"/>
        <v>0</v>
      </c>
      <c r="BG46" s="34">
        <f t="shared" si="21"/>
        <v>0</v>
      </c>
    </row>
    <row r="47" spans="1:59" x14ac:dyDescent="0.2">
      <c r="A47" s="7">
        <v>2306.00128</v>
      </c>
      <c r="B47" s="3" t="s">
        <v>15</v>
      </c>
      <c r="C47" s="3">
        <v>0</v>
      </c>
      <c r="D47" s="3">
        <v>0</v>
      </c>
      <c r="E47" s="3" t="b">
        <f>OR(OLD_cmp20_21!E47,OLD_cmp20_21!F47)</f>
        <v>1</v>
      </c>
      <c r="F47" s="13">
        <v>21.459412336349398</v>
      </c>
      <c r="G47" s="13">
        <v>0.16915488243103</v>
      </c>
      <c r="H47" s="13">
        <v>15.5501723289489</v>
      </c>
      <c r="I47" s="13">
        <v>0.17217016220092701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b">
        <v>1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Z47" s="3" t="str" cm="1">
        <f t="array" ref="Z47">IF(E47,"",OLD_cmp20_21!Z47:AG47)</f>
        <v/>
      </c>
      <c r="AL47" t="str">
        <v>ecai</v>
      </c>
      <c r="AM47">
        <f t="shared" si="29"/>
        <v>0</v>
      </c>
      <c r="AN47">
        <f t="shared" si="30"/>
        <v>1</v>
      </c>
      <c r="AO47">
        <f t="shared" si="31"/>
        <v>0</v>
      </c>
      <c r="AP47">
        <f t="shared" si="32"/>
        <v>0</v>
      </c>
      <c r="AQ47">
        <f t="shared" si="33"/>
        <v>0</v>
      </c>
      <c r="AR47">
        <f t="shared" si="34"/>
        <v>0</v>
      </c>
      <c r="AS47">
        <f t="shared" si="35"/>
        <v>0</v>
      </c>
      <c r="AT47">
        <f t="shared" si="36"/>
        <v>0</v>
      </c>
      <c r="AU47">
        <f t="shared" si="37"/>
        <v>0</v>
      </c>
      <c r="AW47">
        <f t="shared" si="12"/>
        <v>1</v>
      </c>
      <c r="AX47" t="str">
        <v>ecai</v>
      </c>
      <c r="AY47" s="34">
        <f t="shared" si="13"/>
        <v>0</v>
      </c>
      <c r="AZ47" s="34">
        <f t="shared" si="14"/>
        <v>1</v>
      </c>
      <c r="BA47" s="34">
        <f t="shared" si="15"/>
        <v>0</v>
      </c>
      <c r="BB47" s="34">
        <f t="shared" si="16"/>
        <v>0</v>
      </c>
      <c r="BC47" s="34">
        <f t="shared" si="17"/>
        <v>0</v>
      </c>
      <c r="BD47" s="34">
        <f t="shared" si="18"/>
        <v>0</v>
      </c>
      <c r="BE47" s="34">
        <f t="shared" si="19"/>
        <v>0</v>
      </c>
      <c r="BF47" s="34">
        <f t="shared" si="20"/>
        <v>0</v>
      </c>
      <c r="BG47" s="34">
        <f t="shared" si="21"/>
        <v>0</v>
      </c>
    </row>
    <row r="48" spans="1:59" x14ac:dyDescent="0.2">
      <c r="A48" s="7">
        <v>2306.0012299999999</v>
      </c>
      <c r="B48" s="3" t="s">
        <v>18</v>
      </c>
      <c r="C48" s="3">
        <v>12</v>
      </c>
      <c r="D48" s="3">
        <v>12</v>
      </c>
      <c r="E48" s="3" t="b">
        <f>OR(OLD_cmp20_21!E48,OLD_cmp20_21!F48)</f>
        <v>1</v>
      </c>
      <c r="F48" s="13">
        <v>9.7267334461212105</v>
      </c>
      <c r="G48" s="13">
        <v>9.5321142673492396</v>
      </c>
      <c r="H48" s="13">
        <v>4.4943642616271902</v>
      </c>
      <c r="I48" s="13">
        <v>4.4968807697296098</v>
      </c>
      <c r="J48" s="3">
        <v>2</v>
      </c>
      <c r="K48" s="3">
        <v>2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4</v>
      </c>
      <c r="R48" s="3" t="b">
        <v>1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Z48" s="3" t="str" cm="1">
        <f t="array" ref="Z48">IF(E48,"",OLD_cmp20_21!Z48:AG48)</f>
        <v/>
      </c>
      <c r="AL48" t="str">
        <v>cup-journal</v>
      </c>
      <c r="AM48">
        <f t="shared" si="29"/>
        <v>0</v>
      </c>
      <c r="AN48">
        <f t="shared" si="30"/>
        <v>0</v>
      </c>
      <c r="AO48">
        <f t="shared" si="31"/>
        <v>0</v>
      </c>
      <c r="AP48">
        <f t="shared" si="32"/>
        <v>0</v>
      </c>
      <c r="AQ48">
        <f t="shared" si="33"/>
        <v>0</v>
      </c>
      <c r="AR48">
        <f t="shared" si="34"/>
        <v>0</v>
      </c>
      <c r="AS48">
        <f t="shared" si="35"/>
        <v>0</v>
      </c>
      <c r="AT48">
        <f t="shared" si="36"/>
        <v>0</v>
      </c>
      <c r="AU48">
        <f t="shared" si="37"/>
        <v>0</v>
      </c>
      <c r="AW48">
        <f t="shared" si="12"/>
        <v>1</v>
      </c>
      <c r="AX48" t="str">
        <v>cup-journal</v>
      </c>
      <c r="AY48" s="34">
        <f t="shared" si="13"/>
        <v>0</v>
      </c>
      <c r="AZ48" s="34">
        <f t="shared" si="14"/>
        <v>0</v>
      </c>
      <c r="BA48" s="34">
        <f t="shared" si="15"/>
        <v>0</v>
      </c>
      <c r="BB48" s="34">
        <f t="shared" si="16"/>
        <v>0</v>
      </c>
      <c r="BC48" s="34">
        <f t="shared" si="17"/>
        <v>0</v>
      </c>
      <c r="BD48" s="34">
        <f t="shared" si="18"/>
        <v>0</v>
      </c>
      <c r="BE48" s="34">
        <f t="shared" si="19"/>
        <v>0</v>
      </c>
      <c r="BF48" s="34">
        <f t="shared" si="20"/>
        <v>0</v>
      </c>
      <c r="BG48" s="34">
        <f t="shared" si="21"/>
        <v>0</v>
      </c>
    </row>
    <row r="49" spans="1:59" x14ac:dyDescent="0.2">
      <c r="A49" s="7">
        <v>2306.0008400000002</v>
      </c>
      <c r="B49" s="3" t="s">
        <v>11</v>
      </c>
      <c r="C49" s="3">
        <v>0</v>
      </c>
      <c r="D49" s="3">
        <v>0</v>
      </c>
      <c r="E49" s="3" t="b">
        <f>OR(OLD_cmp20_21!E49,OLD_cmp20_21!F49)</f>
        <v>0</v>
      </c>
      <c r="F49" s="13">
        <v>32.630081415176299</v>
      </c>
      <c r="G49" s="13">
        <v>0.22246432304382299</v>
      </c>
      <c r="H49" s="13">
        <v>21.628190040588301</v>
      </c>
      <c r="I49" s="13">
        <v>0.16957688331604001</v>
      </c>
      <c r="J49" s="3">
        <v>522</v>
      </c>
      <c r="K49" s="3">
        <v>100</v>
      </c>
      <c r="L49" s="3">
        <v>0</v>
      </c>
      <c r="M49" s="3">
        <v>0</v>
      </c>
      <c r="N49" s="3">
        <v>161</v>
      </c>
      <c r="O49" s="3">
        <v>5</v>
      </c>
      <c r="P49" s="3">
        <v>0</v>
      </c>
      <c r="Q49" s="3">
        <v>6</v>
      </c>
      <c r="R49" s="3" t="b">
        <v>1</v>
      </c>
      <c r="S49" s="3">
        <v>0</v>
      </c>
      <c r="T49" s="3">
        <v>0</v>
      </c>
      <c r="U49" s="3">
        <v>1</v>
      </c>
      <c r="V49" s="3">
        <v>3</v>
      </c>
      <c r="W49" s="3">
        <v>0</v>
      </c>
      <c r="Z49" s="3" cm="1">
        <f t="array" ref="Z49:AG49">IF(E49,"",OLD_cmp20_21!Z49:AG49)</f>
        <v>1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L49" t="str">
        <v>CUP-JNL-JMJ</v>
      </c>
      <c r="AM49">
        <f t="shared" si="29"/>
        <v>0</v>
      </c>
      <c r="AN49">
        <f t="shared" si="30"/>
        <v>0</v>
      </c>
      <c r="AO49">
        <f t="shared" si="31"/>
        <v>0</v>
      </c>
      <c r="AP49">
        <f t="shared" si="32"/>
        <v>0</v>
      </c>
      <c r="AQ49">
        <f t="shared" si="33"/>
        <v>0</v>
      </c>
      <c r="AR49">
        <f t="shared" si="34"/>
        <v>0</v>
      </c>
      <c r="AS49">
        <f t="shared" si="35"/>
        <v>0</v>
      </c>
      <c r="AT49">
        <f t="shared" si="36"/>
        <v>0</v>
      </c>
      <c r="AU49">
        <f t="shared" si="37"/>
        <v>0</v>
      </c>
      <c r="AW49">
        <f t="shared" si="12"/>
        <v>1</v>
      </c>
      <c r="AX49" t="str">
        <v>CUP-JNL-JMJ</v>
      </c>
      <c r="AY49" s="34">
        <f t="shared" si="13"/>
        <v>0</v>
      </c>
      <c r="AZ49" s="34">
        <f t="shared" si="14"/>
        <v>0</v>
      </c>
      <c r="BA49" s="34">
        <f t="shared" si="15"/>
        <v>0</v>
      </c>
      <c r="BB49" s="34">
        <f t="shared" si="16"/>
        <v>0</v>
      </c>
      <c r="BC49" s="34">
        <f t="shared" si="17"/>
        <v>0</v>
      </c>
      <c r="BD49" s="34">
        <f t="shared" si="18"/>
        <v>0</v>
      </c>
      <c r="BE49" s="34">
        <f t="shared" si="19"/>
        <v>0</v>
      </c>
      <c r="BF49" s="34">
        <f t="shared" si="20"/>
        <v>0</v>
      </c>
      <c r="BG49" s="34">
        <f t="shared" si="21"/>
        <v>0</v>
      </c>
    </row>
    <row r="50" spans="1:59" x14ac:dyDescent="0.2">
      <c r="A50" s="7">
        <v>2306.0113299999998</v>
      </c>
      <c r="B50" s="3" t="s">
        <v>13</v>
      </c>
      <c r="C50" s="3">
        <v>0</v>
      </c>
      <c r="D50" s="3">
        <v>0</v>
      </c>
      <c r="E50" s="3" t="b">
        <f>OR(OLD_cmp20_21!E50,OLD_cmp20_21!F50)</f>
        <v>1</v>
      </c>
      <c r="F50" s="13">
        <v>6.7115540504455504</v>
      </c>
      <c r="G50" s="13">
        <v>0.166077375411987</v>
      </c>
      <c r="H50" s="13">
        <v>5.1695849895477197</v>
      </c>
      <c r="I50" s="13">
        <v>0.116785287857055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 t="b">
        <v>1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Z50" s="3" t="str" cm="1">
        <f t="array" ref="Z50">IF(E50,"",OLD_cmp20_21!Z50:AG50)</f>
        <v/>
      </c>
      <c r="AL50" t="str">
        <v>book</v>
      </c>
      <c r="AM50">
        <f t="shared" si="29"/>
        <v>0</v>
      </c>
      <c r="AN50">
        <f t="shared" si="30"/>
        <v>1</v>
      </c>
      <c r="AO50">
        <f t="shared" si="31"/>
        <v>0</v>
      </c>
      <c r="AP50">
        <f t="shared" si="32"/>
        <v>0</v>
      </c>
      <c r="AQ50">
        <f t="shared" si="33"/>
        <v>0</v>
      </c>
      <c r="AR50">
        <f t="shared" si="34"/>
        <v>0</v>
      </c>
      <c r="AS50">
        <f t="shared" si="35"/>
        <v>1</v>
      </c>
      <c r="AT50">
        <f t="shared" si="36"/>
        <v>0</v>
      </c>
      <c r="AU50">
        <f t="shared" si="37"/>
        <v>0</v>
      </c>
      <c r="AW50">
        <f t="shared" si="12"/>
        <v>1</v>
      </c>
      <c r="AX50" t="str">
        <v>book</v>
      </c>
      <c r="AY50" s="34">
        <f t="shared" si="13"/>
        <v>0</v>
      </c>
      <c r="AZ50" s="34">
        <f t="shared" si="14"/>
        <v>1</v>
      </c>
      <c r="BA50" s="34">
        <f t="shared" si="15"/>
        <v>0</v>
      </c>
      <c r="BB50" s="34">
        <f t="shared" si="16"/>
        <v>0</v>
      </c>
      <c r="BC50" s="34">
        <f t="shared" si="17"/>
        <v>0</v>
      </c>
      <c r="BD50" s="34">
        <f t="shared" si="18"/>
        <v>0</v>
      </c>
      <c r="BE50" s="34">
        <f t="shared" si="19"/>
        <v>1</v>
      </c>
      <c r="BF50" s="34">
        <f t="shared" si="20"/>
        <v>0</v>
      </c>
      <c r="BG50" s="34">
        <f t="shared" si="21"/>
        <v>0</v>
      </c>
    </row>
    <row r="51" spans="1:59" x14ac:dyDescent="0.2">
      <c r="A51" s="7">
        <v>2306.0042800000001</v>
      </c>
      <c r="B51" s="3" t="s">
        <v>13</v>
      </c>
      <c r="C51" s="3">
        <v>0</v>
      </c>
      <c r="D51" s="3">
        <v>0</v>
      </c>
      <c r="E51" s="3" t="b">
        <f>OR(OLD_cmp20_21!E51,OLD_cmp20_21!F51)</f>
        <v>0</v>
      </c>
      <c r="F51" s="13">
        <v>10.9033348560333</v>
      </c>
      <c r="G51" s="13">
        <v>0.16721510887145899</v>
      </c>
      <c r="H51" s="13">
        <v>6.2504870891571001</v>
      </c>
      <c r="I51" s="13">
        <v>0.116249084472656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 t="b">
        <v>1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Z51" s="3" cm="1">
        <f t="array" ref="Z51:AG51">IF(E51,"",OLD_cmp20_21!Z51:AG51)</f>
        <v>1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L51" t="str">
        <v>svproc</v>
      </c>
      <c r="AM51">
        <f t="shared" si="29"/>
        <v>0</v>
      </c>
      <c r="AN51">
        <f t="shared" si="30"/>
        <v>0</v>
      </c>
      <c r="AO51">
        <f t="shared" si="31"/>
        <v>0</v>
      </c>
      <c r="AP51">
        <f t="shared" si="32"/>
        <v>0</v>
      </c>
      <c r="AQ51">
        <f t="shared" si="33"/>
        <v>0</v>
      </c>
      <c r="AR51">
        <f t="shared" si="34"/>
        <v>0</v>
      </c>
      <c r="AS51">
        <f t="shared" si="35"/>
        <v>0</v>
      </c>
      <c r="AT51">
        <f t="shared" si="36"/>
        <v>0</v>
      </c>
      <c r="AU51">
        <f t="shared" si="37"/>
        <v>0</v>
      </c>
      <c r="AW51">
        <f t="shared" si="12"/>
        <v>1</v>
      </c>
      <c r="AX51" t="str">
        <v>svproc</v>
      </c>
      <c r="AY51" s="34">
        <f t="shared" si="13"/>
        <v>0</v>
      </c>
      <c r="AZ51" s="34">
        <f t="shared" si="14"/>
        <v>0</v>
      </c>
      <c r="BA51" s="34">
        <f t="shared" si="15"/>
        <v>0</v>
      </c>
      <c r="BB51" s="34">
        <f t="shared" si="16"/>
        <v>0</v>
      </c>
      <c r="BC51" s="34">
        <f t="shared" si="17"/>
        <v>0</v>
      </c>
      <c r="BD51" s="34">
        <f t="shared" si="18"/>
        <v>0</v>
      </c>
      <c r="BE51" s="34">
        <f t="shared" si="19"/>
        <v>0</v>
      </c>
      <c r="BF51" s="34">
        <f t="shared" si="20"/>
        <v>0</v>
      </c>
      <c r="BG51" s="34">
        <f t="shared" si="21"/>
        <v>0</v>
      </c>
    </row>
    <row r="52" spans="1:59" x14ac:dyDescent="0.2">
      <c r="A52" s="7">
        <v>2306.0193300000001</v>
      </c>
      <c r="B52" s="3" t="s">
        <v>22</v>
      </c>
      <c r="C52" s="3">
        <v>0</v>
      </c>
      <c r="D52" s="3">
        <v>0</v>
      </c>
      <c r="E52" s="3" t="b">
        <f>OR(OLD_cmp20_21!E52,OLD_cmp20_21!F52)</f>
        <v>1</v>
      </c>
      <c r="F52" s="13">
        <v>37.463654279708798</v>
      </c>
      <c r="G52" s="13">
        <v>0.166644096374511</v>
      </c>
      <c r="H52" s="13">
        <v>23.8650288581848</v>
      </c>
      <c r="I52" s="13">
        <v>0.11646842956542899</v>
      </c>
      <c r="J52" s="3">
        <v>54</v>
      </c>
      <c r="K52" s="3">
        <v>44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24</v>
      </c>
      <c r="R52" s="3" t="b">
        <v>1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Z52" s="3" t="str" cm="1">
        <f t="array" ref="Z52">IF(E52,"",OLD_cmp20_21!Z52:AG52)</f>
        <v/>
      </c>
      <c r="AL52" t="str">
        <v>SciPost</v>
      </c>
      <c r="AM52">
        <f t="shared" si="29"/>
        <v>0</v>
      </c>
      <c r="AN52">
        <f t="shared" si="30"/>
        <v>1</v>
      </c>
      <c r="AO52">
        <f t="shared" si="31"/>
        <v>0</v>
      </c>
      <c r="AP52">
        <f t="shared" si="32"/>
        <v>0</v>
      </c>
      <c r="AQ52">
        <f t="shared" si="33"/>
        <v>0</v>
      </c>
      <c r="AR52">
        <f t="shared" si="34"/>
        <v>0</v>
      </c>
      <c r="AS52">
        <f t="shared" si="35"/>
        <v>0</v>
      </c>
      <c r="AT52">
        <f t="shared" si="36"/>
        <v>0</v>
      </c>
      <c r="AU52">
        <f t="shared" si="37"/>
        <v>0</v>
      </c>
      <c r="AW52">
        <f t="shared" si="12"/>
        <v>1</v>
      </c>
      <c r="AX52" t="str">
        <v>SciPost</v>
      </c>
      <c r="AY52" s="34">
        <f t="shared" si="13"/>
        <v>0</v>
      </c>
      <c r="AZ52" s="34">
        <f t="shared" si="14"/>
        <v>1</v>
      </c>
      <c r="BA52" s="34">
        <f t="shared" si="15"/>
        <v>0</v>
      </c>
      <c r="BB52" s="34">
        <f t="shared" si="16"/>
        <v>0</v>
      </c>
      <c r="BC52" s="34">
        <f t="shared" si="17"/>
        <v>0</v>
      </c>
      <c r="BD52" s="34">
        <f t="shared" si="18"/>
        <v>0</v>
      </c>
      <c r="BE52" s="34">
        <f t="shared" si="19"/>
        <v>0</v>
      </c>
      <c r="BF52" s="34">
        <f t="shared" si="20"/>
        <v>0</v>
      </c>
      <c r="BG52" s="34">
        <f t="shared" si="21"/>
        <v>0</v>
      </c>
    </row>
    <row r="53" spans="1:59" x14ac:dyDescent="0.2">
      <c r="A53" s="7">
        <v>2306.0042899999999</v>
      </c>
      <c r="B53" s="3" t="s">
        <v>16</v>
      </c>
      <c r="C53" s="3">
        <v>0</v>
      </c>
      <c r="D53" s="3">
        <v>0</v>
      </c>
      <c r="E53" s="3" t="b">
        <f>OR(OLD_cmp20_21!E53,OLD_cmp20_21!F53)</f>
        <v>1</v>
      </c>
      <c r="F53" s="13">
        <v>13.5792145729064</v>
      </c>
      <c r="G53" s="13">
        <v>0.167354345321655</v>
      </c>
      <c r="H53" s="13">
        <v>9.2359094619750906</v>
      </c>
      <c r="I53" s="13">
        <v>0.171092748641967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 t="b">
        <v>1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Z53" s="3" t="str" cm="1">
        <f t="array" ref="Z53">IF(E53,"",OLD_cmp20_21!Z53:AG53)</f>
        <v/>
      </c>
      <c r="AL53" t="str">
        <v>aa</v>
      </c>
      <c r="AM53">
        <f t="shared" si="29"/>
        <v>0</v>
      </c>
      <c r="AN53">
        <f t="shared" si="30"/>
        <v>0</v>
      </c>
      <c r="AO53">
        <f t="shared" si="31"/>
        <v>0</v>
      </c>
      <c r="AP53">
        <f t="shared" si="32"/>
        <v>0</v>
      </c>
      <c r="AQ53">
        <f t="shared" si="33"/>
        <v>0</v>
      </c>
      <c r="AR53">
        <f t="shared" si="34"/>
        <v>0</v>
      </c>
      <c r="AS53">
        <f t="shared" si="35"/>
        <v>0</v>
      </c>
      <c r="AT53">
        <f t="shared" si="36"/>
        <v>0</v>
      </c>
      <c r="AU53">
        <f t="shared" si="37"/>
        <v>0</v>
      </c>
      <c r="AW53">
        <f t="shared" si="12"/>
        <v>1</v>
      </c>
      <c r="AX53" t="str">
        <v>aa</v>
      </c>
      <c r="AY53" s="34">
        <f t="shared" si="13"/>
        <v>0</v>
      </c>
      <c r="AZ53" s="34">
        <f t="shared" si="14"/>
        <v>0</v>
      </c>
      <c r="BA53" s="34">
        <f t="shared" si="15"/>
        <v>0</v>
      </c>
      <c r="BB53" s="34">
        <f t="shared" si="16"/>
        <v>0</v>
      </c>
      <c r="BC53" s="34">
        <f t="shared" si="17"/>
        <v>0</v>
      </c>
      <c r="BD53" s="34">
        <f t="shared" si="18"/>
        <v>0</v>
      </c>
      <c r="BE53" s="34">
        <f t="shared" si="19"/>
        <v>0</v>
      </c>
      <c r="BF53" s="34">
        <f t="shared" si="20"/>
        <v>0</v>
      </c>
      <c r="BG53" s="34">
        <f t="shared" si="21"/>
        <v>0</v>
      </c>
    </row>
    <row r="54" spans="1:59" x14ac:dyDescent="0.2">
      <c r="A54" s="7">
        <v>2306.08367</v>
      </c>
      <c r="B54" s="3" t="s">
        <v>17</v>
      </c>
      <c r="C54" s="3">
        <v>12</v>
      </c>
      <c r="D54" s="3">
        <v>12</v>
      </c>
      <c r="E54" s="3" t="b">
        <f>OR(OLD_cmp20_21!E54,OLD_cmp20_21!F54)</f>
        <v>0</v>
      </c>
      <c r="F54" s="13">
        <v>10.3324975967407</v>
      </c>
      <c r="G54" s="13">
        <v>11.958503484725901</v>
      </c>
      <c r="H54" s="13">
        <v>7.0020332336425701</v>
      </c>
      <c r="I54" s="13">
        <v>7.10219049453735</v>
      </c>
      <c r="J54" s="3">
        <v>3044</v>
      </c>
      <c r="K54" s="3">
        <v>1046</v>
      </c>
      <c r="L54" s="3">
        <v>0</v>
      </c>
      <c r="M54" s="3">
        <v>1</v>
      </c>
      <c r="N54" s="3">
        <v>778</v>
      </c>
      <c r="O54" s="3">
        <v>3</v>
      </c>
      <c r="P54" s="3">
        <v>0</v>
      </c>
      <c r="Q54" s="3">
        <v>0</v>
      </c>
      <c r="R54" s="3" t="b">
        <v>1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Z54" s="3">
        <v>1</v>
      </c>
      <c r="AA54" s="3">
        <v>1</v>
      </c>
      <c r="AL54" t="str">
        <v>opticajnl</v>
      </c>
      <c r="AM54">
        <f t="shared" si="29"/>
        <v>0</v>
      </c>
      <c r="AN54">
        <f t="shared" si="30"/>
        <v>1</v>
      </c>
      <c r="AO54">
        <f t="shared" si="31"/>
        <v>0</v>
      </c>
      <c r="AP54">
        <f t="shared" si="32"/>
        <v>0</v>
      </c>
      <c r="AQ54">
        <f t="shared" si="33"/>
        <v>0</v>
      </c>
      <c r="AR54">
        <f t="shared" si="34"/>
        <v>0</v>
      </c>
      <c r="AS54">
        <f t="shared" si="35"/>
        <v>0</v>
      </c>
      <c r="AT54">
        <f t="shared" si="36"/>
        <v>0</v>
      </c>
      <c r="AU54">
        <f t="shared" si="37"/>
        <v>0</v>
      </c>
      <c r="AW54">
        <f t="shared" si="12"/>
        <v>1</v>
      </c>
      <c r="AX54" t="str">
        <v>opticajnl</v>
      </c>
      <c r="AY54" s="34">
        <f t="shared" si="13"/>
        <v>0</v>
      </c>
      <c r="AZ54" s="34">
        <f t="shared" si="14"/>
        <v>1</v>
      </c>
      <c r="BA54" s="34">
        <f t="shared" si="15"/>
        <v>0</v>
      </c>
      <c r="BB54" s="34">
        <f t="shared" si="16"/>
        <v>0</v>
      </c>
      <c r="BC54" s="34">
        <f t="shared" si="17"/>
        <v>0</v>
      </c>
      <c r="BD54" s="34">
        <f t="shared" si="18"/>
        <v>0</v>
      </c>
      <c r="BE54" s="34">
        <f t="shared" si="19"/>
        <v>0</v>
      </c>
      <c r="BF54" s="34">
        <f t="shared" si="20"/>
        <v>0</v>
      </c>
      <c r="BG54" s="34">
        <f t="shared" si="21"/>
        <v>0</v>
      </c>
    </row>
    <row r="55" spans="1:59" x14ac:dyDescent="0.2">
      <c r="A55" s="7">
        <v>2306.0810999999999</v>
      </c>
      <c r="B55" s="3" t="s">
        <v>10</v>
      </c>
      <c r="C55" s="3">
        <v>0</v>
      </c>
      <c r="D55" s="3">
        <v>0</v>
      </c>
      <c r="E55" s="3" t="b">
        <f>OR(OLD_cmp20_21!E55,OLD_cmp20_21!F55)</f>
        <v>1</v>
      </c>
      <c r="F55" s="13">
        <v>29.5805616378784</v>
      </c>
      <c r="G55" s="13">
        <v>0.16831040382385201</v>
      </c>
      <c r="H55" s="13">
        <v>19.1977634429931</v>
      </c>
      <c r="I55" s="13">
        <v>0.169468879699707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 t="b">
        <v>1</v>
      </c>
      <c r="S55" s="3">
        <v>0</v>
      </c>
      <c r="T55" s="3">
        <v>0</v>
      </c>
      <c r="U55" s="3">
        <v>0</v>
      </c>
      <c r="V55" s="3">
        <v>4</v>
      </c>
      <c r="W55" s="3">
        <v>0</v>
      </c>
      <c r="Z55" s="3" t="str" cm="1">
        <f t="array" ref="Z55">IF(E55,"",OLD_cmp20_21!Z55:AG55)</f>
        <v/>
      </c>
      <c r="AL55" t="str">
        <v>ceurart</v>
      </c>
      <c r="AM55">
        <f t="shared" si="29"/>
        <v>0</v>
      </c>
      <c r="AN55">
        <f t="shared" si="30"/>
        <v>1</v>
      </c>
      <c r="AO55">
        <f t="shared" si="31"/>
        <v>1</v>
      </c>
      <c r="AP55">
        <f t="shared" si="32"/>
        <v>0</v>
      </c>
      <c r="AQ55">
        <f t="shared" si="33"/>
        <v>0</v>
      </c>
      <c r="AR55">
        <f t="shared" si="34"/>
        <v>0</v>
      </c>
      <c r="AS55">
        <f t="shared" si="35"/>
        <v>0</v>
      </c>
      <c r="AT55">
        <f t="shared" si="36"/>
        <v>0</v>
      </c>
      <c r="AU55">
        <f t="shared" si="37"/>
        <v>0</v>
      </c>
      <c r="AW55">
        <f t="shared" si="12"/>
        <v>1</v>
      </c>
      <c r="AX55" t="str">
        <v>ceurart</v>
      </c>
      <c r="AY55" s="34">
        <f t="shared" si="13"/>
        <v>0</v>
      </c>
      <c r="AZ55" s="34">
        <f t="shared" si="14"/>
        <v>1</v>
      </c>
      <c r="BA55" s="34">
        <f t="shared" si="15"/>
        <v>1</v>
      </c>
      <c r="BB55" s="34">
        <f t="shared" si="16"/>
        <v>0</v>
      </c>
      <c r="BC55" s="34">
        <f t="shared" si="17"/>
        <v>0</v>
      </c>
      <c r="BD55" s="34">
        <f t="shared" si="18"/>
        <v>0</v>
      </c>
      <c r="BE55" s="34">
        <f t="shared" si="19"/>
        <v>0</v>
      </c>
      <c r="BF55" s="34">
        <f t="shared" si="20"/>
        <v>0</v>
      </c>
      <c r="BG55" s="34">
        <f t="shared" si="21"/>
        <v>0</v>
      </c>
    </row>
    <row r="56" spans="1:59" x14ac:dyDescent="0.2">
      <c r="A56" s="7">
        <v>2306.0046600000001</v>
      </c>
      <c r="B56" s="3" t="s">
        <v>23</v>
      </c>
      <c r="C56" s="3">
        <v>12</v>
      </c>
      <c r="D56" s="3">
        <v>12</v>
      </c>
      <c r="E56" s="3" t="b">
        <f>OR(OLD_cmp20_21!E56,OLD_cmp20_21!F56)</f>
        <v>1</v>
      </c>
      <c r="F56" s="13">
        <v>5.3153905868530202</v>
      </c>
      <c r="G56" s="13">
        <v>5.8050034046173096</v>
      </c>
      <c r="H56" s="13">
        <v>4.2399148941040004</v>
      </c>
      <c r="I56" s="13">
        <v>4.18788743019104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 t="b">
        <v>1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Z56" s="3" t="str" cm="1">
        <f t="array" ref="Z56">IF(E56,"",OLD_cmp20_21!Z56:AG56)</f>
        <v/>
      </c>
      <c r="AL56" t="str">
        <v>wiley-article</v>
      </c>
      <c r="AM56">
        <f t="shared" si="29"/>
        <v>0</v>
      </c>
      <c r="AN56">
        <f t="shared" si="30"/>
        <v>1</v>
      </c>
      <c r="AO56">
        <f t="shared" si="31"/>
        <v>0</v>
      </c>
      <c r="AP56">
        <f t="shared" si="32"/>
        <v>0</v>
      </c>
      <c r="AQ56">
        <f t="shared" si="33"/>
        <v>0</v>
      </c>
      <c r="AR56">
        <f t="shared" si="34"/>
        <v>1</v>
      </c>
      <c r="AS56">
        <f t="shared" si="35"/>
        <v>0</v>
      </c>
      <c r="AT56">
        <f t="shared" si="36"/>
        <v>0</v>
      </c>
      <c r="AU56">
        <f t="shared" si="37"/>
        <v>0</v>
      </c>
      <c r="AW56">
        <f t="shared" si="12"/>
        <v>1</v>
      </c>
      <c r="AX56" t="str">
        <v>wiley-article</v>
      </c>
      <c r="AY56" s="34">
        <f t="shared" si="13"/>
        <v>0</v>
      </c>
      <c r="AZ56" s="34">
        <f t="shared" si="14"/>
        <v>1</v>
      </c>
      <c r="BA56" s="34">
        <f t="shared" si="15"/>
        <v>0</v>
      </c>
      <c r="BB56" s="34">
        <f t="shared" si="16"/>
        <v>0</v>
      </c>
      <c r="BC56" s="34">
        <f t="shared" si="17"/>
        <v>0</v>
      </c>
      <c r="BD56" s="34">
        <f t="shared" si="18"/>
        <v>1</v>
      </c>
      <c r="BE56" s="34">
        <f t="shared" si="19"/>
        <v>0</v>
      </c>
      <c r="BF56" s="34">
        <f t="shared" si="20"/>
        <v>0</v>
      </c>
      <c r="BG56" s="34">
        <f t="shared" si="21"/>
        <v>0</v>
      </c>
    </row>
    <row r="57" spans="1:59" x14ac:dyDescent="0.2">
      <c r="A57" s="7">
        <v>2306.0055400000001</v>
      </c>
      <c r="B57" s="3" t="s">
        <v>24</v>
      </c>
      <c r="C57" s="3">
        <v>12</v>
      </c>
      <c r="D57" s="3">
        <v>12</v>
      </c>
      <c r="E57" s="3" t="b">
        <f>OR(OLD_cmp20_21!E57,OLD_cmp20_21!F57)</f>
        <v>1</v>
      </c>
      <c r="F57" s="13">
        <v>12.248894453048701</v>
      </c>
      <c r="G57" s="13">
        <v>11.1252038478851</v>
      </c>
      <c r="H57" s="13">
        <v>9.37381863594055</v>
      </c>
      <c r="I57" s="13">
        <v>8.8838584423065097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b">
        <v>1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Z57" s="3" t="str" cm="1">
        <f t="array" ref="Z57">IF(E57,"",OLD_cmp20_21!Z57:AG57)</f>
        <v/>
      </c>
      <c r="AL57" t="str">
        <v>NST</v>
      </c>
      <c r="AM57">
        <f t="shared" si="29"/>
        <v>0</v>
      </c>
      <c r="AN57">
        <f t="shared" si="30"/>
        <v>0</v>
      </c>
      <c r="AO57">
        <f t="shared" si="31"/>
        <v>0</v>
      </c>
      <c r="AP57">
        <f t="shared" si="32"/>
        <v>0</v>
      </c>
      <c r="AQ57">
        <f t="shared" si="33"/>
        <v>0</v>
      </c>
      <c r="AR57">
        <f t="shared" si="34"/>
        <v>0</v>
      </c>
      <c r="AS57">
        <f t="shared" si="35"/>
        <v>0</v>
      </c>
      <c r="AT57">
        <f t="shared" si="36"/>
        <v>0</v>
      </c>
      <c r="AU57">
        <f t="shared" si="37"/>
        <v>0</v>
      </c>
      <c r="AW57">
        <f t="shared" si="12"/>
        <v>1</v>
      </c>
      <c r="AX57" t="str">
        <v>NST</v>
      </c>
      <c r="AY57" s="34">
        <f t="shared" si="13"/>
        <v>0</v>
      </c>
      <c r="AZ57" s="34">
        <f t="shared" si="14"/>
        <v>0</v>
      </c>
      <c r="BA57" s="34">
        <f t="shared" si="15"/>
        <v>0</v>
      </c>
      <c r="BB57" s="34">
        <f t="shared" si="16"/>
        <v>0</v>
      </c>
      <c r="BC57" s="34">
        <f t="shared" si="17"/>
        <v>0</v>
      </c>
      <c r="BD57" s="34">
        <f t="shared" si="18"/>
        <v>0</v>
      </c>
      <c r="BE57" s="34">
        <f t="shared" si="19"/>
        <v>0</v>
      </c>
      <c r="BF57" s="34">
        <f t="shared" si="20"/>
        <v>0</v>
      </c>
      <c r="BG57" s="34">
        <f t="shared" si="21"/>
        <v>0</v>
      </c>
    </row>
    <row r="58" spans="1:59" x14ac:dyDescent="0.2">
      <c r="A58" s="7">
        <v>2306.0078199999998</v>
      </c>
      <c r="B58" s="3" t="s">
        <v>18</v>
      </c>
      <c r="C58" s="3">
        <v>0</v>
      </c>
      <c r="D58" s="3">
        <v>0</v>
      </c>
      <c r="E58" s="3" t="b">
        <f>OR(OLD_cmp20_21!E58,OLD_cmp20_21!F58)</f>
        <v>1</v>
      </c>
      <c r="F58" s="13">
        <v>30.226594924926701</v>
      </c>
      <c r="G58" s="13">
        <v>0.17095136642455999</v>
      </c>
      <c r="H58" s="13">
        <v>31.945243358612</v>
      </c>
      <c r="I58" s="13">
        <v>0.16897439956665</v>
      </c>
      <c r="J58" s="3">
        <v>2</v>
      </c>
      <c r="K58" s="3">
        <v>2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4</v>
      </c>
      <c r="R58" s="3" t="b">
        <v>1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Z58" s="3" t="str" cm="1">
        <f t="array" ref="Z58">IF(E58,"",OLD_cmp20_21!Z58:AG58)</f>
        <v/>
      </c>
      <c r="AL58" t="str">
        <v>jpconf</v>
      </c>
      <c r="AM58">
        <f t="shared" si="29"/>
        <v>0</v>
      </c>
      <c r="AN58">
        <f t="shared" si="30"/>
        <v>0</v>
      </c>
      <c r="AO58">
        <f t="shared" si="31"/>
        <v>0</v>
      </c>
      <c r="AP58">
        <f t="shared" si="32"/>
        <v>0</v>
      </c>
      <c r="AQ58">
        <f t="shared" si="33"/>
        <v>0</v>
      </c>
      <c r="AR58">
        <f t="shared" si="34"/>
        <v>0</v>
      </c>
      <c r="AS58">
        <f t="shared" si="35"/>
        <v>0</v>
      </c>
      <c r="AT58">
        <f t="shared" si="36"/>
        <v>0</v>
      </c>
      <c r="AU58">
        <f t="shared" si="37"/>
        <v>0</v>
      </c>
      <c r="AW58">
        <f t="shared" si="12"/>
        <v>1</v>
      </c>
      <c r="AX58" t="str">
        <v>jpconf</v>
      </c>
      <c r="AY58" s="34">
        <f t="shared" si="13"/>
        <v>0</v>
      </c>
      <c r="AZ58" s="34">
        <f t="shared" si="14"/>
        <v>0</v>
      </c>
      <c r="BA58" s="34">
        <f t="shared" si="15"/>
        <v>0</v>
      </c>
      <c r="BB58" s="34">
        <f t="shared" si="16"/>
        <v>0</v>
      </c>
      <c r="BC58" s="34">
        <f t="shared" si="17"/>
        <v>0</v>
      </c>
      <c r="BD58" s="34">
        <f t="shared" si="18"/>
        <v>0</v>
      </c>
      <c r="BE58" s="34">
        <f t="shared" si="19"/>
        <v>0</v>
      </c>
      <c r="BF58" s="34">
        <f t="shared" si="20"/>
        <v>0</v>
      </c>
      <c r="BG58" s="34">
        <f t="shared" si="21"/>
        <v>0</v>
      </c>
    </row>
    <row r="59" spans="1:59" x14ac:dyDescent="0.2">
      <c r="A59" s="7">
        <v>2306.1322599999999</v>
      </c>
      <c r="B59" s="3" t="s">
        <v>25</v>
      </c>
      <c r="C59" s="3">
        <v>0</v>
      </c>
      <c r="D59" s="3">
        <v>0</v>
      </c>
      <c r="E59" s="3" t="b">
        <f>OR(OLD_cmp20_21!E59,OLD_cmp20_21!F59)</f>
        <v>1</v>
      </c>
      <c r="F59" s="13">
        <v>7.7556622028350803</v>
      </c>
      <c r="G59" s="13">
        <v>0.116116046905517</v>
      </c>
      <c r="H59" s="13">
        <v>8.6170158386230398</v>
      </c>
      <c r="I59" s="13">
        <v>0.172657489776611</v>
      </c>
      <c r="J59" s="3">
        <v>2</v>
      </c>
      <c r="K59" s="3">
        <v>2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4</v>
      </c>
      <c r="R59" s="3" t="b">
        <v>1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Z59" s="3" t="str" cm="1">
        <f t="array" ref="Z59">IF(E59,"",OLD_cmp20_21!Z59:AG59)</f>
        <v/>
      </c>
      <c r="AL59" t="str">
        <v>mhd</v>
      </c>
      <c r="AM59">
        <f t="shared" si="29"/>
        <v>0</v>
      </c>
      <c r="AN59">
        <f t="shared" si="30"/>
        <v>0</v>
      </c>
      <c r="AO59">
        <f t="shared" si="31"/>
        <v>0</v>
      </c>
      <c r="AP59">
        <f t="shared" si="32"/>
        <v>0</v>
      </c>
      <c r="AQ59">
        <f t="shared" si="33"/>
        <v>0</v>
      </c>
      <c r="AR59">
        <f t="shared" si="34"/>
        <v>0</v>
      </c>
      <c r="AS59">
        <f t="shared" si="35"/>
        <v>0</v>
      </c>
      <c r="AT59">
        <f t="shared" si="36"/>
        <v>0</v>
      </c>
      <c r="AU59">
        <f t="shared" si="37"/>
        <v>0</v>
      </c>
      <c r="AW59">
        <f t="shared" si="12"/>
        <v>1</v>
      </c>
      <c r="AX59" t="str">
        <v>mhd</v>
      </c>
      <c r="AY59" s="34">
        <f t="shared" si="13"/>
        <v>0</v>
      </c>
      <c r="AZ59" s="34">
        <f t="shared" si="14"/>
        <v>0</v>
      </c>
      <c r="BA59" s="34">
        <f t="shared" si="15"/>
        <v>0</v>
      </c>
      <c r="BB59" s="34">
        <f t="shared" si="16"/>
        <v>0</v>
      </c>
      <c r="BC59" s="34">
        <f t="shared" si="17"/>
        <v>0</v>
      </c>
      <c r="BD59" s="34">
        <f t="shared" si="18"/>
        <v>0</v>
      </c>
      <c r="BE59" s="34">
        <f t="shared" si="19"/>
        <v>0</v>
      </c>
      <c r="BF59" s="34">
        <f t="shared" si="20"/>
        <v>0</v>
      </c>
      <c r="BG59" s="34">
        <f t="shared" si="21"/>
        <v>0</v>
      </c>
    </row>
    <row r="60" spans="1:59" x14ac:dyDescent="0.2">
      <c r="A60" s="7">
        <v>2306.0014900000001</v>
      </c>
      <c r="B60" s="3" t="s">
        <v>23</v>
      </c>
      <c r="C60" s="3">
        <v>0</v>
      </c>
      <c r="D60" s="3">
        <v>0</v>
      </c>
      <c r="E60" s="3" t="b">
        <f>OR(OLD_cmp20_21!E60,OLD_cmp20_21!F60)</f>
        <v>1</v>
      </c>
      <c r="F60" s="13">
        <v>12.281059980392399</v>
      </c>
      <c r="G60" s="13">
        <v>0.16628170013427701</v>
      </c>
      <c r="H60" s="13">
        <v>12.546285629272401</v>
      </c>
      <c r="I60" s="13">
        <v>0.170874118804931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 t="b">
        <v>1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Z60" s="3" t="str" cm="1">
        <f t="array" ref="Z60">IF(E60,"",OLD_cmp20_21!Z60:AG60)</f>
        <v/>
      </c>
      <c r="AL60" t="str">
        <v>iau</v>
      </c>
      <c r="AM60">
        <f t="shared" si="29"/>
        <v>0</v>
      </c>
      <c r="AN60">
        <f t="shared" si="30"/>
        <v>0</v>
      </c>
      <c r="AO60">
        <f t="shared" si="31"/>
        <v>0</v>
      </c>
      <c r="AP60">
        <f t="shared" si="32"/>
        <v>0</v>
      </c>
      <c r="AQ60">
        <f t="shared" si="33"/>
        <v>0</v>
      </c>
      <c r="AR60">
        <f t="shared" si="34"/>
        <v>0</v>
      </c>
      <c r="AS60">
        <f t="shared" si="35"/>
        <v>0</v>
      </c>
      <c r="AT60">
        <f t="shared" si="36"/>
        <v>0</v>
      </c>
      <c r="AU60">
        <f t="shared" si="37"/>
        <v>0</v>
      </c>
      <c r="AW60">
        <f t="shared" si="12"/>
        <v>1</v>
      </c>
      <c r="AX60" t="str">
        <v>iau</v>
      </c>
      <c r="AY60" s="34">
        <f t="shared" si="13"/>
        <v>0</v>
      </c>
      <c r="AZ60" s="34">
        <f t="shared" si="14"/>
        <v>0</v>
      </c>
      <c r="BA60" s="34">
        <f t="shared" si="15"/>
        <v>0</v>
      </c>
      <c r="BB60" s="34">
        <f t="shared" si="16"/>
        <v>0</v>
      </c>
      <c r="BC60" s="34">
        <f t="shared" si="17"/>
        <v>0</v>
      </c>
      <c r="BD60" s="34">
        <f t="shared" si="18"/>
        <v>0</v>
      </c>
      <c r="BE60" s="34">
        <f t="shared" si="19"/>
        <v>0</v>
      </c>
      <c r="BF60" s="34">
        <f t="shared" si="20"/>
        <v>0</v>
      </c>
      <c r="BG60" s="34">
        <f t="shared" si="21"/>
        <v>0</v>
      </c>
    </row>
    <row r="61" spans="1:59" x14ac:dyDescent="0.2">
      <c r="A61" s="7">
        <v>2306.0432700000001</v>
      </c>
      <c r="B61" s="3" t="s">
        <v>26</v>
      </c>
      <c r="C61" s="3">
        <v>0</v>
      </c>
      <c r="D61" s="3">
        <v>0</v>
      </c>
      <c r="E61" s="3" t="b">
        <f>OR(OLD_cmp20_21!E61,OLD_cmp20_21!F61)</f>
        <v>1</v>
      </c>
      <c r="F61" s="13">
        <v>11.343804359436</v>
      </c>
      <c r="G61" s="13">
        <v>0.11588430404663</v>
      </c>
      <c r="H61" s="13">
        <v>10.390268802642799</v>
      </c>
      <c r="I61" s="13">
        <v>0.116148233413696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 t="b">
        <v>1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Z61" s="3" t="str" cm="1">
        <f t="array" ref="Z61">IF(E61,"",OLD_cmp20_21!Z61:AG61)</f>
        <v/>
      </c>
      <c r="AL61" t="str">
        <v>ieeeconf</v>
      </c>
      <c r="AM61">
        <f t="shared" si="29"/>
        <v>0</v>
      </c>
      <c r="AN61">
        <f t="shared" si="30"/>
        <v>0</v>
      </c>
      <c r="AO61">
        <f t="shared" si="31"/>
        <v>0</v>
      </c>
      <c r="AP61">
        <f t="shared" si="32"/>
        <v>0</v>
      </c>
      <c r="AQ61">
        <f t="shared" si="33"/>
        <v>0</v>
      </c>
      <c r="AR61">
        <f t="shared" si="34"/>
        <v>0</v>
      </c>
      <c r="AS61">
        <f t="shared" si="35"/>
        <v>0</v>
      </c>
      <c r="AT61">
        <f t="shared" si="36"/>
        <v>0</v>
      </c>
      <c r="AU61">
        <f t="shared" si="37"/>
        <v>0</v>
      </c>
      <c r="AW61">
        <f t="shared" si="12"/>
        <v>1</v>
      </c>
      <c r="AX61" t="str">
        <v>ieeeconf</v>
      </c>
      <c r="AY61" s="34">
        <f t="shared" si="13"/>
        <v>0</v>
      </c>
      <c r="AZ61" s="34">
        <f t="shared" si="14"/>
        <v>0</v>
      </c>
      <c r="BA61" s="34">
        <f t="shared" si="15"/>
        <v>0</v>
      </c>
      <c r="BB61" s="34">
        <f t="shared" si="16"/>
        <v>0</v>
      </c>
      <c r="BC61" s="34">
        <f t="shared" si="17"/>
        <v>0</v>
      </c>
      <c r="BD61" s="34">
        <f t="shared" si="18"/>
        <v>0</v>
      </c>
      <c r="BE61" s="34">
        <f t="shared" si="19"/>
        <v>0</v>
      </c>
      <c r="BF61" s="34">
        <f t="shared" si="20"/>
        <v>0</v>
      </c>
      <c r="BG61" s="34">
        <f t="shared" si="21"/>
        <v>0</v>
      </c>
    </row>
    <row r="62" spans="1:59" x14ac:dyDescent="0.2">
      <c r="A62" s="7">
        <v>2306.0228099999999</v>
      </c>
      <c r="B62" s="3" t="s">
        <v>18</v>
      </c>
      <c r="C62" s="3">
        <v>0</v>
      </c>
      <c r="D62" s="3">
        <v>0</v>
      </c>
      <c r="E62" s="3" t="b">
        <f>OR(OLD_cmp20_21!E62,OLD_cmp20_21!F62)</f>
        <v>1</v>
      </c>
      <c r="F62" s="13">
        <v>9.2116982936859095</v>
      </c>
      <c r="G62" s="13">
        <v>0.16845035552978499</v>
      </c>
      <c r="H62" s="13">
        <v>10.068827867507901</v>
      </c>
      <c r="I62" s="13">
        <v>0.116473913192749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b">
        <v>1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Z62" s="3" t="str" cm="1">
        <f t="array" ref="Z62">IF(E62,"",OLD_cmp20_21!Z62:AG62)</f>
        <v/>
      </c>
      <c r="AL62" t="str">
        <v>aastex63</v>
      </c>
      <c r="AM62">
        <f t="shared" si="29"/>
        <v>0</v>
      </c>
      <c r="AN62">
        <f t="shared" si="30"/>
        <v>1</v>
      </c>
      <c r="AO62">
        <f t="shared" si="31"/>
        <v>0</v>
      </c>
      <c r="AP62">
        <f t="shared" si="32"/>
        <v>0</v>
      </c>
      <c r="AQ62">
        <f t="shared" si="33"/>
        <v>0</v>
      </c>
      <c r="AR62">
        <f t="shared" si="34"/>
        <v>0</v>
      </c>
      <c r="AS62">
        <f t="shared" si="35"/>
        <v>0</v>
      </c>
      <c r="AT62">
        <f t="shared" si="36"/>
        <v>0</v>
      </c>
      <c r="AU62">
        <f t="shared" si="37"/>
        <v>0</v>
      </c>
      <c r="AW62">
        <f t="shared" si="12"/>
        <v>1</v>
      </c>
      <c r="AX62" t="str">
        <v>aastex63</v>
      </c>
      <c r="AY62" s="34">
        <f t="shared" si="13"/>
        <v>0</v>
      </c>
      <c r="AZ62" s="34">
        <f t="shared" si="14"/>
        <v>1</v>
      </c>
      <c r="BA62" s="34">
        <f t="shared" si="15"/>
        <v>0</v>
      </c>
      <c r="BB62" s="34">
        <f t="shared" si="16"/>
        <v>0</v>
      </c>
      <c r="BC62" s="34">
        <f t="shared" si="17"/>
        <v>0</v>
      </c>
      <c r="BD62" s="34">
        <f t="shared" si="18"/>
        <v>0</v>
      </c>
      <c r="BE62" s="34">
        <f t="shared" si="19"/>
        <v>0</v>
      </c>
      <c r="BF62" s="34">
        <f t="shared" si="20"/>
        <v>0</v>
      </c>
      <c r="BG62" s="34">
        <f t="shared" si="21"/>
        <v>0</v>
      </c>
    </row>
    <row r="63" spans="1:59" x14ac:dyDescent="0.2">
      <c r="A63" s="7">
        <v>2306.0028499999999</v>
      </c>
      <c r="B63" s="3" t="s">
        <v>10</v>
      </c>
      <c r="C63" s="3">
        <v>0</v>
      </c>
      <c r="D63" s="3">
        <v>0</v>
      </c>
      <c r="E63" s="3" t="b">
        <f>OR(OLD_cmp20_21!E63,OLD_cmp20_21!F63)</f>
        <v>1</v>
      </c>
      <c r="F63" s="13">
        <v>5.5169961452484104</v>
      </c>
      <c r="G63" s="13">
        <v>0.17067456245422299</v>
      </c>
      <c r="H63" s="13">
        <v>5.7013874053954998</v>
      </c>
      <c r="I63" s="13">
        <v>0.16888475418090801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 t="b">
        <v>1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Z63" s="3" t="str" cm="1">
        <f t="array" ref="Z63">IF(E63,"",OLD_cmp20_21!Z63:AG63)</f>
        <v/>
      </c>
      <c r="AL63" t="str">
        <v>IEEEapm</v>
      </c>
      <c r="AM63">
        <f t="shared" si="29"/>
        <v>0</v>
      </c>
      <c r="AN63">
        <f t="shared" si="30"/>
        <v>0</v>
      </c>
      <c r="AO63">
        <f t="shared" si="31"/>
        <v>0</v>
      </c>
      <c r="AP63">
        <f t="shared" si="32"/>
        <v>0</v>
      </c>
      <c r="AQ63">
        <f t="shared" si="33"/>
        <v>0</v>
      </c>
      <c r="AR63">
        <f t="shared" si="34"/>
        <v>0</v>
      </c>
      <c r="AS63">
        <f t="shared" si="35"/>
        <v>0</v>
      </c>
      <c r="AT63">
        <f t="shared" si="36"/>
        <v>0</v>
      </c>
      <c r="AU63">
        <f t="shared" si="37"/>
        <v>0</v>
      </c>
      <c r="AW63">
        <f t="shared" si="12"/>
        <v>1</v>
      </c>
      <c r="AX63" t="str">
        <v>IEEEapm</v>
      </c>
      <c r="AY63" s="34">
        <f t="shared" si="13"/>
        <v>0</v>
      </c>
      <c r="AZ63" s="34">
        <f t="shared" si="14"/>
        <v>0</v>
      </c>
      <c r="BA63" s="34">
        <f t="shared" si="15"/>
        <v>0</v>
      </c>
      <c r="BB63" s="34">
        <f t="shared" si="16"/>
        <v>0</v>
      </c>
      <c r="BC63" s="34">
        <f t="shared" si="17"/>
        <v>0</v>
      </c>
      <c r="BD63" s="34">
        <f t="shared" si="18"/>
        <v>0</v>
      </c>
      <c r="BE63" s="34">
        <f t="shared" si="19"/>
        <v>0</v>
      </c>
      <c r="BF63" s="34">
        <f t="shared" si="20"/>
        <v>0</v>
      </c>
      <c r="BG63" s="34">
        <f t="shared" si="21"/>
        <v>0</v>
      </c>
    </row>
    <row r="64" spans="1:59" x14ac:dyDescent="0.2">
      <c r="A64" s="7">
        <v>2306.0002199999999</v>
      </c>
      <c r="B64" s="3" t="s">
        <v>11</v>
      </c>
      <c r="C64" s="3">
        <v>0</v>
      </c>
      <c r="D64" s="3">
        <v>0</v>
      </c>
      <c r="E64" s="3" t="b">
        <f>OR(OLD_cmp20_21!E64,OLD_cmp20_21!F64)</f>
        <v>0</v>
      </c>
      <c r="F64" s="13">
        <v>9.3331959247589094</v>
      </c>
      <c r="G64" s="13">
        <v>0.116226911544799</v>
      </c>
      <c r="H64" s="13">
        <v>9.2378623485565203</v>
      </c>
      <c r="I64" s="13">
        <v>0.17588901519775299</v>
      </c>
      <c r="J64" s="3">
        <v>20</v>
      </c>
      <c r="K64" s="3">
        <v>0</v>
      </c>
      <c r="L64" s="3">
        <v>0</v>
      </c>
      <c r="M64" s="3">
        <v>0</v>
      </c>
      <c r="N64" s="3">
        <v>0</v>
      </c>
      <c r="O64" s="3">
        <v>-20</v>
      </c>
      <c r="P64" s="3">
        <v>0</v>
      </c>
      <c r="Q64" s="3">
        <v>0</v>
      </c>
      <c r="R64" s="3" t="b">
        <v>1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Z64" s="3" cm="1">
        <f t="array" ref="Z64:AG64">IF(E64,"",OLD_cmp20_21!Z64:AG64)</f>
        <v>1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L64" t="str">
        <v>optica-article</v>
      </c>
      <c r="AM64">
        <f t="shared" si="29"/>
        <v>0</v>
      </c>
      <c r="AN64">
        <f t="shared" si="30"/>
        <v>1</v>
      </c>
      <c r="AO64">
        <f t="shared" si="31"/>
        <v>1</v>
      </c>
      <c r="AP64">
        <f t="shared" si="32"/>
        <v>1</v>
      </c>
      <c r="AQ64">
        <f t="shared" si="33"/>
        <v>1</v>
      </c>
      <c r="AR64">
        <f t="shared" si="34"/>
        <v>0</v>
      </c>
      <c r="AS64">
        <f t="shared" si="35"/>
        <v>0</v>
      </c>
      <c r="AT64">
        <f t="shared" si="36"/>
        <v>0</v>
      </c>
      <c r="AU64">
        <f t="shared" si="37"/>
        <v>0</v>
      </c>
      <c r="AW64">
        <f t="shared" si="12"/>
        <v>1</v>
      </c>
      <c r="AX64" t="str">
        <v>optica-article</v>
      </c>
      <c r="AY64" s="34">
        <f t="shared" si="13"/>
        <v>0</v>
      </c>
      <c r="AZ64" s="34">
        <f t="shared" si="14"/>
        <v>1</v>
      </c>
      <c r="BA64" s="34">
        <f t="shared" si="15"/>
        <v>1</v>
      </c>
      <c r="BB64" s="34">
        <f t="shared" si="16"/>
        <v>1</v>
      </c>
      <c r="BC64" s="34">
        <f t="shared" si="17"/>
        <v>1</v>
      </c>
      <c r="BD64" s="34">
        <f t="shared" si="18"/>
        <v>0</v>
      </c>
      <c r="BE64" s="34">
        <f t="shared" si="19"/>
        <v>0</v>
      </c>
      <c r="BF64" s="34">
        <f t="shared" si="20"/>
        <v>0</v>
      </c>
      <c r="BG64" s="34">
        <f t="shared" si="21"/>
        <v>0</v>
      </c>
    </row>
    <row r="65" spans="1:59" x14ac:dyDescent="0.2">
      <c r="A65" s="7">
        <v>2306.0007799999998</v>
      </c>
      <c r="B65" s="3" t="s">
        <v>16</v>
      </c>
      <c r="C65" s="3">
        <v>0</v>
      </c>
      <c r="D65" s="3">
        <v>0</v>
      </c>
      <c r="E65" s="3" t="b">
        <f>OR(OLD_cmp20_21!E65,OLD_cmp20_21!F65)</f>
        <v>0</v>
      </c>
      <c r="F65" s="13">
        <v>8.7629103660583496</v>
      </c>
      <c r="G65" s="13">
        <v>0.16679716110229401</v>
      </c>
      <c r="H65" s="13">
        <v>8.4614515304565394</v>
      </c>
      <c r="I65" s="13">
        <v>0.170183420181274</v>
      </c>
      <c r="J65" s="3">
        <v>5638</v>
      </c>
      <c r="K65" s="3">
        <v>2607</v>
      </c>
      <c r="L65" s="3">
        <v>4</v>
      </c>
      <c r="M65" s="3">
        <v>4</v>
      </c>
      <c r="N65" s="3">
        <v>1216</v>
      </c>
      <c r="O65" s="3">
        <v>0</v>
      </c>
      <c r="P65" s="3">
        <v>0</v>
      </c>
      <c r="Q65" s="3">
        <v>6</v>
      </c>
      <c r="R65" s="3" t="b">
        <v>1</v>
      </c>
      <c r="S65" s="3">
        <v>0</v>
      </c>
      <c r="T65" s="3">
        <v>0</v>
      </c>
      <c r="U65" s="3">
        <v>1</v>
      </c>
      <c r="V65" s="3">
        <v>1</v>
      </c>
      <c r="W65" s="3">
        <v>0</v>
      </c>
      <c r="Z65" s="3" cm="1">
        <f t="array" ref="Z65:AG65">IF(E65,"",OLD_cmp20_21!Z65:AG65)</f>
        <v>1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L65" t="str">
        <v>amsproc</v>
      </c>
      <c r="AM65">
        <f t="shared" si="29"/>
        <v>0</v>
      </c>
      <c r="AN65">
        <f t="shared" si="30"/>
        <v>0</v>
      </c>
      <c r="AO65">
        <f t="shared" si="31"/>
        <v>0</v>
      </c>
      <c r="AP65">
        <f t="shared" si="32"/>
        <v>0</v>
      </c>
      <c r="AQ65">
        <f t="shared" si="33"/>
        <v>0</v>
      </c>
      <c r="AR65">
        <f t="shared" si="34"/>
        <v>0</v>
      </c>
      <c r="AS65">
        <f t="shared" si="35"/>
        <v>0</v>
      </c>
      <c r="AT65">
        <f t="shared" si="36"/>
        <v>0</v>
      </c>
      <c r="AU65">
        <f t="shared" si="37"/>
        <v>0</v>
      </c>
      <c r="AW65">
        <f t="shared" si="12"/>
        <v>1</v>
      </c>
      <c r="AX65" t="str">
        <v>amsproc</v>
      </c>
      <c r="AY65" s="34">
        <f t="shared" si="13"/>
        <v>0</v>
      </c>
      <c r="AZ65" s="34">
        <f t="shared" si="14"/>
        <v>0</v>
      </c>
      <c r="BA65" s="34">
        <f t="shared" si="15"/>
        <v>0</v>
      </c>
      <c r="BB65" s="34">
        <f t="shared" si="16"/>
        <v>0</v>
      </c>
      <c r="BC65" s="34">
        <f t="shared" si="17"/>
        <v>0</v>
      </c>
      <c r="BD65" s="34">
        <f t="shared" si="18"/>
        <v>0</v>
      </c>
      <c r="BE65" s="34">
        <f t="shared" si="19"/>
        <v>0</v>
      </c>
      <c r="BF65" s="34">
        <f t="shared" si="20"/>
        <v>0</v>
      </c>
      <c r="BG65" s="34">
        <f t="shared" si="21"/>
        <v>0</v>
      </c>
    </row>
    <row r="66" spans="1:59" x14ac:dyDescent="0.2">
      <c r="A66" s="7">
        <v>2306.0074300000001</v>
      </c>
      <c r="B66" s="3" t="s">
        <v>10</v>
      </c>
      <c r="C66" s="3">
        <v>0</v>
      </c>
      <c r="D66" s="3">
        <v>0</v>
      </c>
      <c r="E66" s="3" t="b">
        <f>OR(OLD_cmp20_21!E66,OLD_cmp20_21!F66)</f>
        <v>1</v>
      </c>
      <c r="F66" s="13">
        <v>8.2100358009338308</v>
      </c>
      <c r="G66" s="13">
        <v>0.16641473770141599</v>
      </c>
      <c r="H66" s="13">
        <v>7.25420665740966</v>
      </c>
      <c r="I66" s="13">
        <v>0.115995645523071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 t="b">
        <v>1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Z66" s="3" t="str" cm="1">
        <f t="array" ref="Z66">IF(E66,"",OLD_cmp20_21!Z66:AG66)</f>
        <v/>
      </c>
      <c r="AL66" t="str">
        <v>dccpaper</v>
      </c>
      <c r="AM66">
        <f t="shared" si="29"/>
        <v>0</v>
      </c>
      <c r="AN66">
        <f t="shared" si="30"/>
        <v>0</v>
      </c>
      <c r="AO66">
        <f t="shared" si="31"/>
        <v>0</v>
      </c>
      <c r="AP66">
        <f t="shared" si="32"/>
        <v>0</v>
      </c>
      <c r="AQ66">
        <f t="shared" si="33"/>
        <v>0</v>
      </c>
      <c r="AR66">
        <f t="shared" si="34"/>
        <v>0</v>
      </c>
      <c r="AS66">
        <f t="shared" si="35"/>
        <v>0</v>
      </c>
      <c r="AT66">
        <f t="shared" si="36"/>
        <v>0</v>
      </c>
      <c r="AU66">
        <f t="shared" si="37"/>
        <v>0</v>
      </c>
      <c r="AW66">
        <f t="shared" si="12"/>
        <v>1</v>
      </c>
      <c r="AX66" t="str">
        <v>dccpaper</v>
      </c>
      <c r="AY66" s="34">
        <f t="shared" si="13"/>
        <v>0</v>
      </c>
      <c r="AZ66" s="34">
        <f t="shared" si="14"/>
        <v>0</v>
      </c>
      <c r="BA66" s="34">
        <f t="shared" si="15"/>
        <v>0</v>
      </c>
      <c r="BB66" s="34">
        <f t="shared" si="16"/>
        <v>0</v>
      </c>
      <c r="BC66" s="34">
        <f t="shared" si="17"/>
        <v>0</v>
      </c>
      <c r="BD66" s="34">
        <f t="shared" si="18"/>
        <v>0</v>
      </c>
      <c r="BE66" s="34">
        <f t="shared" si="19"/>
        <v>0</v>
      </c>
      <c r="BF66" s="34">
        <f t="shared" si="20"/>
        <v>0</v>
      </c>
      <c r="BG66" s="34">
        <f t="shared" si="21"/>
        <v>0</v>
      </c>
    </row>
    <row r="67" spans="1:59" x14ac:dyDescent="0.2">
      <c r="A67" s="7">
        <v>2306.01028</v>
      </c>
      <c r="B67" s="3" t="s">
        <v>26</v>
      </c>
      <c r="C67" s="3">
        <v>0</v>
      </c>
      <c r="D67" s="3">
        <v>0</v>
      </c>
      <c r="E67" s="3" t="b">
        <f>OR(OLD_cmp20_21!E67,OLD_cmp20_21!F67)</f>
        <v>1</v>
      </c>
      <c r="F67" s="13">
        <v>7.5552780628204301</v>
      </c>
      <c r="G67" s="13">
        <v>0.115701913833618</v>
      </c>
      <c r="H67" s="13">
        <v>7.0058598518371502</v>
      </c>
      <c r="I67" s="13">
        <v>0.115846395492553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 t="b">
        <v>1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Z67" s="3" t="str" cm="1">
        <f t="array" ref="Z67">IF(E67,"",OLD_cmp20_21!Z67:AG67)</f>
        <v/>
      </c>
      <c r="AL67" t="str">
        <v>oup-authoring-template</v>
      </c>
      <c r="AM67">
        <f t="shared" si="29"/>
        <v>0</v>
      </c>
      <c r="AN67">
        <f t="shared" si="30"/>
        <v>0</v>
      </c>
      <c r="AO67">
        <f t="shared" si="31"/>
        <v>0</v>
      </c>
      <c r="AP67">
        <f t="shared" si="32"/>
        <v>0</v>
      </c>
      <c r="AQ67">
        <f t="shared" si="33"/>
        <v>0</v>
      </c>
      <c r="AR67">
        <f t="shared" si="34"/>
        <v>0</v>
      </c>
      <c r="AS67">
        <f t="shared" si="35"/>
        <v>0</v>
      </c>
      <c r="AT67">
        <f t="shared" si="36"/>
        <v>0</v>
      </c>
      <c r="AU67">
        <f t="shared" si="37"/>
        <v>0</v>
      </c>
      <c r="AW67">
        <f t="shared" si="12"/>
        <v>1</v>
      </c>
      <c r="AX67" t="str">
        <v>oup-authoring-template</v>
      </c>
      <c r="AY67" s="34">
        <f t="shared" si="13"/>
        <v>0</v>
      </c>
      <c r="AZ67" s="34">
        <f t="shared" si="14"/>
        <v>0</v>
      </c>
      <c r="BA67" s="34">
        <f t="shared" si="15"/>
        <v>0</v>
      </c>
      <c r="BB67" s="34">
        <f t="shared" si="16"/>
        <v>0</v>
      </c>
      <c r="BC67" s="34">
        <f t="shared" si="17"/>
        <v>0</v>
      </c>
      <c r="BD67" s="34">
        <f t="shared" si="18"/>
        <v>0</v>
      </c>
      <c r="BE67" s="34">
        <f t="shared" si="19"/>
        <v>0</v>
      </c>
      <c r="BF67" s="34">
        <f t="shared" si="20"/>
        <v>0</v>
      </c>
      <c r="BG67" s="34">
        <f t="shared" si="21"/>
        <v>0</v>
      </c>
    </row>
    <row r="68" spans="1:59" x14ac:dyDescent="0.2">
      <c r="A68" s="7">
        <v>2306.0031300000001</v>
      </c>
      <c r="B68" s="3" t="s">
        <v>13</v>
      </c>
      <c r="C68" s="3">
        <v>0</v>
      </c>
      <c r="D68" s="3">
        <v>0</v>
      </c>
      <c r="E68" s="3" t="b">
        <f>OR(OLD_cmp20_21!E68,OLD_cmp20_21!F68)</f>
        <v>0</v>
      </c>
      <c r="F68" s="13">
        <v>17.3871972560882</v>
      </c>
      <c r="G68" s="13">
        <v>0.166425466537475</v>
      </c>
      <c r="H68" s="13">
        <v>15.672029256820601</v>
      </c>
      <c r="I68" s="13">
        <v>0.170263767242431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 t="b">
        <v>1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Z68" s="3" cm="1">
        <f t="array" ref="Z68:AG68">IF(E68,"",OLD_cmp20_21!Z68:AG68)</f>
        <v>1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L68" t="str">
        <v>nbdt-article</v>
      </c>
      <c r="AM68">
        <f t="shared" si="29"/>
        <v>0</v>
      </c>
      <c r="AN68">
        <f t="shared" si="30"/>
        <v>1</v>
      </c>
      <c r="AO68">
        <f t="shared" si="31"/>
        <v>0</v>
      </c>
      <c r="AP68">
        <f t="shared" si="32"/>
        <v>0</v>
      </c>
      <c r="AQ68">
        <f t="shared" si="33"/>
        <v>0</v>
      </c>
      <c r="AR68">
        <f t="shared" si="34"/>
        <v>0</v>
      </c>
      <c r="AS68">
        <f t="shared" si="35"/>
        <v>0</v>
      </c>
      <c r="AT68">
        <f t="shared" si="36"/>
        <v>0</v>
      </c>
      <c r="AU68">
        <f t="shared" si="37"/>
        <v>0</v>
      </c>
      <c r="AW68">
        <f t="shared" si="12"/>
        <v>1</v>
      </c>
      <c r="AX68" t="str">
        <v>nbdt-article</v>
      </c>
      <c r="AY68" s="34">
        <f t="shared" si="13"/>
        <v>0</v>
      </c>
      <c r="AZ68" s="34">
        <f t="shared" si="14"/>
        <v>1</v>
      </c>
      <c r="BA68" s="34">
        <f t="shared" si="15"/>
        <v>0</v>
      </c>
      <c r="BB68" s="34">
        <f t="shared" si="16"/>
        <v>0</v>
      </c>
      <c r="BC68" s="34">
        <f t="shared" si="17"/>
        <v>0</v>
      </c>
      <c r="BD68" s="34">
        <f t="shared" si="18"/>
        <v>0</v>
      </c>
      <c r="BE68" s="34">
        <f t="shared" si="19"/>
        <v>0</v>
      </c>
      <c r="BF68" s="34">
        <f t="shared" si="20"/>
        <v>0</v>
      </c>
      <c r="BG68" s="34">
        <f t="shared" si="21"/>
        <v>0</v>
      </c>
    </row>
    <row r="69" spans="1:59" x14ac:dyDescent="0.2">
      <c r="A69" s="7">
        <v>2306.0268099999998</v>
      </c>
      <c r="B69" s="3" t="s">
        <v>18</v>
      </c>
      <c r="C69" s="3">
        <v>12</v>
      </c>
      <c r="D69" s="3">
        <v>12</v>
      </c>
      <c r="E69" s="3" t="b">
        <f>OR(OLD_cmp20_21!E69,OLD_cmp20_21!F69)</f>
        <v>1</v>
      </c>
      <c r="F69" s="13">
        <v>10.871400833129799</v>
      </c>
      <c r="G69" s="13">
        <v>10.988226175308199</v>
      </c>
      <c r="H69" s="13">
        <v>10.7290005683898</v>
      </c>
      <c r="I69" s="13">
        <v>11.091283798217701</v>
      </c>
      <c r="J69" s="3">
        <v>2</v>
      </c>
      <c r="K69" s="3">
        <v>2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4</v>
      </c>
      <c r="R69" s="3" t="b">
        <v>1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Z69" s="3" t="str" cm="1">
        <f t="array" ref="Z69">IF(E69,"",OLD_cmp20_21!Z69:AG69)</f>
        <v/>
      </c>
    </row>
    <row r="70" spans="1:59" x14ac:dyDescent="0.2">
      <c r="A70" s="7">
        <v>2306.00479</v>
      </c>
      <c r="B70" s="3" t="s">
        <v>17</v>
      </c>
      <c r="C70" s="3">
        <v>0</v>
      </c>
      <c r="D70" s="3">
        <v>0</v>
      </c>
      <c r="E70" s="3" t="b">
        <f>OR(OLD_cmp20_21!E70,OLD_cmp20_21!F70)</f>
        <v>0</v>
      </c>
      <c r="F70" s="13">
        <v>18.830132007598799</v>
      </c>
      <c r="G70" s="13">
        <v>0.117082118988037</v>
      </c>
      <c r="H70" s="13">
        <v>25.088036537170399</v>
      </c>
      <c r="I70" s="13">
        <v>0.11659741401672299</v>
      </c>
      <c r="J70" s="3">
        <v>9777</v>
      </c>
      <c r="K70" s="3">
        <v>5056</v>
      </c>
      <c r="L70" s="3">
        <v>12</v>
      </c>
      <c r="M70" s="3">
        <v>8</v>
      </c>
      <c r="N70" s="3">
        <v>2018</v>
      </c>
      <c r="O70" s="3">
        <v>0</v>
      </c>
      <c r="P70" s="3">
        <v>0</v>
      </c>
      <c r="Q70" s="3">
        <v>0</v>
      </c>
      <c r="R70" s="3" t="b">
        <v>1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Z70" s="3" cm="1">
        <f t="array" ref="Z70:AG70">IF(E70,"",OLD_cmp20_21!Z70:AG70)</f>
        <v>1</v>
      </c>
      <c r="AA70" s="3">
        <v>1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1</v>
      </c>
    </row>
    <row r="71" spans="1:59" x14ac:dyDescent="0.2">
      <c r="A71" s="7">
        <v>2306.00036</v>
      </c>
      <c r="B71" s="3" t="s">
        <v>10</v>
      </c>
      <c r="C71" s="3">
        <v>0</v>
      </c>
      <c r="D71" s="3">
        <v>0</v>
      </c>
      <c r="E71" s="3" t="b">
        <f>OR(OLD_cmp20_21!E71,OLD_cmp20_21!F71)</f>
        <v>0</v>
      </c>
      <c r="F71" s="13">
        <v>26.364951372146599</v>
      </c>
      <c r="G71" s="13">
        <v>0.17389082908630299</v>
      </c>
      <c r="H71" s="13">
        <v>30.942659616470301</v>
      </c>
      <c r="I71" s="13">
        <v>0.13549423217773399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 t="b">
        <v>1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 t="s">
        <v>274</v>
      </c>
      <c r="Z71" s="3">
        <v>1</v>
      </c>
    </row>
    <row r="72" spans="1:59" x14ac:dyDescent="0.2">
      <c r="A72" s="7">
        <v>2306.0011</v>
      </c>
      <c r="B72" s="3" t="s">
        <v>10</v>
      </c>
      <c r="C72" s="3">
        <v>0</v>
      </c>
      <c r="D72" s="3">
        <v>0</v>
      </c>
      <c r="E72" s="3" t="b">
        <f>OR(OLD_cmp20_21!E72,OLD_cmp20_21!F72)</f>
        <v>0</v>
      </c>
      <c r="F72" s="13">
        <v>20.5417301654815</v>
      </c>
      <c r="G72" s="13">
        <v>0.171042680740356</v>
      </c>
      <c r="H72" s="13">
        <v>22.958740711212101</v>
      </c>
      <c r="I72" s="13">
        <v>0.166739702224731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 t="b">
        <v>1</v>
      </c>
      <c r="S72" s="3">
        <v>0</v>
      </c>
      <c r="T72" s="3">
        <v>0</v>
      </c>
      <c r="U72" s="3">
        <v>0</v>
      </c>
      <c r="V72" s="3">
        <v>4</v>
      </c>
      <c r="W72" s="3">
        <v>0</v>
      </c>
      <c r="X72" s="3" t="s">
        <v>272</v>
      </c>
      <c r="Z72" s="3">
        <v>1</v>
      </c>
    </row>
    <row r="73" spans="1:59" x14ac:dyDescent="0.2">
      <c r="A73" s="7">
        <v>2306.0076199999999</v>
      </c>
      <c r="B73" s="3" t="s">
        <v>27</v>
      </c>
      <c r="C73" s="3">
        <v>0</v>
      </c>
      <c r="D73" s="3">
        <v>0</v>
      </c>
      <c r="E73" s="3" t="b">
        <f>OR(OLD_cmp20_21!E73,OLD_cmp20_21!F73)</f>
        <v>0</v>
      </c>
      <c r="F73" s="13">
        <v>29.503786087036101</v>
      </c>
      <c r="G73" s="13">
        <v>0.16979384422302199</v>
      </c>
      <c r="H73" s="13">
        <v>32.986631631851203</v>
      </c>
      <c r="I73" s="13">
        <v>0.16739344596862701</v>
      </c>
      <c r="J73" s="3">
        <v>1500</v>
      </c>
      <c r="K73" s="3">
        <v>386</v>
      </c>
      <c r="L73" s="3">
        <v>0</v>
      </c>
      <c r="M73" s="3">
        <v>2</v>
      </c>
      <c r="N73" s="3">
        <v>437</v>
      </c>
      <c r="O73" s="3">
        <v>-1</v>
      </c>
      <c r="P73" s="3">
        <v>0</v>
      </c>
      <c r="Q73" s="3">
        <v>0</v>
      </c>
      <c r="R73" s="3" t="b">
        <v>1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Z73" s="3">
        <v>1</v>
      </c>
    </row>
    <row r="74" spans="1:59" x14ac:dyDescent="0.2">
      <c r="A74" s="7">
        <v>2306.00641</v>
      </c>
      <c r="B74" s="3" t="s">
        <v>28</v>
      </c>
      <c r="C74" s="3">
        <v>0</v>
      </c>
      <c r="D74" s="3">
        <v>0</v>
      </c>
      <c r="E74" s="3" t="b">
        <f>OR(OLD_cmp20_21!E74,OLD_cmp20_21!F74)</f>
        <v>0</v>
      </c>
      <c r="F74" s="13">
        <v>68.881102800369206</v>
      </c>
      <c r="G74" s="13">
        <v>0.173835754394531</v>
      </c>
      <c r="H74" s="13">
        <v>84.549248695373507</v>
      </c>
      <c r="I74" s="13">
        <v>0.16732954978942799</v>
      </c>
      <c r="J74" s="3">
        <v>303</v>
      </c>
      <c r="K74" s="3">
        <v>58</v>
      </c>
      <c r="L74" s="3">
        <v>0</v>
      </c>
      <c r="M74" s="3">
        <v>0</v>
      </c>
      <c r="N74" s="3">
        <v>0</v>
      </c>
      <c r="O74" s="3">
        <v>-19</v>
      </c>
      <c r="P74" s="3">
        <v>-28</v>
      </c>
      <c r="Q74" s="3">
        <v>10</v>
      </c>
      <c r="R74" s="3" t="b">
        <v>1</v>
      </c>
      <c r="S74" s="3">
        <v>0</v>
      </c>
      <c r="T74" s="3">
        <v>0</v>
      </c>
      <c r="U74" s="3">
        <v>1</v>
      </c>
      <c r="V74" s="3">
        <v>5</v>
      </c>
      <c r="W74" s="3">
        <v>0</v>
      </c>
      <c r="Z74" s="3" cm="1">
        <f t="array" ref="Z74:AG74">IF(E74,"",OLD_cmp20_21!Z74:AG74)</f>
        <v>1</v>
      </c>
      <c r="AA74" s="3">
        <v>1</v>
      </c>
      <c r="AB74" s="3">
        <v>0</v>
      </c>
      <c r="AC74" s="3">
        <v>0</v>
      </c>
      <c r="AD74" s="3">
        <v>1</v>
      </c>
      <c r="AE74" s="3">
        <v>0</v>
      </c>
      <c r="AF74" s="3">
        <v>1</v>
      </c>
      <c r="AG74" s="3">
        <v>0</v>
      </c>
    </row>
    <row r="75" spans="1:59" x14ac:dyDescent="0.2">
      <c r="A75" s="7">
        <v>2306.0070999999998</v>
      </c>
      <c r="B75" s="3" t="s">
        <v>13</v>
      </c>
      <c r="C75" s="3">
        <v>0</v>
      </c>
      <c r="D75" s="3">
        <v>0</v>
      </c>
      <c r="E75" s="3" t="b">
        <f>OR(OLD_cmp20_21!E75,OLD_cmp20_21!F75)</f>
        <v>0</v>
      </c>
      <c r="F75" s="13">
        <v>15.9356503486633</v>
      </c>
      <c r="G75" s="13">
        <v>0.219390153884887</v>
      </c>
      <c r="H75" s="13">
        <v>12.953827142715401</v>
      </c>
      <c r="I75" s="13">
        <v>0.116766214370727</v>
      </c>
      <c r="J75" s="3">
        <v>5</v>
      </c>
      <c r="K75" s="3">
        <v>5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7</v>
      </c>
      <c r="R75" s="3" t="b">
        <v>1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Z75" s="3">
        <v>1</v>
      </c>
    </row>
    <row r="76" spans="1:59" x14ac:dyDescent="0.2">
      <c r="A76" s="7">
        <v>2306.0669800000001</v>
      </c>
      <c r="B76" s="3" t="s">
        <v>10</v>
      </c>
      <c r="C76" s="3">
        <v>12</v>
      </c>
      <c r="D76" s="3">
        <v>12</v>
      </c>
      <c r="E76" s="3" t="b">
        <f>OR(OLD_cmp20_21!E76,OLD_cmp20_21!F76)</f>
        <v>0</v>
      </c>
      <c r="F76" s="13">
        <v>7.5406455993652299</v>
      </c>
      <c r="G76" s="13">
        <v>10.3521959781646</v>
      </c>
      <c r="H76" s="13">
        <v>5.1760809421539298</v>
      </c>
      <c r="I76" s="13">
        <v>5.1898140907287598</v>
      </c>
      <c r="J76" s="3">
        <v>2</v>
      </c>
      <c r="K76" s="3">
        <v>2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4</v>
      </c>
      <c r="R76" s="3" t="b">
        <v>1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Z76" s="3">
        <v>1</v>
      </c>
    </row>
    <row r="77" spans="1:59" x14ac:dyDescent="0.2">
      <c r="A77" s="7">
        <v>2306.0011300000001</v>
      </c>
      <c r="B77" s="3" t="s">
        <v>13</v>
      </c>
      <c r="C77" s="3">
        <v>0</v>
      </c>
      <c r="D77" s="3">
        <v>0</v>
      </c>
      <c r="E77" s="3" t="b">
        <f>OR(OLD_cmp20_21!E77,OLD_cmp20_21!F77)</f>
        <v>1</v>
      </c>
      <c r="F77" s="13">
        <v>26.534933567047101</v>
      </c>
      <c r="G77" s="13">
        <v>0.64218568801879805</v>
      </c>
      <c r="H77" s="13">
        <v>10.8758158683776</v>
      </c>
      <c r="I77" s="13">
        <v>0.11553144454956001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 t="b">
        <v>1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Z77" s="3" t="str" cm="1">
        <f t="array" ref="Z77">IF(E77,"",OLD_cmp20_21!Z77:AG77)</f>
        <v/>
      </c>
    </row>
    <row r="78" spans="1:59" x14ac:dyDescent="0.2">
      <c r="A78" s="7">
        <v>2306.00263</v>
      </c>
      <c r="B78" s="3" t="s">
        <v>29</v>
      </c>
      <c r="C78" s="3">
        <v>0</v>
      </c>
      <c r="D78" s="3">
        <v>0</v>
      </c>
      <c r="E78" s="3" t="b">
        <f>OR(OLD_cmp20_21!E78,OLD_cmp20_21!F78)</f>
        <v>1</v>
      </c>
      <c r="F78" s="13">
        <v>27.323008537292399</v>
      </c>
      <c r="G78" s="13">
        <v>0.22071337699890101</v>
      </c>
      <c r="H78" s="13">
        <v>7.0211777687072701</v>
      </c>
      <c r="I78" s="13">
        <v>0.115655422210693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 t="b">
        <v>1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Z78" s="3" t="str" cm="1">
        <f t="array" ref="Z78">IF(E78,"",OLD_cmp20_21!Z78:AG78)</f>
        <v/>
      </c>
    </row>
    <row r="79" spans="1:59" x14ac:dyDescent="0.2">
      <c r="A79" s="7">
        <v>2306.00531</v>
      </c>
      <c r="B79" s="3" t="s">
        <v>13</v>
      </c>
      <c r="C79" s="3">
        <v>0</v>
      </c>
      <c r="D79" s="3">
        <v>0</v>
      </c>
      <c r="E79" s="3" t="b">
        <f>OR(OLD_cmp20_21!E79,OLD_cmp20_21!F79)</f>
        <v>0</v>
      </c>
      <c r="F79" s="13">
        <v>13.170105457305899</v>
      </c>
      <c r="G79" s="13">
        <v>0.168142080307006</v>
      </c>
      <c r="H79" s="13">
        <v>10.8640496730804</v>
      </c>
      <c r="I79" s="13">
        <v>0.16836428642272899</v>
      </c>
      <c r="J79" s="3">
        <v>1</v>
      </c>
      <c r="K79" s="3">
        <v>0</v>
      </c>
      <c r="L79" s="3">
        <v>0</v>
      </c>
      <c r="M79" s="3">
        <v>0</v>
      </c>
      <c r="N79" s="3">
        <v>0</v>
      </c>
      <c r="O79" s="3">
        <v>1</v>
      </c>
      <c r="P79" s="3">
        <v>0</v>
      </c>
      <c r="Q79" s="3">
        <v>0</v>
      </c>
      <c r="R79" s="3" t="b">
        <v>1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Z79" s="3" cm="1">
        <f t="array" ref="Z79:AG79">IF(E79,"",OLD_cmp20_21!Z79:AG79)</f>
        <v>1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</row>
    <row r="80" spans="1:59" x14ac:dyDescent="0.2">
      <c r="A80" s="7">
        <v>2306.0057400000001</v>
      </c>
      <c r="B80" s="3" t="s">
        <v>10</v>
      </c>
      <c r="C80" s="3">
        <v>12</v>
      </c>
      <c r="D80" s="3">
        <v>12</v>
      </c>
      <c r="E80" s="3" t="b">
        <f>OR(OLD_cmp20_21!E80,OLD_cmp20_21!F80)</f>
        <v>1</v>
      </c>
      <c r="F80" s="13">
        <v>8.6893725395202601</v>
      </c>
      <c r="G80" s="13">
        <v>9.2695603370666504</v>
      </c>
      <c r="H80" s="13">
        <v>6.70713210105896</v>
      </c>
      <c r="I80" s="13">
        <v>8.0039803981781006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 t="b">
        <v>1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Z80" s="3" t="str" cm="1">
        <f t="array" ref="Z80">IF(E80,"",OLD_cmp20_21!Z80:AG80)</f>
        <v/>
      </c>
    </row>
    <row r="81" spans="1:34" x14ac:dyDescent="0.2">
      <c r="A81" s="7">
        <v>2306.01073</v>
      </c>
      <c r="B81" s="3" t="s">
        <v>10</v>
      </c>
      <c r="C81" s="3">
        <v>0</v>
      </c>
      <c r="D81" s="3">
        <v>0</v>
      </c>
      <c r="E81" s="3" t="b">
        <f>OR(OLD_cmp20_21!E81,OLD_cmp20_21!F81)</f>
        <v>1</v>
      </c>
      <c r="F81" s="13">
        <v>10.7525672912597</v>
      </c>
      <c r="G81" s="13">
        <v>0.168370246887207</v>
      </c>
      <c r="H81" s="13">
        <v>9.8471665382385201</v>
      </c>
      <c r="I81" s="13">
        <v>0.16760778427124001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 t="b">
        <v>1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Z81" s="3" t="str" cm="1">
        <f t="array" ref="Z81">IF(E81,"",OLD_cmp20_21!Z81:AG81)</f>
        <v/>
      </c>
    </row>
    <row r="82" spans="1:34" x14ac:dyDescent="0.2">
      <c r="A82" s="7">
        <v>2306.0061500000002</v>
      </c>
      <c r="B82" s="3" t="s">
        <v>10</v>
      </c>
      <c r="C82" s="3">
        <v>0</v>
      </c>
      <c r="D82" s="3">
        <v>0</v>
      </c>
      <c r="E82" s="3" t="b">
        <f>OR(OLD_cmp20_21!E82,OLD_cmp20_21!F82)</f>
        <v>1</v>
      </c>
      <c r="F82" s="13">
        <v>12.8774037361145</v>
      </c>
      <c r="G82" s="13">
        <v>0.16967654228210399</v>
      </c>
      <c r="H82" s="13">
        <v>10.722008466720499</v>
      </c>
      <c r="I82" s="13">
        <v>0.172837018966674</v>
      </c>
      <c r="J82" s="3">
        <v>2</v>
      </c>
      <c r="K82" s="3">
        <v>2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4</v>
      </c>
      <c r="R82" s="3" t="b">
        <v>1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Z82" s="3" t="str" cm="1">
        <f t="array" ref="Z82">IF(E82,"",OLD_cmp20_21!Z82:AG82)</f>
        <v/>
      </c>
    </row>
    <row r="83" spans="1:34" x14ac:dyDescent="0.2">
      <c r="A83" s="7">
        <v>2306.00146</v>
      </c>
      <c r="B83" s="3" t="s">
        <v>18</v>
      </c>
      <c r="C83" s="3">
        <v>0</v>
      </c>
      <c r="D83" s="3">
        <v>0</v>
      </c>
      <c r="E83" s="3" t="b">
        <f>OR(OLD_cmp20_21!E83,OLD_cmp20_21!F83)</f>
        <v>1</v>
      </c>
      <c r="F83" s="13">
        <v>132.64357352256701</v>
      </c>
      <c r="G83" s="13">
        <v>0.16658616065979001</v>
      </c>
      <c r="H83" s="13">
        <v>131.036707878112</v>
      </c>
      <c r="I83" s="13">
        <v>0.11625480651855399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b">
        <v>1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Z83" s="3" t="str" cm="1">
        <f t="array" ref="Z83">IF(E83,"",OLD_cmp20_21!Z83:AG83)</f>
        <v/>
      </c>
    </row>
    <row r="84" spans="1:34" x14ac:dyDescent="0.2">
      <c r="A84" s="7">
        <v>2306.00236</v>
      </c>
      <c r="B84" s="3" t="s">
        <v>10</v>
      </c>
      <c r="C84" s="3">
        <v>12</v>
      </c>
      <c r="D84" s="3">
        <v>12</v>
      </c>
      <c r="E84" s="3" t="b">
        <f>OR(OLD_cmp20_21!E84,OLD_cmp20_21!F84)</f>
        <v>1</v>
      </c>
      <c r="F84" s="13">
        <v>11.5666971206665</v>
      </c>
      <c r="G84" s="13">
        <v>9.1185910701751691</v>
      </c>
      <c r="H84" s="13">
        <v>7.1096642017364502</v>
      </c>
      <c r="I84" s="13">
        <v>7.00738048553466</v>
      </c>
      <c r="J84" s="3">
        <v>2</v>
      </c>
      <c r="K84" s="3">
        <v>2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4</v>
      </c>
      <c r="R84" s="3" t="b">
        <v>1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Z84" s="3" t="str" cm="1">
        <f t="array" ref="Z84">IF(E84,"",OLD_cmp20_21!Z84:AG84)</f>
        <v/>
      </c>
    </row>
    <row r="85" spans="1:34" x14ac:dyDescent="0.2">
      <c r="A85" s="7">
        <v>2306.0009300000002</v>
      </c>
      <c r="B85" s="3" t="s">
        <v>10</v>
      </c>
      <c r="C85" s="3">
        <v>0</v>
      </c>
      <c r="D85" s="3">
        <v>0</v>
      </c>
      <c r="E85" s="3" t="b">
        <f>OR(OLD_cmp20_21!E85,OLD_cmp20_21!F85)</f>
        <v>0</v>
      </c>
      <c r="F85" s="13">
        <v>12.2660152912139</v>
      </c>
      <c r="G85" s="13">
        <v>0.168620824813842</v>
      </c>
      <c r="H85" s="13">
        <v>12.439726352691601</v>
      </c>
      <c r="I85" s="13">
        <v>0.16749763488769501</v>
      </c>
      <c r="J85" s="3">
        <v>18</v>
      </c>
      <c r="K85" s="3">
        <v>18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4</v>
      </c>
      <c r="R85" s="3" t="b">
        <v>1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 t="s">
        <v>277</v>
      </c>
      <c r="Z85" s="3" cm="1">
        <f t="array" ref="Z85:AG85">IF(E85,"",OLD_cmp20_21!Z85:AG85)</f>
        <v>1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1:34" x14ac:dyDescent="0.2">
      <c r="A86" s="7">
        <v>2306.0003299999998</v>
      </c>
      <c r="B86" s="3" t="s">
        <v>10</v>
      </c>
      <c r="C86" s="3">
        <v>0</v>
      </c>
      <c r="D86" s="3">
        <v>0</v>
      </c>
      <c r="E86" s="3" t="b">
        <f>OR(OLD_cmp20_21!E86,OLD_cmp20_21!F86)</f>
        <v>1</v>
      </c>
      <c r="F86" s="13">
        <v>3.5380113124847399</v>
      </c>
      <c r="G86" s="13">
        <v>0.11611008644104</v>
      </c>
      <c r="H86" s="13">
        <v>3.2057325839996298</v>
      </c>
      <c r="I86" s="13">
        <v>0.171406030654907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 t="b">
        <v>1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Z86" s="3" t="str" cm="1">
        <f t="array" ref="Z86">IF(E86,"",OLD_cmp20_21!Z86:AG86)</f>
        <v/>
      </c>
    </row>
    <row r="87" spans="1:34" x14ac:dyDescent="0.2">
      <c r="A87" s="7">
        <v>2306.0036700000001</v>
      </c>
      <c r="B87" s="3" t="s">
        <v>10</v>
      </c>
      <c r="C87" s="3">
        <v>0</v>
      </c>
      <c r="D87" s="3">
        <v>0</v>
      </c>
      <c r="E87" s="3" t="b">
        <f>OR(OLD_cmp20_21!E87,OLD_cmp20_21!F87)</f>
        <v>0</v>
      </c>
      <c r="F87" s="13">
        <v>29.6379008293151</v>
      </c>
      <c r="G87" s="13">
        <v>0.16847419738769501</v>
      </c>
      <c r="H87" s="13">
        <v>28.0520162582397</v>
      </c>
      <c r="I87" s="13">
        <v>0.17500758171081501</v>
      </c>
      <c r="J87" s="3">
        <v>1447</v>
      </c>
      <c r="K87" s="3">
        <v>356</v>
      </c>
      <c r="L87" s="3">
        <v>2</v>
      </c>
      <c r="M87" s="3">
        <v>4</v>
      </c>
      <c r="N87" s="3">
        <v>411</v>
      </c>
      <c r="O87" s="3">
        <v>-44</v>
      </c>
      <c r="P87" s="3">
        <v>-39</v>
      </c>
      <c r="Q87" s="3">
        <v>22</v>
      </c>
      <c r="R87" s="3" t="b">
        <v>1</v>
      </c>
      <c r="S87" s="3">
        <v>0</v>
      </c>
      <c r="T87" s="3">
        <v>0</v>
      </c>
      <c r="U87" s="3">
        <v>0</v>
      </c>
      <c r="V87" s="3">
        <v>0</v>
      </c>
      <c r="W87" s="3">
        <v>1</v>
      </c>
      <c r="X87" s="3" t="s">
        <v>274</v>
      </c>
      <c r="Z87" s="3">
        <v>1</v>
      </c>
      <c r="AA87" s="3">
        <v>1</v>
      </c>
      <c r="AD87" s="3">
        <v>1</v>
      </c>
      <c r="AH87" t="s">
        <v>241</v>
      </c>
    </row>
    <row r="88" spans="1:34" x14ac:dyDescent="0.2">
      <c r="A88" s="7">
        <v>2306.0848599999999</v>
      </c>
      <c r="B88" s="3" t="s">
        <v>30</v>
      </c>
      <c r="C88" s="3">
        <v>0</v>
      </c>
      <c r="D88" s="3">
        <v>0</v>
      </c>
      <c r="E88" s="3" t="b">
        <f>OR(OLD_cmp20_21!E88,OLD_cmp20_21!F88)</f>
        <v>0</v>
      </c>
      <c r="F88" s="13">
        <v>44.609050750732401</v>
      </c>
      <c r="G88" s="13">
        <v>0.16782641410827601</v>
      </c>
      <c r="H88" s="13">
        <v>38.574219703674302</v>
      </c>
      <c r="I88" s="13">
        <v>0.16716337203979401</v>
      </c>
      <c r="J88" s="3">
        <v>4</v>
      </c>
      <c r="K88" s="3">
        <v>2</v>
      </c>
      <c r="L88" s="3">
        <v>0</v>
      </c>
      <c r="M88" s="3">
        <v>0</v>
      </c>
      <c r="N88" s="3">
        <v>0</v>
      </c>
      <c r="O88" s="3">
        <v>-2</v>
      </c>
      <c r="P88" s="3">
        <v>0</v>
      </c>
      <c r="Q88" s="3">
        <v>4</v>
      </c>
      <c r="R88" s="3" t="b">
        <v>1</v>
      </c>
      <c r="S88" s="3">
        <v>0</v>
      </c>
      <c r="T88" s="3">
        <v>0</v>
      </c>
      <c r="U88" s="3">
        <v>0</v>
      </c>
      <c r="V88" s="3">
        <v>2</v>
      </c>
      <c r="W88" s="3">
        <v>0</v>
      </c>
      <c r="Z88" s="3">
        <v>1</v>
      </c>
    </row>
    <row r="89" spans="1:34" x14ac:dyDescent="0.2">
      <c r="A89" s="7">
        <v>2306.0137800000002</v>
      </c>
      <c r="B89" s="3" t="s">
        <v>31</v>
      </c>
      <c r="C89" s="3">
        <v>0</v>
      </c>
      <c r="D89" s="3">
        <v>0</v>
      </c>
      <c r="E89" s="3" t="b">
        <f>OR(OLD_cmp20_21!E89,OLD_cmp20_21!F89)</f>
        <v>0</v>
      </c>
      <c r="F89" s="13">
        <v>21.983762502670199</v>
      </c>
      <c r="G89" s="13">
        <v>0.16820025444030701</v>
      </c>
      <c r="H89" s="13">
        <v>17.7414324283599</v>
      </c>
      <c r="I89" s="13">
        <v>0.11616253852844199</v>
      </c>
      <c r="J89" s="3">
        <v>67</v>
      </c>
      <c r="K89" s="3">
        <v>27</v>
      </c>
      <c r="L89" s="3">
        <v>0</v>
      </c>
      <c r="M89" s="3">
        <v>0</v>
      </c>
      <c r="N89" s="3">
        <v>15</v>
      </c>
      <c r="O89" s="3">
        <v>0</v>
      </c>
      <c r="P89" s="3">
        <v>0</v>
      </c>
      <c r="Q89" s="3">
        <v>0</v>
      </c>
      <c r="R89" s="3" t="b">
        <v>1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AE89" s="3">
        <v>1</v>
      </c>
      <c r="AH89" s="10" t="s">
        <v>175</v>
      </c>
    </row>
    <row r="90" spans="1:34" x14ac:dyDescent="0.2">
      <c r="A90" s="7">
        <v>2306.00218</v>
      </c>
      <c r="B90" s="3" t="s">
        <v>16</v>
      </c>
      <c r="C90" s="3">
        <v>0</v>
      </c>
      <c r="D90" s="3">
        <v>0</v>
      </c>
      <c r="E90" s="3" t="b">
        <f>OR(OLD_cmp20_21!E90,OLD_cmp20_21!F90)</f>
        <v>1</v>
      </c>
      <c r="F90" s="13">
        <v>11.4338569641113</v>
      </c>
      <c r="G90" s="13">
        <v>0.115588188171386</v>
      </c>
      <c r="H90" s="13">
        <v>7.9245877265930096</v>
      </c>
      <c r="I90" s="13">
        <v>0.115947484970092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 t="b">
        <v>1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Z90" s="3" t="str" cm="1">
        <f t="array" ref="Z90">IF(E90,"",OLD_cmp20_21!Z90:AG90)</f>
        <v/>
      </c>
    </row>
    <row r="91" spans="1:34" x14ac:dyDescent="0.2">
      <c r="A91" s="7">
        <v>2306.0524099999998</v>
      </c>
      <c r="B91" s="3" t="s">
        <v>10</v>
      </c>
      <c r="C91" s="3">
        <v>12</v>
      </c>
      <c r="D91" s="3">
        <v>0</v>
      </c>
      <c r="E91" s="3" t="b">
        <f>OR(OLD_cmp20_21!E91,OLD_cmp20_21!F91)</f>
        <v>0</v>
      </c>
      <c r="F91" s="13">
        <v>1.27318358421325</v>
      </c>
      <c r="G91" s="13">
        <v>1.3260817527770901</v>
      </c>
      <c r="H91" s="13">
        <v>22.087095737457201</v>
      </c>
      <c r="I91" s="13">
        <v>0.116740465164184</v>
      </c>
      <c r="J91" s="3">
        <v>45155</v>
      </c>
      <c r="K91" s="3">
        <v>37238</v>
      </c>
      <c r="L91" s="3">
        <v>0</v>
      </c>
      <c r="M91" s="3">
        <v>2</v>
      </c>
      <c r="N91" s="3">
        <v>0</v>
      </c>
      <c r="O91" s="3">
        <v>44988</v>
      </c>
      <c r="P91" s="3">
        <v>37059</v>
      </c>
      <c r="Q91" s="3">
        <v>141</v>
      </c>
      <c r="R91" s="3" t="b">
        <v>0</v>
      </c>
      <c r="S91" s="3">
        <v>64</v>
      </c>
      <c r="T91" s="3">
        <v>0</v>
      </c>
      <c r="U91" s="3">
        <v>81</v>
      </c>
      <c r="V91" s="3">
        <v>107</v>
      </c>
      <c r="W91" s="3">
        <v>-7</v>
      </c>
      <c r="X91" s="3" t="s">
        <v>275</v>
      </c>
      <c r="Z91" s="3" cm="1">
        <f t="array" ref="Z91:AG91">IF(E91,"",OLD_cmp20_21!Z91:AG91)</f>
        <v>0</v>
      </c>
      <c r="AA91" s="3">
        <v>0</v>
      </c>
      <c r="AB91" s="3">
        <v>0</v>
      </c>
      <c r="AC91" s="3">
        <v>1</v>
      </c>
      <c r="AD91" s="3">
        <v>1</v>
      </c>
      <c r="AE91" s="3">
        <v>1</v>
      </c>
      <c r="AF91" s="3">
        <v>0</v>
      </c>
      <c r="AG91" s="3">
        <v>1</v>
      </c>
    </row>
    <row r="92" spans="1:34" x14ac:dyDescent="0.2">
      <c r="A92" s="7">
        <v>2306.1062999999999</v>
      </c>
      <c r="B92" s="3" t="s">
        <v>15</v>
      </c>
      <c r="C92" s="3">
        <v>0</v>
      </c>
      <c r="D92" s="3">
        <v>0</v>
      </c>
      <c r="E92" s="3" t="b">
        <f>OR(OLD_cmp20_21!E92,OLD_cmp20_21!F92)</f>
        <v>1</v>
      </c>
      <c r="F92" s="13">
        <v>11.049741744995099</v>
      </c>
      <c r="G92" s="13">
        <v>0.117362737655639</v>
      </c>
      <c r="H92" s="13">
        <v>11.5966131687164</v>
      </c>
      <c r="I92" s="13">
        <v>0.17220473289489699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 t="b">
        <v>1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Z92" s="3" t="str" cm="1">
        <f t="array" ref="Z92">IF(E92,"",OLD_cmp20_21!Z92:AG92)</f>
        <v/>
      </c>
    </row>
    <row r="93" spans="1:34" x14ac:dyDescent="0.2">
      <c r="A93" s="7">
        <v>2306.0000500000001</v>
      </c>
      <c r="B93" s="3" t="s">
        <v>10</v>
      </c>
      <c r="C93" s="3">
        <v>0</v>
      </c>
      <c r="D93" s="3">
        <v>0</v>
      </c>
      <c r="E93" s="3" t="b">
        <f>OR(OLD_cmp20_21!E93,OLD_cmp20_21!F93)</f>
        <v>0</v>
      </c>
      <c r="F93" s="13">
        <v>27.345668077468801</v>
      </c>
      <c r="G93" s="13">
        <v>0.170819282531738</v>
      </c>
      <c r="H93" s="13">
        <v>34.400736331939697</v>
      </c>
      <c r="I93" s="13">
        <v>0.17437577247619601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 t="b">
        <v>1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 t="s">
        <v>275</v>
      </c>
      <c r="Z93" s="3">
        <v>1</v>
      </c>
    </row>
    <row r="94" spans="1:34" x14ac:dyDescent="0.2">
      <c r="A94" s="7">
        <v>2306.0000599999998</v>
      </c>
      <c r="B94" s="3" t="s">
        <v>10</v>
      </c>
      <c r="C94" s="3">
        <v>0</v>
      </c>
      <c r="D94" s="3">
        <v>0</v>
      </c>
      <c r="E94" s="3" t="b">
        <f>OR(OLD_cmp20_21!E94,OLD_cmp20_21!F94)</f>
        <v>0</v>
      </c>
      <c r="F94" s="13">
        <v>16.7550449371337</v>
      </c>
      <c r="G94" s="13">
        <v>0.118457555770874</v>
      </c>
      <c r="H94" s="13">
        <v>19.106412649154599</v>
      </c>
      <c r="I94" s="13">
        <v>0.16723060607910101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b">
        <v>1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272</v>
      </c>
      <c r="Z94" s="3">
        <v>1</v>
      </c>
    </row>
    <row r="95" spans="1:34" x14ac:dyDescent="0.2">
      <c r="A95" s="7">
        <v>2306.0082200000002</v>
      </c>
      <c r="B95" s="3" t="s">
        <v>10</v>
      </c>
      <c r="C95" s="3">
        <v>0</v>
      </c>
      <c r="D95" s="3">
        <v>0</v>
      </c>
      <c r="E95" s="3" t="b">
        <f>OR(OLD_cmp20_21!E95,OLD_cmp20_21!F95)</f>
        <v>1</v>
      </c>
      <c r="F95" s="13">
        <v>4.48893046379089</v>
      </c>
      <c r="G95" s="13">
        <v>0.115757942199707</v>
      </c>
      <c r="H95" s="13">
        <v>5.2462007999420104</v>
      </c>
      <c r="I95" s="13">
        <v>0.17020106315612701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 t="b">
        <v>1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Z95" s="3" t="str" cm="1">
        <f t="array" ref="Z95">IF(E95,"",OLD_cmp20_21!Z95:AG95)</f>
        <v/>
      </c>
    </row>
    <row r="96" spans="1:34" x14ac:dyDescent="0.2">
      <c r="A96" s="7">
        <v>2306.0023700000002</v>
      </c>
      <c r="B96" s="3" t="s">
        <v>18</v>
      </c>
      <c r="C96" s="3">
        <v>12</v>
      </c>
      <c r="D96" s="3">
        <v>12</v>
      </c>
      <c r="E96" s="3" t="b">
        <f>OR(OLD_cmp20_21!E96,OLD_cmp20_21!F96)</f>
        <v>0</v>
      </c>
      <c r="F96" s="13">
        <v>4.2026650905609104</v>
      </c>
      <c r="G96" s="13">
        <v>3.9351069927215501</v>
      </c>
      <c r="H96" s="13">
        <v>4.8458678722381503</v>
      </c>
      <c r="I96" s="13">
        <v>4.6437609195709202</v>
      </c>
      <c r="J96" s="3">
        <v>6896</v>
      </c>
      <c r="K96" s="3">
        <v>1515</v>
      </c>
      <c r="L96" s="3">
        <v>4</v>
      </c>
      <c r="M96" s="3">
        <v>3</v>
      </c>
      <c r="N96" s="3">
        <v>2242</v>
      </c>
      <c r="O96" s="3">
        <v>3</v>
      </c>
      <c r="P96" s="3">
        <v>0</v>
      </c>
      <c r="Q96" s="3">
        <v>4</v>
      </c>
      <c r="R96" s="3" t="b">
        <v>1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Z96" s="3">
        <v>1</v>
      </c>
    </row>
    <row r="97" spans="1:33" x14ac:dyDescent="0.2">
      <c r="A97" s="7">
        <v>2306.1260200000002</v>
      </c>
      <c r="B97" s="3" t="s">
        <v>10</v>
      </c>
      <c r="C97" s="3">
        <v>0</v>
      </c>
      <c r="D97" s="3">
        <v>0</v>
      </c>
      <c r="E97" s="3" t="b">
        <f>OR(OLD_cmp20_21!E97,OLD_cmp20_21!F97)</f>
        <v>1</v>
      </c>
      <c r="F97" s="13">
        <v>21.2283678054809</v>
      </c>
      <c r="G97" s="13">
        <v>0.115703344345092</v>
      </c>
      <c r="H97" s="13">
        <v>22.039919853210399</v>
      </c>
      <c r="I97" s="13">
        <v>0.169460773468017</v>
      </c>
      <c r="J97" s="3">
        <v>2</v>
      </c>
      <c r="K97" s="3">
        <v>2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4</v>
      </c>
      <c r="R97" s="3" t="b">
        <v>1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Z97" s="3" t="str" cm="1">
        <f t="array" ref="Z97">IF(E97,"",OLD_cmp20_21!Z97:AG97)</f>
        <v/>
      </c>
    </row>
    <row r="98" spans="1:33" x14ac:dyDescent="0.2">
      <c r="A98" s="7">
        <v>2306.01388</v>
      </c>
      <c r="B98" s="3" t="s">
        <v>17</v>
      </c>
      <c r="C98" s="3">
        <v>0</v>
      </c>
      <c r="D98" s="3">
        <v>0</v>
      </c>
      <c r="E98" s="3" t="b">
        <f>OR(OLD_cmp20_21!E98,OLD_cmp20_21!F98)</f>
        <v>1</v>
      </c>
      <c r="F98" s="13">
        <v>20.843106269836401</v>
      </c>
      <c r="G98" s="13">
        <v>0.11589932441711399</v>
      </c>
      <c r="H98" s="13">
        <v>25.0456008911132</v>
      </c>
      <c r="I98" s="13">
        <v>0.168718576431274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 t="b">
        <v>1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Z98" s="3" t="str" cm="1">
        <f t="array" ref="Z98">IF(E98,"",OLD_cmp20_21!Z98:AG98)</f>
        <v/>
      </c>
    </row>
    <row r="99" spans="1:33" x14ac:dyDescent="0.2">
      <c r="A99" s="7">
        <v>2306.0010400000001</v>
      </c>
      <c r="B99" s="3" t="s">
        <v>26</v>
      </c>
      <c r="C99" s="3">
        <v>0</v>
      </c>
      <c r="D99" s="3">
        <v>0</v>
      </c>
      <c r="E99" s="3" t="b">
        <f>OR(OLD_cmp20_21!E99,OLD_cmp20_21!F99)</f>
        <v>1</v>
      </c>
      <c r="F99" s="13">
        <v>7.4567096233367902</v>
      </c>
      <c r="G99" s="13">
        <v>0.11575365066528299</v>
      </c>
      <c r="H99" s="13">
        <v>8.31839728355407</v>
      </c>
      <c r="I99" s="13">
        <v>0.116320848464965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 t="b">
        <v>1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Z99" s="3" t="str" cm="1">
        <f t="array" ref="Z99">IF(E99,"",OLD_cmp20_21!Z99:AG99)</f>
        <v/>
      </c>
    </row>
    <row r="100" spans="1:33" x14ac:dyDescent="0.2">
      <c r="A100" s="7">
        <v>2306.0022600000002</v>
      </c>
      <c r="B100" s="3" t="s">
        <v>10</v>
      </c>
      <c r="C100" s="3">
        <v>0</v>
      </c>
      <c r="D100" s="3">
        <v>0</v>
      </c>
      <c r="E100" s="3" t="b">
        <f>OR(OLD_cmp20_21!E100,OLD_cmp20_21!F100)</f>
        <v>1</v>
      </c>
      <c r="F100" s="13">
        <v>10.7396864891052</v>
      </c>
      <c r="G100" s="13">
        <v>0.116757154464721</v>
      </c>
      <c r="H100" s="13">
        <v>9.9671752452850306</v>
      </c>
      <c r="I100" s="13">
        <v>0.115737915039062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b">
        <v>1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Z100" s="3" t="str" cm="1">
        <f t="array" ref="Z100">IF(E100,"",OLD_cmp20_21!Z100:AG100)</f>
        <v/>
      </c>
    </row>
    <row r="101" spans="1:33" x14ac:dyDescent="0.2">
      <c r="A101" s="7">
        <v>2306.0027700000001</v>
      </c>
      <c r="B101" s="3" t="s">
        <v>12</v>
      </c>
      <c r="C101" s="3">
        <v>0</v>
      </c>
      <c r="D101" s="3">
        <v>0</v>
      </c>
      <c r="E101" s="3" t="b">
        <f>OR(OLD_cmp20_21!E101,OLD_cmp20_21!F101)</f>
        <v>1</v>
      </c>
      <c r="F101" s="13">
        <v>7.2061030864715496</v>
      </c>
      <c r="G101" s="13">
        <v>0.119335889816284</v>
      </c>
      <c r="H101" s="13">
        <v>5.09419393539428</v>
      </c>
      <c r="I101" s="13">
        <v>0.117470502853393</v>
      </c>
      <c r="J101" s="3">
        <v>2</v>
      </c>
      <c r="K101" s="3">
        <v>2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4</v>
      </c>
      <c r="R101" s="3" t="b">
        <v>1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Z101" s="3" t="str" cm="1">
        <f t="array" ref="Z101">IF(E101,"",OLD_cmp20_21!Z101:AG101)</f>
        <v/>
      </c>
    </row>
    <row r="102" spans="1:33" x14ac:dyDescent="0.2">
      <c r="A102" s="7">
        <v>2306.0171300000002</v>
      </c>
      <c r="B102" s="3" t="s">
        <v>18</v>
      </c>
      <c r="C102" s="3">
        <v>0</v>
      </c>
      <c r="D102" s="3">
        <v>0</v>
      </c>
      <c r="E102" s="3" t="b">
        <f>OR(OLD_cmp20_21!E102,OLD_cmp20_21!F102)</f>
        <v>1</v>
      </c>
      <c r="F102" s="13">
        <v>13.652465343475299</v>
      </c>
      <c r="G102" s="13">
        <v>0.17165207862854001</v>
      </c>
      <c r="H102" s="13">
        <v>13.6531209945678</v>
      </c>
      <c r="I102" s="13">
        <v>0.116231679916381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b">
        <v>1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Z102" s="3" t="str" cm="1">
        <f t="array" ref="Z102">IF(E102,"",OLD_cmp20_21!Z102:AG102)</f>
        <v/>
      </c>
    </row>
    <row r="103" spans="1:33" x14ac:dyDescent="0.2">
      <c r="A103" s="7">
        <v>2306.0025700000001</v>
      </c>
      <c r="B103" s="3" t="s">
        <v>13</v>
      </c>
      <c r="C103" s="3">
        <v>0</v>
      </c>
      <c r="D103" s="3">
        <v>0</v>
      </c>
      <c r="E103" s="3" t="b">
        <f>OR(OLD_cmp20_21!E103,OLD_cmp20_21!F103)</f>
        <v>0</v>
      </c>
      <c r="F103" s="13">
        <v>5.8643040657043404</v>
      </c>
      <c r="G103" s="13">
        <v>0.118500471115112</v>
      </c>
      <c r="H103" s="13">
        <v>6.2491068840026802</v>
      </c>
      <c r="I103" s="13">
        <v>0.170146703720092</v>
      </c>
      <c r="J103" s="3">
        <v>2</v>
      </c>
      <c r="K103" s="3">
        <v>2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4</v>
      </c>
      <c r="R103" s="3" t="b">
        <v>1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Z103" s="3" cm="1">
        <f t="array" ref="Z103:AG103">IF(E103,"",OLD_cmp20_21!Z103:AG103)</f>
        <v>1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</row>
    <row r="104" spans="1:33" x14ac:dyDescent="0.2">
      <c r="A104" s="7">
        <v>2306.0023000000001</v>
      </c>
      <c r="B104" s="3" t="s">
        <v>12</v>
      </c>
      <c r="C104" s="3">
        <v>0</v>
      </c>
      <c r="D104" s="3">
        <v>0</v>
      </c>
      <c r="E104" s="3" t="b">
        <f>OR(OLD_cmp20_21!E104,OLD_cmp20_21!F104)</f>
        <v>0</v>
      </c>
      <c r="F104" s="13">
        <v>35.395904779434197</v>
      </c>
      <c r="G104" s="13">
        <v>0.168482065200805</v>
      </c>
      <c r="H104" s="13">
        <v>35.298685550689697</v>
      </c>
      <c r="I104" s="13">
        <v>0.116192817687988</v>
      </c>
      <c r="J104" s="3">
        <v>135</v>
      </c>
      <c r="K104" s="3">
        <v>2</v>
      </c>
      <c r="L104" s="3">
        <v>0</v>
      </c>
      <c r="M104" s="3">
        <v>0</v>
      </c>
      <c r="N104" s="3">
        <v>48</v>
      </c>
      <c r="O104" s="3">
        <v>-5</v>
      </c>
      <c r="P104" s="3">
        <v>0</v>
      </c>
      <c r="Q104" s="3">
        <v>4</v>
      </c>
      <c r="R104" s="3" t="b">
        <v>1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Z104" s="3">
        <v>1</v>
      </c>
      <c r="AA104" s="3">
        <v>1</v>
      </c>
    </row>
    <row r="105" spans="1:33" x14ac:dyDescent="0.2">
      <c r="A105" s="7">
        <v>2306.00441</v>
      </c>
      <c r="B105" s="3" t="s">
        <v>13</v>
      </c>
      <c r="C105" s="3">
        <v>0</v>
      </c>
      <c r="D105" s="3">
        <v>0</v>
      </c>
      <c r="E105" s="3" t="b">
        <f>OR(OLD_cmp20_21!E105,OLD_cmp20_21!F105)</f>
        <v>1</v>
      </c>
      <c r="F105" s="13">
        <v>8.76916408538818</v>
      </c>
      <c r="G105" s="13">
        <v>0.11562848091125399</v>
      </c>
      <c r="H105" s="13">
        <v>7.5719759464263898</v>
      </c>
      <c r="I105" s="13">
        <v>0.116165876388549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 t="b">
        <v>1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Z105" s="3" t="str" cm="1">
        <f t="array" ref="Z105">IF(E105,"",OLD_cmp20_21!Z105:AG105)</f>
        <v/>
      </c>
    </row>
    <row r="106" spans="1:33" x14ac:dyDescent="0.2">
      <c r="A106" s="7">
        <v>2306.0018700000001</v>
      </c>
      <c r="B106" s="3" t="s">
        <v>23</v>
      </c>
      <c r="C106" s="3">
        <v>0</v>
      </c>
      <c r="D106" s="3">
        <v>0</v>
      </c>
      <c r="E106" s="3" t="b">
        <f>OR(OLD_cmp20_21!E106,OLD_cmp20_21!F106)</f>
        <v>1</v>
      </c>
      <c r="F106" s="13">
        <v>13.9541361331939</v>
      </c>
      <c r="G106" s="13">
        <v>0.17131352424621499</v>
      </c>
      <c r="H106" s="13">
        <v>13.5935323238372</v>
      </c>
      <c r="I106" s="13">
        <v>0.173202514648437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 t="b">
        <v>1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Z106" s="3" t="str" cm="1">
        <f t="array" ref="Z106">IF(E106,"",OLD_cmp20_21!Z106:AG106)</f>
        <v/>
      </c>
    </row>
    <row r="107" spans="1:33" x14ac:dyDescent="0.2">
      <c r="A107" s="7">
        <v>2306.0038199999999</v>
      </c>
      <c r="B107" s="3" t="s">
        <v>10</v>
      </c>
      <c r="C107" s="3">
        <v>0</v>
      </c>
      <c r="D107" s="3">
        <v>0</v>
      </c>
      <c r="E107" s="3" t="b">
        <f>OR(OLD_cmp20_21!E107,OLD_cmp20_21!F107)</f>
        <v>0</v>
      </c>
      <c r="F107" s="13">
        <v>17.366673707962001</v>
      </c>
      <c r="G107" s="13">
        <v>0.11577796936035099</v>
      </c>
      <c r="H107" s="13">
        <v>17.084884881973199</v>
      </c>
      <c r="I107" s="13">
        <v>0.171024084091186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 t="b">
        <v>1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 t="s">
        <v>272</v>
      </c>
      <c r="Z107" s="3">
        <v>1</v>
      </c>
    </row>
    <row r="108" spans="1:33" x14ac:dyDescent="0.2">
      <c r="A108" s="7">
        <v>2306.00675</v>
      </c>
      <c r="B108" s="3" t="s">
        <v>23</v>
      </c>
      <c r="C108" s="3">
        <v>0</v>
      </c>
      <c r="D108" s="3">
        <v>0</v>
      </c>
      <c r="E108" s="3" t="b">
        <f>OR(OLD_cmp20_21!E108,OLD_cmp20_21!F108)</f>
        <v>1</v>
      </c>
      <c r="F108" s="13">
        <v>9.9235253334045392</v>
      </c>
      <c r="G108" s="13">
        <v>0.16670870780944799</v>
      </c>
      <c r="H108" s="13">
        <v>10.025489807128899</v>
      </c>
      <c r="I108" s="13">
        <v>0.17093610763549799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 t="b">
        <v>1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Z108" s="3" t="str" cm="1">
        <f t="array" ref="Z108">IF(E108,"",OLD_cmp20_21!Z108:AG108)</f>
        <v/>
      </c>
    </row>
    <row r="109" spans="1:33" x14ac:dyDescent="0.2">
      <c r="A109" s="7">
        <v>2306.1384800000001</v>
      </c>
      <c r="B109" s="3" t="s">
        <v>32</v>
      </c>
      <c r="C109" s="3">
        <v>0</v>
      </c>
      <c r="D109" s="3">
        <v>0</v>
      </c>
      <c r="E109" s="3" t="b">
        <f>OR(OLD_cmp20_21!E109,OLD_cmp20_21!F109)</f>
        <v>0</v>
      </c>
      <c r="F109" s="13">
        <v>16.271944522857599</v>
      </c>
      <c r="G109" s="13">
        <v>0.16722559928894001</v>
      </c>
      <c r="H109" s="13">
        <v>15.767955064773499</v>
      </c>
      <c r="I109" s="13">
        <v>0.167473554611206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 t="b">
        <v>1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Z109" s="3" cm="1">
        <f t="array" ref="Z109:AG109">IF(E109,"",OLD_cmp20_21!Z109:AG109)</f>
        <v>1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</row>
    <row r="110" spans="1:33" x14ac:dyDescent="0.2">
      <c r="A110" s="7">
        <v>2306.0057299999999</v>
      </c>
      <c r="B110" s="3" t="s">
        <v>12</v>
      </c>
      <c r="C110" s="3">
        <v>0</v>
      </c>
      <c r="D110" s="3">
        <v>0</v>
      </c>
      <c r="E110" s="3" t="b">
        <f>OR(OLD_cmp20_21!E110,OLD_cmp20_21!F110)</f>
        <v>0</v>
      </c>
      <c r="F110" s="13">
        <v>14.158983469009399</v>
      </c>
      <c r="G110" s="13">
        <v>0.16701841354370101</v>
      </c>
      <c r="H110" s="13">
        <v>14.715395689010601</v>
      </c>
      <c r="I110" s="13">
        <v>0.115824937820434</v>
      </c>
      <c r="J110" s="3">
        <v>2</v>
      </c>
      <c r="K110" s="3">
        <v>2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4</v>
      </c>
      <c r="R110" s="3" t="b">
        <v>1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Z110" s="3">
        <v>1</v>
      </c>
    </row>
    <row r="111" spans="1:33" x14ac:dyDescent="0.2">
      <c r="A111" s="7">
        <v>2306.0035800000001</v>
      </c>
      <c r="B111" s="3" t="s">
        <v>10</v>
      </c>
      <c r="C111" s="3">
        <v>0</v>
      </c>
      <c r="D111" s="3">
        <v>0</v>
      </c>
      <c r="E111" s="3" t="b">
        <f>OR(OLD_cmp20_21!E111,OLD_cmp20_21!F111)</f>
        <v>1</v>
      </c>
      <c r="F111" s="13">
        <v>22.447920083999598</v>
      </c>
      <c r="G111" s="13">
        <v>0.115430355072021</v>
      </c>
      <c r="H111" s="13">
        <v>22.151390075683501</v>
      </c>
      <c r="I111" s="13">
        <v>0.116554975509643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 t="b">
        <v>1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Z111" s="3" t="str" cm="1">
        <f t="array" ref="Z111">IF(E111,"",OLD_cmp20_21!Z111:AG111)</f>
        <v/>
      </c>
    </row>
    <row r="112" spans="1:33" x14ac:dyDescent="0.2">
      <c r="A112" s="7">
        <v>2306.0008200000002</v>
      </c>
      <c r="B112" s="3" t="s">
        <v>13</v>
      </c>
      <c r="C112" s="3">
        <v>0</v>
      </c>
      <c r="D112" s="3">
        <v>0</v>
      </c>
      <c r="E112" s="3" t="b">
        <f>OR(OLD_cmp20_21!E112,OLD_cmp20_21!F112)</f>
        <v>0</v>
      </c>
      <c r="F112" s="13">
        <v>10.285370111465401</v>
      </c>
      <c r="G112" s="13">
        <v>0.11634087562561</v>
      </c>
      <c r="H112" s="13">
        <v>10.6800422668457</v>
      </c>
      <c r="I112" s="13">
        <v>0.169763088226318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 t="b">
        <v>1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Z112" s="3" cm="1">
        <f t="array" ref="Z112:AG112">IF(E112,"",OLD_cmp20_21!Z112:AG112)</f>
        <v>1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</row>
    <row r="113" spans="1:33" x14ac:dyDescent="0.2">
      <c r="A113" s="7">
        <v>2306.00461</v>
      </c>
      <c r="B113" s="3" t="s">
        <v>10</v>
      </c>
      <c r="C113" s="3">
        <v>12</v>
      </c>
      <c r="D113" s="3">
        <v>12</v>
      </c>
      <c r="E113" s="3" t="b">
        <f>OR(OLD_cmp20_21!E113,OLD_cmp20_21!F113)</f>
        <v>1</v>
      </c>
      <c r="F113" s="13">
        <v>3.68572926521301</v>
      </c>
      <c r="G113" s="13">
        <v>3.7944209575653001</v>
      </c>
      <c r="H113" s="13">
        <v>3.7879295349121</v>
      </c>
      <c r="I113" s="13">
        <v>3.7386457920074401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 t="b">
        <v>1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Z113" s="3" t="str" cm="1">
        <f t="array" ref="Z113">IF(E113,"",OLD_cmp20_21!Z113:AG113)</f>
        <v/>
      </c>
    </row>
    <row r="114" spans="1:33" x14ac:dyDescent="0.2">
      <c r="A114" s="7">
        <v>2306.03442</v>
      </c>
      <c r="B114" s="3" t="s">
        <v>10</v>
      </c>
      <c r="C114" s="3">
        <v>0</v>
      </c>
      <c r="D114" s="3">
        <v>0</v>
      </c>
      <c r="E114" s="3" t="b">
        <f>OR(OLD_cmp20_21!E114,OLD_cmp20_21!F114)</f>
        <v>1</v>
      </c>
      <c r="F114" s="13">
        <v>20.018513679504299</v>
      </c>
      <c r="G114" s="13">
        <v>0.116380929946899</v>
      </c>
      <c r="H114" s="13">
        <v>20.592114210128699</v>
      </c>
      <c r="I114" s="13">
        <v>0.117057561874389</v>
      </c>
      <c r="J114" s="3">
        <v>2</v>
      </c>
      <c r="K114" s="3">
        <v>2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4</v>
      </c>
      <c r="R114" s="3" t="b">
        <v>1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Z114" s="3" t="str" cm="1">
        <f t="array" ref="Z114">IF(E114,"",OLD_cmp20_21!Z114:AG114)</f>
        <v/>
      </c>
    </row>
    <row r="115" spans="1:33" x14ac:dyDescent="0.2">
      <c r="A115" s="7">
        <v>2306.07888</v>
      </c>
      <c r="B115" s="3" t="s">
        <v>17</v>
      </c>
      <c r="C115" s="3">
        <v>0</v>
      </c>
      <c r="D115" s="3">
        <v>0</v>
      </c>
      <c r="E115" s="3" t="b">
        <f>OR(OLD_cmp20_21!E115,OLD_cmp20_21!F115)</f>
        <v>0</v>
      </c>
      <c r="F115" s="13">
        <v>60.4867389202117</v>
      </c>
      <c r="G115" s="13">
        <v>0.16575241088867099</v>
      </c>
      <c r="H115" s="13">
        <v>58.079889059066701</v>
      </c>
      <c r="I115" s="13">
        <v>0.16684079170227001</v>
      </c>
      <c r="J115" s="3">
        <v>109</v>
      </c>
      <c r="K115" s="3">
        <v>0</v>
      </c>
      <c r="L115" s="3">
        <v>0</v>
      </c>
      <c r="M115" s="3">
        <v>0</v>
      </c>
      <c r="N115" s="3">
        <v>44</v>
      </c>
      <c r="O115" s="3">
        <v>-5</v>
      </c>
      <c r="P115" s="3">
        <v>0</v>
      </c>
      <c r="Q115" s="3">
        <v>0</v>
      </c>
      <c r="R115" s="3" t="b">
        <v>1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Z115" s="3" cm="1">
        <f t="array" ref="Z115:AG115">IF(E115,"",OLD_cmp20_21!Z115:AG115)</f>
        <v>1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</row>
    <row r="116" spans="1:33" x14ac:dyDescent="0.2">
      <c r="A116" s="7">
        <v>2306.0135799999998</v>
      </c>
      <c r="B116" s="3" t="s">
        <v>10</v>
      </c>
      <c r="C116" s="3">
        <v>0</v>
      </c>
      <c r="D116" s="3">
        <v>0</v>
      </c>
      <c r="E116" s="3" t="b">
        <f>OR(OLD_cmp20_21!E116,OLD_cmp20_21!F116)</f>
        <v>0</v>
      </c>
      <c r="F116" s="13">
        <v>12.3320858478546</v>
      </c>
      <c r="G116" s="13">
        <v>0.115867614746093</v>
      </c>
      <c r="H116" s="13">
        <v>12.442997455596901</v>
      </c>
      <c r="I116" s="13">
        <v>0.119116067886352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 t="b">
        <v>1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Z116" s="3">
        <v>1</v>
      </c>
    </row>
    <row r="117" spans="1:33" x14ac:dyDescent="0.2">
      <c r="A117" s="7">
        <v>2306.0071200000002</v>
      </c>
      <c r="B117" s="3" t="s">
        <v>10</v>
      </c>
      <c r="C117" s="3">
        <v>0</v>
      </c>
      <c r="D117" s="3">
        <v>0</v>
      </c>
      <c r="E117" s="3" t="b">
        <f>OR(OLD_cmp20_21!E117,OLD_cmp20_21!F117)</f>
        <v>1</v>
      </c>
      <c r="F117" s="13">
        <v>4.3414523601531902</v>
      </c>
      <c r="G117" s="13">
        <v>0.11584734916687001</v>
      </c>
      <c r="H117" s="13">
        <v>4.4553265571594203</v>
      </c>
      <c r="I117" s="13">
        <v>0.11695361137390101</v>
      </c>
      <c r="J117" s="3">
        <v>2</v>
      </c>
      <c r="K117" s="3">
        <v>2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4</v>
      </c>
      <c r="R117" s="3" t="b">
        <v>1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Z117" s="3" t="str" cm="1">
        <f t="array" ref="Z117">IF(E117,"",OLD_cmp20_21!Z117:AG117)</f>
        <v/>
      </c>
    </row>
    <row r="118" spans="1:33" x14ac:dyDescent="0.2">
      <c r="A118" s="7">
        <v>2306.0034999999998</v>
      </c>
      <c r="B118" s="3" t="s">
        <v>10</v>
      </c>
      <c r="C118" s="3">
        <v>0</v>
      </c>
      <c r="D118" s="3">
        <v>0</v>
      </c>
      <c r="E118" s="3" t="b">
        <f>OR(OLD_cmp20_21!E118,OLD_cmp20_21!F118)</f>
        <v>0</v>
      </c>
      <c r="F118" s="13">
        <v>12.142583847045801</v>
      </c>
      <c r="G118" s="13">
        <v>0.116480112075805</v>
      </c>
      <c r="H118" s="13">
        <v>12.8616750240325</v>
      </c>
      <c r="I118" s="13">
        <v>0.168602705001831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 t="b">
        <v>1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 t="s">
        <v>272</v>
      </c>
      <c r="Z118" s="3">
        <v>1</v>
      </c>
    </row>
    <row r="119" spans="1:33" x14ac:dyDescent="0.2">
      <c r="A119" s="7">
        <v>2306.1638600000001</v>
      </c>
      <c r="B119" s="3" t="s">
        <v>16</v>
      </c>
      <c r="C119" s="3">
        <v>0</v>
      </c>
      <c r="D119" s="3">
        <v>0</v>
      </c>
      <c r="E119" s="3" t="b">
        <f>OR(OLD_cmp20_21!E119,OLD_cmp20_21!F119)</f>
        <v>1</v>
      </c>
      <c r="F119" s="13">
        <v>9.7181885242462105</v>
      </c>
      <c r="G119" s="13">
        <v>0.115438938140869</v>
      </c>
      <c r="H119" s="13">
        <v>9.9749760627746493</v>
      </c>
      <c r="I119" s="13">
        <v>0.16996884346008301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 t="b">
        <v>1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Z119" s="3" t="str" cm="1">
        <f t="array" ref="Z119">IF(E119,"",OLD_cmp20_21!Z119:AG119)</f>
        <v/>
      </c>
    </row>
    <row r="120" spans="1:33" x14ac:dyDescent="0.2">
      <c r="A120" s="7">
        <v>2306.0027500000001</v>
      </c>
      <c r="B120" s="3" t="s">
        <v>23</v>
      </c>
      <c r="C120" s="3">
        <v>12</v>
      </c>
      <c r="D120" s="3">
        <v>0</v>
      </c>
      <c r="E120" s="3" t="b">
        <v>0</v>
      </c>
      <c r="F120" s="13">
        <v>2.7290518283843901</v>
      </c>
      <c r="G120" s="13">
        <v>3.0312120914459202</v>
      </c>
      <c r="H120" s="13">
        <v>8.7801218032836896</v>
      </c>
      <c r="I120" s="13">
        <v>0.169972419738769</v>
      </c>
      <c r="Z120" s="3" t="s">
        <v>286</v>
      </c>
    </row>
    <row r="121" spans="1:33" x14ac:dyDescent="0.2">
      <c r="A121" s="7">
        <v>2306.0074599999998</v>
      </c>
      <c r="B121" s="3" t="s">
        <v>10</v>
      </c>
      <c r="C121" s="3">
        <v>0</v>
      </c>
      <c r="D121" s="3">
        <v>0</v>
      </c>
      <c r="E121" s="3" t="b">
        <f>OR(OLD_cmp20_21!E121,OLD_cmp20_21!F121)</f>
        <v>1</v>
      </c>
      <c r="F121" s="13">
        <v>3.18291091918945</v>
      </c>
      <c r="G121" s="13">
        <v>0.11556196212768501</v>
      </c>
      <c r="H121" s="13">
        <v>3.1866204738616899</v>
      </c>
      <c r="I121" s="13">
        <v>0.116768836975097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 t="b">
        <v>1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Z121" s="3" t="str" cm="1">
        <f t="array" ref="Z121">IF(E121,"",OLD_cmp20_21!Z121:AG121)</f>
        <v/>
      </c>
    </row>
    <row r="122" spans="1:33" x14ac:dyDescent="0.2">
      <c r="A122" s="7">
        <v>2306.1754099999998</v>
      </c>
      <c r="B122" s="3" t="s">
        <v>10</v>
      </c>
      <c r="C122" s="3">
        <v>0</v>
      </c>
      <c r="D122" s="3">
        <v>0</v>
      </c>
      <c r="E122" s="3" t="b">
        <f>OR(OLD_cmp20_21!E122,OLD_cmp20_21!F122)</f>
        <v>1</v>
      </c>
      <c r="F122" s="13">
        <v>6.7524118423461896</v>
      </c>
      <c r="G122" s="13">
        <v>0.119807243347167</v>
      </c>
      <c r="H122" s="13">
        <v>6.9519309997558496</v>
      </c>
      <c r="I122" s="13">
        <v>0.171015739440917</v>
      </c>
      <c r="J122" s="3">
        <v>2</v>
      </c>
      <c r="K122" s="3">
        <v>2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4</v>
      </c>
      <c r="R122" s="3" t="b">
        <v>1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Z122" s="3" t="str" cm="1">
        <f t="array" ref="Z122">IF(E122,"",OLD_cmp20_21!Z122:AG122)</f>
        <v/>
      </c>
    </row>
    <row r="123" spans="1:33" x14ac:dyDescent="0.2">
      <c r="A123" s="7">
        <v>2306.0277299999998</v>
      </c>
      <c r="B123" s="3" t="s">
        <v>33</v>
      </c>
      <c r="C123" s="3">
        <v>0</v>
      </c>
      <c r="D123" s="3">
        <v>0</v>
      </c>
      <c r="E123" s="3" t="b">
        <f>OR(OLD_cmp20_21!E123,OLD_cmp20_21!F123)</f>
        <v>0</v>
      </c>
      <c r="F123" s="13">
        <v>11.391961574554401</v>
      </c>
      <c r="G123" s="13">
        <v>0.16828036308288499</v>
      </c>
      <c r="H123" s="13">
        <v>11.9404473304748</v>
      </c>
      <c r="I123" s="13">
        <v>0.17329072952270499</v>
      </c>
      <c r="J123" s="3">
        <v>216</v>
      </c>
      <c r="K123" s="3">
        <v>0</v>
      </c>
      <c r="L123" s="3">
        <v>0</v>
      </c>
      <c r="M123" s="3">
        <v>0</v>
      </c>
      <c r="N123" s="3">
        <v>87</v>
      </c>
      <c r="O123" s="3">
        <v>0</v>
      </c>
      <c r="P123" s="3">
        <v>0</v>
      </c>
      <c r="Q123" s="3">
        <v>0</v>
      </c>
      <c r="R123" s="3" t="b">
        <v>1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Z123" s="3" cm="1">
        <f t="array" ref="Z123:AG123">IF(E123,"",OLD_cmp20_21!Z123:AG123)</f>
        <v>1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</row>
    <row r="124" spans="1:33" x14ac:dyDescent="0.2">
      <c r="A124" s="7">
        <v>2306.0051600000002</v>
      </c>
      <c r="B124" s="3" t="s">
        <v>34</v>
      </c>
      <c r="C124" s="3">
        <v>0</v>
      </c>
      <c r="D124" s="3">
        <v>0</v>
      </c>
      <c r="E124" s="3" t="b">
        <f>OR(OLD_cmp20_21!E124,OLD_cmp20_21!F124)</f>
        <v>1</v>
      </c>
      <c r="F124" s="13">
        <v>14.8927354812622</v>
      </c>
      <c r="G124" s="13">
        <v>0.11610221862792899</v>
      </c>
      <c r="H124" s="13">
        <v>14.912860393524101</v>
      </c>
      <c r="I124" s="13">
        <v>0.16894984245300201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 t="b">
        <v>1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Z124" s="3" t="str" cm="1">
        <f t="array" ref="Z124">IF(E124,"",OLD_cmp20_21!Z124:AG124)</f>
        <v/>
      </c>
    </row>
    <row r="125" spans="1:33" x14ac:dyDescent="0.2">
      <c r="A125" s="7">
        <v>2306.00387</v>
      </c>
      <c r="B125" s="3" t="s">
        <v>13</v>
      </c>
      <c r="C125" s="3">
        <v>0</v>
      </c>
      <c r="D125" s="3">
        <v>0</v>
      </c>
      <c r="E125" s="3" t="b">
        <f>OR(OLD_cmp20_21!E125,OLD_cmp20_21!F125)</f>
        <v>1</v>
      </c>
      <c r="F125" s="13">
        <v>4.8899405002593896</v>
      </c>
      <c r="G125" s="13">
        <v>0.115760564804077</v>
      </c>
      <c r="H125" s="13">
        <v>5.6070601940155003</v>
      </c>
      <c r="I125" s="13">
        <v>0.17343020439147899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 t="b">
        <v>1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Z125" s="3" t="str" cm="1">
        <f t="array" ref="Z125">IF(E125,"",OLD_cmp20_21!Z125:AG125)</f>
        <v/>
      </c>
    </row>
    <row r="126" spans="1:33" x14ac:dyDescent="0.2">
      <c r="A126" s="7">
        <v>2306.0298400000001</v>
      </c>
      <c r="B126" s="3" t="s">
        <v>10</v>
      </c>
      <c r="C126" s="3">
        <v>0</v>
      </c>
      <c r="D126" s="3">
        <v>0</v>
      </c>
      <c r="E126" s="3" t="b">
        <f>OR(OLD_cmp20_21!E126,OLD_cmp20_21!F126)</f>
        <v>0</v>
      </c>
      <c r="F126" s="13">
        <v>19.214702844619701</v>
      </c>
      <c r="G126" s="13">
        <v>0.168060302734375</v>
      </c>
      <c r="H126" s="13">
        <v>19.6393558979034</v>
      </c>
      <c r="I126" s="13">
        <v>0.11602783203125</v>
      </c>
      <c r="J126" s="3">
        <v>1</v>
      </c>
      <c r="K126" s="3">
        <v>0</v>
      </c>
      <c r="L126" s="3">
        <v>0</v>
      </c>
      <c r="M126" s="3">
        <v>0</v>
      </c>
      <c r="N126" s="3">
        <v>0</v>
      </c>
      <c r="O126" s="3">
        <v>1</v>
      </c>
      <c r="P126" s="3">
        <v>0</v>
      </c>
      <c r="Q126" s="3">
        <v>0</v>
      </c>
      <c r="R126" s="3" t="b">
        <v>1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Z126" s="3">
        <v>1</v>
      </c>
    </row>
    <row r="127" spans="1:33" x14ac:dyDescent="0.2">
      <c r="A127" s="7">
        <v>2306.0065300000001</v>
      </c>
      <c r="B127" s="3" t="s">
        <v>13</v>
      </c>
      <c r="C127" s="3">
        <v>0</v>
      </c>
      <c r="D127" s="3">
        <v>0</v>
      </c>
      <c r="E127" s="3" t="b">
        <f>OR(OLD_cmp20_21!E127,OLD_cmp20_21!F127)</f>
        <v>0</v>
      </c>
      <c r="F127" s="13">
        <v>8.8602716922759992</v>
      </c>
      <c r="G127" s="13">
        <v>0.166461706161499</v>
      </c>
      <c r="H127" s="13">
        <v>8.8152894973754794</v>
      </c>
      <c r="I127" s="13">
        <v>0.11596107482910099</v>
      </c>
      <c r="J127" s="3">
        <v>2</v>
      </c>
      <c r="K127" s="3">
        <v>2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4</v>
      </c>
      <c r="R127" s="3" t="b">
        <v>1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Z127" s="3" cm="1">
        <f t="array" ref="Z127:AG127">IF(E127,"",OLD_cmp20_21!Z127:AG127)</f>
        <v>1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</row>
    <row r="128" spans="1:33" x14ac:dyDescent="0.2">
      <c r="A128" s="7">
        <v>2306.1758300000001</v>
      </c>
      <c r="B128" s="3" t="s">
        <v>23</v>
      </c>
      <c r="C128" s="3">
        <v>0</v>
      </c>
      <c r="D128" s="3">
        <v>0</v>
      </c>
      <c r="E128" s="3" t="b">
        <f>OR(OLD_cmp20_21!E128,OLD_cmp20_21!F128)</f>
        <v>1</v>
      </c>
      <c r="F128" s="13">
        <v>7.1720902919769198</v>
      </c>
      <c r="G128" s="13">
        <v>0.116391897201538</v>
      </c>
      <c r="H128" s="13">
        <v>6.9527494907379097</v>
      </c>
      <c r="I128" s="13">
        <v>0.116158962249755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 t="b">
        <v>1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Z128" s="3" t="str" cm="1">
        <f t="array" ref="Z128">IF(E128,"",OLD_cmp20_21!Z128:AG128)</f>
        <v/>
      </c>
    </row>
    <row r="129" spans="1:33" x14ac:dyDescent="0.2">
      <c r="A129" s="7">
        <v>2306.0323699999999</v>
      </c>
      <c r="B129" s="3" t="s">
        <v>18</v>
      </c>
      <c r="C129" s="3">
        <v>0</v>
      </c>
      <c r="D129" s="3">
        <v>0</v>
      </c>
      <c r="E129" s="3" t="b">
        <f>OR(OLD_cmp20_21!E129,OLD_cmp20_21!F129)</f>
        <v>0</v>
      </c>
      <c r="F129" s="13">
        <v>5.95332431793212</v>
      </c>
      <c r="G129" s="13">
        <v>0.11587476730346601</v>
      </c>
      <c r="H129" s="13">
        <v>6.0033516883850098</v>
      </c>
      <c r="I129" s="13">
        <v>0.172660112380981</v>
      </c>
      <c r="J129" s="3">
        <v>4001</v>
      </c>
      <c r="K129" s="3">
        <v>3202</v>
      </c>
      <c r="L129" s="3">
        <v>5</v>
      </c>
      <c r="M129" s="3">
        <v>8</v>
      </c>
      <c r="N129" s="3">
        <v>349</v>
      </c>
      <c r="O129" s="3">
        <v>1</v>
      </c>
      <c r="P129" s="3">
        <v>0</v>
      </c>
      <c r="Q129" s="3">
        <v>4</v>
      </c>
      <c r="R129" s="3" t="b">
        <v>1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Z129" s="3">
        <v>1</v>
      </c>
      <c r="AA129" s="3">
        <v>1</v>
      </c>
    </row>
    <row r="130" spans="1:33" x14ac:dyDescent="0.2">
      <c r="A130" s="7">
        <v>2306.0014200000001</v>
      </c>
      <c r="B130" s="3" t="s">
        <v>12</v>
      </c>
      <c r="C130" s="3">
        <v>0</v>
      </c>
      <c r="D130" s="3">
        <v>0</v>
      </c>
      <c r="E130" s="3" t="b">
        <f>OR(OLD_cmp20_21!E130,OLD_cmp20_21!F130)</f>
        <v>1</v>
      </c>
      <c r="F130" s="13">
        <v>19.368379831314002</v>
      </c>
      <c r="G130" s="13">
        <v>0.131494760513305</v>
      </c>
      <c r="H130" s="13">
        <v>18.833918809890701</v>
      </c>
      <c r="I130" s="13">
        <v>0.17113447189330999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 t="b">
        <v>1</v>
      </c>
      <c r="S130" s="3">
        <v>0</v>
      </c>
      <c r="T130" s="3">
        <v>0</v>
      </c>
      <c r="U130" s="3">
        <v>0</v>
      </c>
      <c r="V130" s="3">
        <v>4</v>
      </c>
      <c r="W130" s="3">
        <v>0</v>
      </c>
      <c r="Z130" s="3" t="str" cm="1">
        <f t="array" ref="Z130">IF(E130,"",OLD_cmp20_21!Z130:AG130)</f>
        <v/>
      </c>
    </row>
    <row r="131" spans="1:33" x14ac:dyDescent="0.2">
      <c r="A131" s="7">
        <v>2306.0041700000002</v>
      </c>
      <c r="B131" s="3" t="s">
        <v>18</v>
      </c>
      <c r="C131" s="3">
        <v>0</v>
      </c>
      <c r="D131" s="3">
        <v>0</v>
      </c>
      <c r="E131" s="3" t="b">
        <f>OR(OLD_cmp20_21!E131,OLD_cmp20_21!F131)</f>
        <v>1</v>
      </c>
      <c r="F131" s="13">
        <v>8.2614052295684797</v>
      </c>
      <c r="G131" s="13">
        <v>0.11570858955383299</v>
      </c>
      <c r="H131" s="13">
        <v>8.3254725933074898</v>
      </c>
      <c r="I131" s="13">
        <v>0.17037439346313399</v>
      </c>
      <c r="J131" s="3">
        <v>2</v>
      </c>
      <c r="K131" s="3">
        <v>2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4</v>
      </c>
      <c r="R131" s="3" t="b">
        <v>1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Z131" s="3" t="str" cm="1">
        <f t="array" ref="Z131">IF(E131,"",OLD_cmp20_21!Z131:AG131)</f>
        <v/>
      </c>
    </row>
    <row r="132" spans="1:33" x14ac:dyDescent="0.2">
      <c r="A132" s="7">
        <v>2306.0032900000001</v>
      </c>
      <c r="B132" s="3" t="s">
        <v>10</v>
      </c>
      <c r="C132" s="3">
        <v>0</v>
      </c>
      <c r="D132" s="3">
        <v>0</v>
      </c>
      <c r="E132" s="3" t="b">
        <f>OR(OLD_cmp20_21!E132,OLD_cmp20_21!F132)</f>
        <v>1</v>
      </c>
      <c r="F132" s="13">
        <v>1.97648048400878</v>
      </c>
      <c r="G132" s="13">
        <v>0.11676526069641099</v>
      </c>
      <c r="H132" s="13">
        <v>1.72623014450073</v>
      </c>
      <c r="I132" s="13">
        <v>0.11662745475769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 t="b">
        <v>1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Z132" s="3" t="str" cm="1">
        <f t="array" ref="Z132">IF(E132,"",OLD_cmp20_21!Z132:AG132)</f>
        <v/>
      </c>
    </row>
    <row r="133" spans="1:33" x14ac:dyDescent="0.2">
      <c r="A133" s="7">
        <v>2306.00425</v>
      </c>
      <c r="B133" s="3" t="s">
        <v>10</v>
      </c>
      <c r="C133" s="3">
        <v>0</v>
      </c>
      <c r="D133" s="3">
        <v>0</v>
      </c>
      <c r="E133" s="3" t="b">
        <f>OR(OLD_cmp20_21!E133,OLD_cmp20_21!F133)</f>
        <v>0</v>
      </c>
      <c r="F133" s="13">
        <v>17.263842582702601</v>
      </c>
      <c r="G133" s="13">
        <v>0.17338228225707999</v>
      </c>
      <c r="H133" s="13">
        <v>16.6104748249053</v>
      </c>
      <c r="I133" s="13">
        <v>0.16908597946166901</v>
      </c>
      <c r="J133" s="3">
        <v>8</v>
      </c>
      <c r="K133" s="3">
        <v>0</v>
      </c>
      <c r="L133" s="3">
        <v>0</v>
      </c>
      <c r="M133" s="3">
        <v>0</v>
      </c>
      <c r="N133" s="3">
        <v>2</v>
      </c>
      <c r="O133" s="3">
        <v>0</v>
      </c>
      <c r="P133" s="3">
        <v>0</v>
      </c>
      <c r="Q133" s="3">
        <v>0</v>
      </c>
      <c r="R133" s="3" t="b">
        <v>1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Z133" s="3" cm="1">
        <f t="array" ref="Z133:AG133">IF(E133,"",OLD_cmp20_21!Z133:AG133)</f>
        <v>1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</row>
    <row r="134" spans="1:33" x14ac:dyDescent="0.2">
      <c r="A134" s="7">
        <v>2306.00063</v>
      </c>
      <c r="B134" s="3" t="s">
        <v>35</v>
      </c>
      <c r="C134" s="3">
        <v>0</v>
      </c>
      <c r="D134" s="3">
        <v>0</v>
      </c>
      <c r="E134" s="3" t="b">
        <f>OR(OLD_cmp20_21!E134,OLD_cmp20_21!F134)</f>
        <v>0</v>
      </c>
      <c r="F134" s="13">
        <v>19.852397441863999</v>
      </c>
      <c r="G134" s="13">
        <v>0.174150705337524</v>
      </c>
      <c r="H134" s="13">
        <v>20.909447669982899</v>
      </c>
      <c r="I134" s="13">
        <v>0.167759418487548</v>
      </c>
      <c r="J134" s="3">
        <v>941</v>
      </c>
      <c r="K134" s="3">
        <v>406</v>
      </c>
      <c r="L134" s="3">
        <v>0</v>
      </c>
      <c r="M134" s="3">
        <v>0</v>
      </c>
      <c r="N134" s="3">
        <v>172</v>
      </c>
      <c r="O134" s="3">
        <v>-4</v>
      </c>
      <c r="P134" s="3">
        <v>0</v>
      </c>
      <c r="Q134" s="3">
        <v>0</v>
      </c>
      <c r="R134" s="3" t="b">
        <v>1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Z134" s="3" cm="1">
        <f t="array" ref="Z134:AG134">IF(E134,"",OLD_cmp20_21!Z134:AG134)</f>
        <v>1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</row>
    <row r="135" spans="1:33" x14ac:dyDescent="0.2">
      <c r="A135" s="7">
        <v>2306.00047</v>
      </c>
      <c r="B135" s="3" t="s">
        <v>26</v>
      </c>
      <c r="C135" s="3">
        <v>0</v>
      </c>
      <c r="D135" s="3">
        <v>0</v>
      </c>
      <c r="E135" s="3" t="b">
        <f>OR(OLD_cmp20_21!E135,OLD_cmp20_21!F135)</f>
        <v>1</v>
      </c>
      <c r="F135" s="13">
        <v>15.4618971347808</v>
      </c>
      <c r="G135" s="13">
        <v>0.118844747543334</v>
      </c>
      <c r="H135" s="13">
        <v>15.149171590805</v>
      </c>
      <c r="I135" s="13">
        <v>0.119274854660034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 t="b">
        <v>1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Z135" s="3" t="str" cm="1">
        <f t="array" ref="Z135">IF(E135,"",OLD_cmp20_21!Z135:AG135)</f>
        <v/>
      </c>
    </row>
    <row r="136" spans="1:33" x14ac:dyDescent="0.2">
      <c r="A136" s="7">
        <v>2306.00207</v>
      </c>
      <c r="B136" s="3" t="s">
        <v>13</v>
      </c>
      <c r="C136" s="3">
        <v>0</v>
      </c>
      <c r="D136" s="3">
        <v>0</v>
      </c>
      <c r="E136" s="3" t="b">
        <f>OR(OLD_cmp20_21!E136,OLD_cmp20_21!F136)</f>
        <v>0</v>
      </c>
      <c r="F136" s="13">
        <v>18.7687888145446</v>
      </c>
      <c r="G136" s="13">
        <v>0.17176342010498</v>
      </c>
      <c r="H136" s="13">
        <v>17.807667255401601</v>
      </c>
      <c r="I136" s="13">
        <v>0.11596870422363199</v>
      </c>
      <c r="J136" s="3">
        <v>2</v>
      </c>
      <c r="K136" s="3">
        <v>2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4</v>
      </c>
      <c r="R136" s="3" t="b">
        <v>1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Z136" s="3" cm="1">
        <f t="array" ref="Z136:AG136">IF(E136,"",OLD_cmp20_21!Z136:AG136)</f>
        <v>1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</row>
    <row r="137" spans="1:33" x14ac:dyDescent="0.2">
      <c r="A137" s="7">
        <v>2306.0024800000001</v>
      </c>
      <c r="B137" s="3" t="s">
        <v>17</v>
      </c>
      <c r="C137" s="3">
        <v>0</v>
      </c>
      <c r="D137" s="3">
        <v>0</v>
      </c>
      <c r="E137" s="3" t="b">
        <f>OR(OLD_cmp20_21!E137,OLD_cmp20_21!F137)</f>
        <v>0</v>
      </c>
      <c r="F137" s="13">
        <v>31.745054721832201</v>
      </c>
      <c r="G137" s="13">
        <v>0.16921186447143499</v>
      </c>
      <c r="H137" s="13">
        <v>31.9084372520446</v>
      </c>
      <c r="I137" s="13">
        <v>0.171457529067993</v>
      </c>
      <c r="J137" s="3">
        <v>2</v>
      </c>
      <c r="K137" s="3">
        <v>0</v>
      </c>
      <c r="L137" s="3">
        <v>0</v>
      </c>
      <c r="M137" s="3">
        <v>0</v>
      </c>
      <c r="N137" s="3">
        <v>0</v>
      </c>
      <c r="O137" s="3">
        <v>-2</v>
      </c>
      <c r="P137" s="3">
        <v>0</v>
      </c>
      <c r="Q137" s="3">
        <v>0</v>
      </c>
      <c r="R137" s="3" t="b">
        <v>1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Z137" s="3">
        <v>1</v>
      </c>
    </row>
    <row r="138" spans="1:33" x14ac:dyDescent="0.2">
      <c r="A138" s="7">
        <v>2306.0003200000001</v>
      </c>
      <c r="B138" s="3" t="s">
        <v>10</v>
      </c>
      <c r="C138" s="3">
        <v>0</v>
      </c>
      <c r="D138" s="3">
        <v>0</v>
      </c>
      <c r="E138" s="3" t="b">
        <f>OR(OLD_cmp20_21!E138,OLD_cmp20_21!F138)</f>
        <v>0</v>
      </c>
      <c r="F138" s="13">
        <v>7.7252817153930602</v>
      </c>
      <c r="G138" s="13">
        <v>0.11646819114685</v>
      </c>
      <c r="H138" s="13">
        <v>7.5592231750488201</v>
      </c>
      <c r="I138" s="13">
        <v>0.115562915802001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 t="b">
        <v>1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 t="s">
        <v>277</v>
      </c>
      <c r="Z138" s="3">
        <v>1</v>
      </c>
    </row>
    <row r="139" spans="1:33" x14ac:dyDescent="0.2">
      <c r="A139" s="7">
        <v>2306.0005200000001</v>
      </c>
      <c r="B139" s="3" t="s">
        <v>10</v>
      </c>
      <c r="C139" s="3">
        <v>0</v>
      </c>
      <c r="D139" s="3">
        <v>0</v>
      </c>
      <c r="E139" s="3" t="b">
        <f>OR(OLD_cmp20_21!E139,OLD_cmp20_21!F139)</f>
        <v>1</v>
      </c>
      <c r="F139" s="13">
        <v>17.732753753662099</v>
      </c>
      <c r="G139" s="13">
        <v>0.17033290863037101</v>
      </c>
      <c r="H139" s="13">
        <v>17.080331325530999</v>
      </c>
      <c r="I139" s="13">
        <v>0.17030429840087799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 t="b">
        <v>1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Z139" s="3" t="str" cm="1">
        <f t="array" ref="Z139">IF(E139,"",OLD_cmp20_21!Z139:AG139)</f>
        <v/>
      </c>
    </row>
    <row r="140" spans="1:33" x14ac:dyDescent="0.2">
      <c r="A140" s="7">
        <v>2306.0001299999999</v>
      </c>
      <c r="B140" s="3" t="s">
        <v>10</v>
      </c>
      <c r="C140" s="3">
        <v>0</v>
      </c>
      <c r="D140" s="3">
        <v>0</v>
      </c>
      <c r="E140" s="3" t="b">
        <f>OR(OLD_cmp20_21!E140,OLD_cmp20_21!F140)</f>
        <v>1</v>
      </c>
      <c r="F140" s="13">
        <v>20.848761558532701</v>
      </c>
      <c r="G140" s="13">
        <v>0.11590576171875</v>
      </c>
      <c r="H140" s="13">
        <v>21.842977046966499</v>
      </c>
      <c r="I140" s="13">
        <v>0.17003965377807601</v>
      </c>
      <c r="J140" s="3">
        <v>22</v>
      </c>
      <c r="K140" s="3">
        <v>22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4</v>
      </c>
      <c r="R140" s="3" t="b">
        <v>1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 t="s">
        <v>277</v>
      </c>
      <c r="Z140" s="3" t="str" cm="1">
        <f t="array" ref="Z140">IF(E140,"",OLD_cmp20_21!Z140:AG140)</f>
        <v/>
      </c>
    </row>
    <row r="141" spans="1:33" x14ac:dyDescent="0.2">
      <c r="A141" s="7">
        <v>2306.0021299999999</v>
      </c>
      <c r="B141" s="3" t="s">
        <v>10</v>
      </c>
      <c r="C141" s="3">
        <v>0</v>
      </c>
      <c r="D141" s="3">
        <v>0</v>
      </c>
      <c r="E141" s="3" t="b">
        <f>OR(OLD_cmp20_21!E141,OLD_cmp20_21!F141)</f>
        <v>1</v>
      </c>
      <c r="F141" s="13">
        <v>14.105634689331</v>
      </c>
      <c r="G141" s="13">
        <v>0.117992162704467</v>
      </c>
      <c r="H141" s="13">
        <v>14.6977448463439</v>
      </c>
      <c r="I141" s="13">
        <v>0.119365453720092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 t="b">
        <v>1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Z141" s="3" t="str" cm="1">
        <f t="array" ref="Z141">IF(E141,"",OLD_cmp20_21!Z141:AG141)</f>
        <v/>
      </c>
    </row>
    <row r="142" spans="1:33" x14ac:dyDescent="0.2">
      <c r="A142" s="7">
        <v>2306.11627</v>
      </c>
      <c r="B142" s="3" t="s">
        <v>36</v>
      </c>
      <c r="C142" s="3">
        <v>0</v>
      </c>
      <c r="D142" s="3">
        <v>0</v>
      </c>
      <c r="E142" s="3" t="b">
        <f>OR(OLD_cmp20_21!E142,OLD_cmp20_21!F142)</f>
        <v>1</v>
      </c>
      <c r="F142" s="13">
        <v>7.2176749706268302</v>
      </c>
      <c r="G142" s="13">
        <v>0.116905689239501</v>
      </c>
      <c r="H142" s="13">
        <v>7.6065142154693604</v>
      </c>
      <c r="I142" s="13">
        <v>0.116173267364501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 t="b">
        <v>1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Z142" s="3" t="str" cm="1">
        <f t="array" ref="Z142">IF(E142,"",OLD_cmp20_21!Z142:AG142)</f>
        <v/>
      </c>
    </row>
    <row r="143" spans="1:33" x14ac:dyDescent="0.2">
      <c r="A143" s="7">
        <v>2306.0908399999998</v>
      </c>
      <c r="B143" s="3" t="s">
        <v>10</v>
      </c>
      <c r="C143" s="3">
        <v>0</v>
      </c>
      <c r="D143" s="3">
        <v>0</v>
      </c>
      <c r="E143" s="3" t="b">
        <f>OR(OLD_cmp20_21!E143,OLD_cmp20_21!F143)</f>
        <v>1</v>
      </c>
      <c r="F143" s="13">
        <v>6.9100875854492099</v>
      </c>
      <c r="G143" s="13">
        <v>0.16705632209777799</v>
      </c>
      <c r="H143" s="13">
        <v>7.0542688369750897</v>
      </c>
      <c r="I143" s="13">
        <v>0.16722679138183499</v>
      </c>
      <c r="J143" s="3">
        <v>2</v>
      </c>
      <c r="K143" s="3">
        <v>2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4</v>
      </c>
      <c r="R143" s="3" t="b">
        <v>1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Z143" s="3" t="str" cm="1">
        <f t="array" ref="Z143">IF(E143,"",OLD_cmp20_21!Z143:AG143)</f>
        <v/>
      </c>
    </row>
    <row r="144" spans="1:33" x14ac:dyDescent="0.2">
      <c r="A144" s="7">
        <v>2306.0163200000002</v>
      </c>
      <c r="B144" s="3" t="s">
        <v>10</v>
      </c>
      <c r="C144" s="3">
        <v>0</v>
      </c>
      <c r="D144" s="3">
        <v>0</v>
      </c>
      <c r="E144" s="3" t="b">
        <f>OR(OLD_cmp20_21!E144,OLD_cmp20_21!F144)</f>
        <v>1</v>
      </c>
      <c r="F144" s="13">
        <v>2.6794295310974099</v>
      </c>
      <c r="G144" s="13">
        <v>0.11527204513549801</v>
      </c>
      <c r="H144" s="13">
        <v>2.6489133834838801</v>
      </c>
      <c r="I144" s="13">
        <v>0.116950035095214</v>
      </c>
      <c r="J144" s="3">
        <v>2</v>
      </c>
      <c r="K144" s="3">
        <v>2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4</v>
      </c>
      <c r="R144" s="3" t="b">
        <v>1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Z144" s="3" t="str" cm="1">
        <f t="array" ref="Z144">IF(E144,"",OLD_cmp20_21!Z144:AG144)</f>
        <v/>
      </c>
    </row>
    <row r="145" spans="1:33" x14ac:dyDescent="0.2">
      <c r="A145" s="7">
        <v>2306.0032700000002</v>
      </c>
      <c r="B145" s="3" t="s">
        <v>13</v>
      </c>
      <c r="C145" s="3">
        <v>0</v>
      </c>
      <c r="D145" s="3">
        <v>0</v>
      </c>
      <c r="E145" s="3" t="b">
        <f>OR(OLD_cmp20_21!E145,OLD_cmp20_21!F145)</f>
        <v>1</v>
      </c>
      <c r="F145" s="13">
        <v>4.8397321701049796</v>
      </c>
      <c r="G145" s="13">
        <v>0.11728167533874501</v>
      </c>
      <c r="H145" s="13">
        <v>4.9410920143127397</v>
      </c>
      <c r="I145" s="13">
        <v>0.16998863220214799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 t="b">
        <v>1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Z145" s="3" t="str" cm="1">
        <f t="array" ref="Z145">IF(E145,"",OLD_cmp20_21!Z145:AG145)</f>
        <v/>
      </c>
    </row>
    <row r="146" spans="1:33" x14ac:dyDescent="0.2">
      <c r="A146" s="7">
        <v>2306.0013899999999</v>
      </c>
      <c r="B146" s="3" t="s">
        <v>16</v>
      </c>
      <c r="C146" s="3">
        <v>0</v>
      </c>
      <c r="D146" s="3">
        <v>0</v>
      </c>
      <c r="E146" s="3" t="b">
        <f>OR(OLD_cmp20_21!E146,OLD_cmp20_21!F146)</f>
        <v>1</v>
      </c>
      <c r="F146" s="13">
        <v>23.157326221466001</v>
      </c>
      <c r="G146" s="13">
        <v>0.1174898147583</v>
      </c>
      <c r="H146" s="13">
        <v>24.527737855911202</v>
      </c>
      <c r="I146" s="13">
        <v>0.11682772636413501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 t="b">
        <v>1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Z146" s="3" t="str" cm="1">
        <f t="array" ref="Z146">IF(E146,"",OLD_cmp20_21!Z146:AG146)</f>
        <v/>
      </c>
    </row>
    <row r="147" spans="1:33" x14ac:dyDescent="0.2">
      <c r="A147" s="7">
        <v>2306.0033699999999</v>
      </c>
      <c r="B147" s="3" t="s">
        <v>18</v>
      </c>
      <c r="C147" s="3">
        <v>0</v>
      </c>
      <c r="D147" s="3">
        <v>0</v>
      </c>
      <c r="E147" s="3" t="b">
        <f>OR(OLD_cmp20_21!E147,OLD_cmp20_21!F147)</f>
        <v>0</v>
      </c>
      <c r="F147" s="13">
        <v>17.955109834670999</v>
      </c>
      <c r="G147" s="13">
        <v>0.16831588745117099</v>
      </c>
      <c r="H147" s="13">
        <v>18.2608354091644</v>
      </c>
      <c r="I147" s="13">
        <v>0.115996599197387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 t="b">
        <v>1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Z147" s="3">
        <v>1</v>
      </c>
    </row>
    <row r="148" spans="1:33" x14ac:dyDescent="0.2">
      <c r="A148" s="7">
        <v>2306.0025999999998</v>
      </c>
      <c r="B148" s="3" t="s">
        <v>13</v>
      </c>
      <c r="C148" s="3">
        <v>0</v>
      </c>
      <c r="D148" s="3">
        <v>0</v>
      </c>
      <c r="E148" s="3" t="b">
        <f>OR(OLD_cmp20_21!E148,OLD_cmp20_21!F148)</f>
        <v>1</v>
      </c>
      <c r="F148" s="13">
        <v>8.1684653759002597</v>
      </c>
      <c r="G148" s="13">
        <v>0.116584062576293</v>
      </c>
      <c r="H148" s="13">
        <v>8.8148999214172292</v>
      </c>
      <c r="I148" s="13">
        <v>0.116058111190795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 t="b">
        <v>1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Z148" s="3" t="str" cm="1">
        <f t="array" ref="Z148">IF(E148,"",OLD_cmp20_21!Z148:AG148)</f>
        <v/>
      </c>
    </row>
    <row r="149" spans="1:33" x14ac:dyDescent="0.2">
      <c r="A149" s="7">
        <v>2306.0041500000002</v>
      </c>
      <c r="B149" s="3" t="s">
        <v>37</v>
      </c>
      <c r="C149" s="3">
        <v>0</v>
      </c>
      <c r="D149" s="3">
        <v>0</v>
      </c>
      <c r="E149" s="3" t="b">
        <f>OR(OLD_cmp20_21!E149,OLD_cmp20_21!F149)</f>
        <v>1</v>
      </c>
      <c r="F149" s="13">
        <v>8.4100372791290194</v>
      </c>
      <c r="G149" s="13">
        <v>0.115641593933105</v>
      </c>
      <c r="H149" s="13">
        <v>9.2307355403900093</v>
      </c>
      <c r="I149" s="13">
        <v>0.166644811630249</v>
      </c>
      <c r="J149" s="3">
        <v>2</v>
      </c>
      <c r="K149" s="3">
        <v>2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4</v>
      </c>
      <c r="R149" s="3" t="b">
        <v>1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Z149" s="3" t="str" cm="1">
        <f t="array" ref="Z149">IF(E149,"",OLD_cmp20_21!Z149:AG149)</f>
        <v/>
      </c>
    </row>
    <row r="150" spans="1:33" x14ac:dyDescent="0.2">
      <c r="A150" s="7">
        <v>2306.1365599999999</v>
      </c>
      <c r="B150" s="3" t="s">
        <v>38</v>
      </c>
      <c r="C150" s="3">
        <v>0</v>
      </c>
      <c r="D150" s="3">
        <v>0</v>
      </c>
      <c r="E150" s="3" t="b">
        <f>OR(OLD_cmp20_21!E150,OLD_cmp20_21!F150)</f>
        <v>1</v>
      </c>
      <c r="F150" s="13">
        <v>10.425935029983499</v>
      </c>
      <c r="G150" s="13">
        <v>0.117057561874389</v>
      </c>
      <c r="H150" s="13">
        <v>17.5799961090087</v>
      </c>
      <c r="I150" s="13">
        <v>0.26941442489624001</v>
      </c>
      <c r="J150" s="3">
        <v>2</v>
      </c>
      <c r="K150" s="3">
        <v>2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4</v>
      </c>
      <c r="R150" s="3" t="b">
        <v>1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Z150" s="3" t="str" cm="1">
        <f t="array" ref="Z150">IF(E150,"",OLD_cmp20_21!Z150:AG150)</f>
        <v/>
      </c>
    </row>
    <row r="151" spans="1:33" x14ac:dyDescent="0.2">
      <c r="A151" s="7">
        <v>2306.0341600000002</v>
      </c>
      <c r="B151" s="3" t="s">
        <v>39</v>
      </c>
      <c r="C151" s="3">
        <v>0</v>
      </c>
      <c r="D151" s="3">
        <v>0</v>
      </c>
      <c r="E151" s="3" t="b">
        <f>OR(OLD_cmp20_21!E151,OLD_cmp20_21!F151)</f>
        <v>0</v>
      </c>
      <c r="F151" s="13">
        <v>17.679065465927099</v>
      </c>
      <c r="G151" s="13">
        <v>0.17097353935241699</v>
      </c>
      <c r="H151" s="13">
        <v>35.571056842803898</v>
      </c>
      <c r="I151" s="13">
        <v>0.26897597312927202</v>
      </c>
      <c r="J151" s="3">
        <v>2255</v>
      </c>
      <c r="K151" s="3">
        <v>1155</v>
      </c>
      <c r="L151" s="3">
        <v>3</v>
      </c>
      <c r="M151" s="3">
        <v>4</v>
      </c>
      <c r="N151" s="3">
        <v>457</v>
      </c>
      <c r="O151" s="3">
        <v>0</v>
      </c>
      <c r="P151" s="3">
        <v>0</v>
      </c>
      <c r="Q151" s="3">
        <v>88</v>
      </c>
      <c r="R151" s="3" t="b">
        <v>1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Z151" s="3" cm="1">
        <f t="array" ref="Z151:AG151">IF(E151,"",OLD_cmp20_21!Z151:AG151)</f>
        <v>1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</row>
    <row r="152" spans="1:33" x14ac:dyDescent="0.2">
      <c r="A152" s="7">
        <v>2306.0026400000002</v>
      </c>
      <c r="B152" s="3" t="s">
        <v>40</v>
      </c>
      <c r="C152" s="3">
        <v>0</v>
      </c>
      <c r="D152" s="3">
        <v>0</v>
      </c>
      <c r="E152" s="3" t="b">
        <f>OR(OLD_cmp20_21!E152,OLD_cmp20_21!F152)</f>
        <v>1</v>
      </c>
      <c r="F152" s="13">
        <v>25.0622315406799</v>
      </c>
      <c r="G152" s="13">
        <v>0.17417311668395899</v>
      </c>
      <c r="H152" s="13">
        <v>42.920887708663898</v>
      </c>
      <c r="I152" s="13">
        <v>0.16767930984497001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 t="b">
        <v>1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Z152" s="3" t="str" cm="1">
        <f t="array" ref="Z152">IF(E152,"",OLD_cmp20_21!Z152:AG152)</f>
        <v/>
      </c>
    </row>
    <row r="153" spans="1:33" x14ac:dyDescent="0.2">
      <c r="A153" s="7">
        <v>2306.0056300000001</v>
      </c>
      <c r="B153" s="3" t="s">
        <v>23</v>
      </c>
      <c r="C153" s="3">
        <v>0</v>
      </c>
      <c r="D153" s="3">
        <v>0</v>
      </c>
      <c r="E153" s="3" t="b">
        <f>OR(OLD_cmp20_21!E153,OLD_cmp20_21!F153)</f>
        <v>1</v>
      </c>
      <c r="F153" s="13">
        <v>12.7361743450164</v>
      </c>
      <c r="G153" s="13">
        <v>0.17116594314575101</v>
      </c>
      <c r="H153" s="13">
        <v>21.096877574920601</v>
      </c>
      <c r="I153" s="13">
        <v>0.217927455902099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 t="b">
        <v>1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Z153" s="3" t="str" cm="1">
        <f t="array" ref="Z153">IF(E153,"",OLD_cmp20_21!Z153:AG153)</f>
        <v/>
      </c>
    </row>
    <row r="154" spans="1:33" x14ac:dyDescent="0.2">
      <c r="A154" s="7">
        <v>2306.0672800000002</v>
      </c>
      <c r="B154" s="3" t="s">
        <v>10</v>
      </c>
      <c r="C154" s="3">
        <v>12</v>
      </c>
      <c r="D154" s="3">
        <v>12</v>
      </c>
      <c r="E154" s="3" t="b">
        <f>OR(OLD_cmp20_21!E154,OLD_cmp20_21!F154)</f>
        <v>1</v>
      </c>
      <c r="F154" s="13">
        <v>10.585250377655001</v>
      </c>
      <c r="G154" s="13">
        <v>12.095788478851301</v>
      </c>
      <c r="H154" s="13">
        <v>17.431566953659001</v>
      </c>
      <c r="I154" s="13">
        <v>17.4144287109375</v>
      </c>
      <c r="J154" s="3">
        <v>2</v>
      </c>
      <c r="K154" s="3">
        <v>2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4</v>
      </c>
      <c r="R154" s="3" t="b">
        <v>1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Z154" s="3" t="str" cm="1">
        <f t="array" ref="Z154">IF(E154,"",OLD_cmp20_21!Z154:AG154)</f>
        <v/>
      </c>
    </row>
    <row r="155" spans="1:33" x14ac:dyDescent="0.2">
      <c r="A155" s="7">
        <v>2306.0218799999998</v>
      </c>
      <c r="B155" s="3" t="s">
        <v>13</v>
      </c>
      <c r="C155" s="3">
        <v>0</v>
      </c>
      <c r="D155" s="3">
        <v>0</v>
      </c>
      <c r="E155" s="3" t="b">
        <f>OR(OLD_cmp20_21!E155,OLD_cmp20_21!F155)</f>
        <v>0</v>
      </c>
      <c r="F155" s="13">
        <v>11.680018424987701</v>
      </c>
      <c r="G155" s="13">
        <v>0.16717290878295801</v>
      </c>
      <c r="H155" s="13">
        <v>21.237744808197</v>
      </c>
      <c r="I155" s="13">
        <v>0.16701269149780201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 t="b">
        <v>1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Z155" s="3" cm="1">
        <f t="array" ref="Z155:AG155">IF(E155,"",OLD_cmp20_21!Z155:AG155)</f>
        <v>1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</row>
    <row r="156" spans="1:33" x14ac:dyDescent="0.2">
      <c r="A156" s="7">
        <v>2306.0005700000002</v>
      </c>
      <c r="B156" s="3" t="s">
        <v>16</v>
      </c>
      <c r="C156" s="3">
        <v>0</v>
      </c>
      <c r="D156" s="3">
        <v>0</v>
      </c>
      <c r="E156" s="3" t="b">
        <f>OR(OLD_cmp20_21!E156,OLD_cmp20_21!F156)</f>
        <v>1</v>
      </c>
      <c r="F156" s="13">
        <v>13.7010691165924</v>
      </c>
      <c r="G156" s="13">
        <v>0.16752958297729401</v>
      </c>
      <c r="H156" s="13">
        <v>21.679345846176101</v>
      </c>
      <c r="I156" s="13">
        <v>0.219438076019287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 t="b">
        <v>1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Z156" s="3" t="str" cm="1">
        <f t="array" ref="Z156">IF(E156,"",OLD_cmp20_21!Z156:AG156)</f>
        <v/>
      </c>
    </row>
    <row r="157" spans="1:33" x14ac:dyDescent="0.2">
      <c r="A157" s="7">
        <v>2306.01017</v>
      </c>
      <c r="B157" s="3" t="s">
        <v>18</v>
      </c>
      <c r="C157" s="3">
        <v>0</v>
      </c>
      <c r="D157" s="3">
        <v>0</v>
      </c>
      <c r="E157" s="3" t="b">
        <f>OR(OLD_cmp20_21!E157,OLD_cmp20_21!F157)</f>
        <v>1</v>
      </c>
      <c r="F157" s="13">
        <v>3.03314113616943</v>
      </c>
      <c r="G157" s="13">
        <v>0.115939855575561</v>
      </c>
      <c r="H157" s="13">
        <v>4.7352638244628897</v>
      </c>
      <c r="I157" s="13">
        <v>0.21933221817016599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 t="b">
        <v>1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Z157" s="3" t="str" cm="1">
        <f t="array" ref="Z157">IF(E157,"",OLD_cmp20_21!Z157:AG157)</f>
        <v/>
      </c>
    </row>
    <row r="158" spans="1:33" x14ac:dyDescent="0.2">
      <c r="A158" s="7">
        <v>2306.0075000000002</v>
      </c>
      <c r="B158" s="3" t="s">
        <v>10</v>
      </c>
      <c r="C158" s="3">
        <v>0</v>
      </c>
      <c r="D158" s="3">
        <v>0</v>
      </c>
      <c r="E158" s="3" t="b">
        <f>OR(OLD_cmp20_21!E158,OLD_cmp20_21!F158)</f>
        <v>0</v>
      </c>
      <c r="F158" s="13">
        <v>28.095352172851499</v>
      </c>
      <c r="G158" s="13">
        <v>0.117323160171508</v>
      </c>
      <c r="H158" s="13">
        <v>43.709733247756901</v>
      </c>
      <c r="I158" s="13">
        <v>0.167334794998168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 t="b">
        <v>1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Z158" s="3">
        <v>1</v>
      </c>
    </row>
    <row r="159" spans="1:33" x14ac:dyDescent="0.2">
      <c r="A159" s="7">
        <v>2306.01793</v>
      </c>
      <c r="B159" s="3" t="s">
        <v>10</v>
      </c>
      <c r="C159" s="3">
        <v>0</v>
      </c>
      <c r="D159" s="3">
        <v>0</v>
      </c>
      <c r="E159" s="3" t="b">
        <f>OR(OLD_cmp20_21!E159,OLD_cmp20_21!F159)</f>
        <v>1</v>
      </c>
      <c r="F159" s="13">
        <v>14.8127350807189</v>
      </c>
      <c r="G159" s="13">
        <v>0.11749076843261699</v>
      </c>
      <c r="H159" s="13">
        <v>24.034124612808199</v>
      </c>
      <c r="I159" s="13">
        <v>0.16776657104492099</v>
      </c>
      <c r="J159" s="3">
        <v>2</v>
      </c>
      <c r="K159" s="3">
        <v>2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4</v>
      </c>
      <c r="R159" s="3" t="b">
        <v>1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Z159" s="3" t="str" cm="1">
        <f t="array" ref="Z159">IF(E159,"",OLD_cmp20_21!Z159:AG159)</f>
        <v/>
      </c>
    </row>
    <row r="160" spans="1:33" x14ac:dyDescent="0.2">
      <c r="A160" s="7">
        <v>2306.0027399999999</v>
      </c>
      <c r="B160" s="3" t="s">
        <v>10</v>
      </c>
      <c r="C160" s="3">
        <v>0</v>
      </c>
      <c r="D160" s="3">
        <v>0</v>
      </c>
      <c r="E160" s="3" t="b">
        <f>OR(OLD_cmp20_21!E160,OLD_cmp20_21!F160)</f>
        <v>0</v>
      </c>
      <c r="F160" s="13">
        <v>33.323423862457197</v>
      </c>
      <c r="G160" s="13">
        <v>0.17035841941833399</v>
      </c>
      <c r="H160" s="13">
        <v>48.166957139968801</v>
      </c>
      <c r="I160" s="13">
        <v>0.21979427337646401</v>
      </c>
      <c r="J160" s="3">
        <v>2</v>
      </c>
      <c r="K160" s="3">
        <v>2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4</v>
      </c>
      <c r="R160" s="3" t="b">
        <v>1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Z160" s="3">
        <v>1</v>
      </c>
    </row>
    <row r="161" spans="1:34" x14ac:dyDescent="0.2">
      <c r="A161" s="7">
        <v>2306.0017899999998</v>
      </c>
      <c r="B161" s="3" t="s">
        <v>41</v>
      </c>
      <c r="C161" s="3">
        <v>12</v>
      </c>
      <c r="D161" s="3">
        <v>0</v>
      </c>
      <c r="E161" s="3" t="b">
        <f>OR(OLD_cmp20_21!E161,OLD_cmp20_21!F161)</f>
        <v>0</v>
      </c>
      <c r="F161" s="13">
        <v>22.449705600738501</v>
      </c>
      <c r="G161" s="13">
        <v>0.269349575042724</v>
      </c>
      <c r="H161" s="13">
        <v>116.658606529235</v>
      </c>
      <c r="I161" s="13">
        <v>0.16675615310668901</v>
      </c>
      <c r="J161" s="3">
        <v>31365</v>
      </c>
      <c r="K161" s="3">
        <v>19004</v>
      </c>
      <c r="L161" s="3">
        <v>5</v>
      </c>
      <c r="M161" s="3">
        <v>3</v>
      </c>
      <c r="N161" s="3">
        <v>3613</v>
      </c>
      <c r="O161" s="3">
        <v>22582</v>
      </c>
      <c r="P161" s="3">
        <v>18206</v>
      </c>
      <c r="Q161" s="3">
        <v>85</v>
      </c>
      <c r="R161" s="3" t="b">
        <v>1</v>
      </c>
      <c r="S161" s="3">
        <v>0</v>
      </c>
      <c r="T161" s="3">
        <v>0</v>
      </c>
      <c r="U161" s="3">
        <v>0</v>
      </c>
      <c r="V161" s="3">
        <v>2</v>
      </c>
      <c r="W161" s="3">
        <v>-10</v>
      </c>
      <c r="Z161" s="3" cm="1">
        <f t="array" ref="Z161:AG161">IF(E161,"",OLD_cmp20_21!Z161:AG161)</f>
        <v>1</v>
      </c>
      <c r="AA161" s="3">
        <v>1</v>
      </c>
      <c r="AB161" s="3">
        <v>1</v>
      </c>
      <c r="AC161" s="3">
        <v>1</v>
      </c>
      <c r="AD161" s="3">
        <v>0</v>
      </c>
      <c r="AE161" s="3">
        <v>0</v>
      </c>
      <c r="AF161" s="3">
        <v>0</v>
      </c>
      <c r="AG161" s="3">
        <v>0</v>
      </c>
    </row>
    <row r="162" spans="1:34" x14ac:dyDescent="0.2">
      <c r="A162" s="7">
        <v>2306.0059900000001</v>
      </c>
      <c r="B162" s="3" t="s">
        <v>13</v>
      </c>
      <c r="C162" s="3">
        <v>0</v>
      </c>
      <c r="D162" s="3">
        <v>0</v>
      </c>
      <c r="E162" s="3" t="b">
        <f>OR(OLD_cmp20_21!E162,OLD_cmp20_21!F162)</f>
        <v>1</v>
      </c>
      <c r="F162" s="13">
        <v>16.6741461753845</v>
      </c>
      <c r="G162" s="13">
        <v>0.17499160766601499</v>
      </c>
      <c r="H162" s="13">
        <v>17.9363000392913</v>
      </c>
      <c r="I162" s="13">
        <v>0.11598253250122</v>
      </c>
      <c r="J162" s="3">
        <v>2</v>
      </c>
      <c r="K162" s="3">
        <v>2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4</v>
      </c>
      <c r="R162" s="3" t="b">
        <v>1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Z162" s="3" t="str" cm="1">
        <f t="array" ref="Z162">IF(E162,"",OLD_cmp20_21!Z162:AG162)</f>
        <v/>
      </c>
    </row>
    <row r="163" spans="1:34" x14ac:dyDescent="0.2">
      <c r="A163" s="7">
        <v>2306.00506</v>
      </c>
      <c r="B163" s="3" t="s">
        <v>18</v>
      </c>
      <c r="C163" s="3">
        <v>0</v>
      </c>
      <c r="D163" s="3">
        <v>0</v>
      </c>
      <c r="E163" s="3" t="b">
        <f>OR(OLD_cmp20_21!E163,OLD_cmp20_21!F163)</f>
        <v>0</v>
      </c>
      <c r="F163" s="13">
        <v>16.3610694408416</v>
      </c>
      <c r="G163" s="13">
        <v>0.17288255691528301</v>
      </c>
      <c r="H163" s="13">
        <v>15.682536363601599</v>
      </c>
      <c r="I163" s="13">
        <v>0.16849851608276301</v>
      </c>
      <c r="J163" s="3">
        <v>505</v>
      </c>
      <c r="K163" s="3">
        <v>3</v>
      </c>
      <c r="L163" s="3">
        <v>0</v>
      </c>
      <c r="M163" s="3">
        <v>0</v>
      </c>
      <c r="N163" s="3">
        <v>195</v>
      </c>
      <c r="O163" s="3">
        <v>-8</v>
      </c>
      <c r="P163" s="3">
        <v>0</v>
      </c>
      <c r="Q163" s="3">
        <v>6</v>
      </c>
      <c r="R163" s="3" t="b">
        <v>1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Z163" s="3">
        <v>1</v>
      </c>
      <c r="AA163" s="3">
        <v>1</v>
      </c>
      <c r="AD163" s="3">
        <v>1</v>
      </c>
    </row>
    <row r="164" spans="1:34" x14ac:dyDescent="0.2">
      <c r="A164" s="7">
        <v>2306.0034500000002</v>
      </c>
      <c r="B164" s="3" t="s">
        <v>18</v>
      </c>
      <c r="C164" s="3">
        <v>0</v>
      </c>
      <c r="D164" s="3">
        <v>0</v>
      </c>
      <c r="E164" s="3" t="b">
        <f>OR(OLD_cmp20_21!E164,OLD_cmp20_21!F164)</f>
        <v>0</v>
      </c>
      <c r="F164" s="13">
        <v>7.7729356288909903</v>
      </c>
      <c r="G164" s="13">
        <v>0.17200636863708399</v>
      </c>
      <c r="H164" s="13">
        <v>8.1821830272674507</v>
      </c>
      <c r="I164" s="13">
        <v>0.16786932945251401</v>
      </c>
      <c r="J164" s="3">
        <v>88</v>
      </c>
      <c r="K164" s="3">
        <v>2</v>
      </c>
      <c r="L164" s="3">
        <v>0</v>
      </c>
      <c r="M164" s="3">
        <v>0</v>
      </c>
      <c r="N164" s="3">
        <v>22</v>
      </c>
      <c r="O164" s="3">
        <v>0</v>
      </c>
      <c r="P164" s="3">
        <v>0</v>
      </c>
      <c r="Q164" s="3">
        <v>4</v>
      </c>
      <c r="R164" s="3" t="b">
        <v>1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Z164" s="3" cm="1">
        <f t="array" ref="Z164:AG164">IF(E164,"",OLD_cmp20_21!Z164:AG164)</f>
        <v>1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</row>
    <row r="165" spans="1:34" x14ac:dyDescent="0.2">
      <c r="A165" s="7">
        <v>2306.0179699999999</v>
      </c>
      <c r="B165" s="3" t="s">
        <v>26</v>
      </c>
      <c r="C165" s="3">
        <v>0</v>
      </c>
      <c r="D165" s="3">
        <v>0</v>
      </c>
      <c r="E165" s="3" t="b">
        <f>OR(OLD_cmp20_21!E165,OLD_cmp20_21!F165)</f>
        <v>0</v>
      </c>
      <c r="F165" s="13">
        <v>6.1066267490386901</v>
      </c>
      <c r="G165" s="13">
        <v>5.8563506603240896</v>
      </c>
      <c r="H165" s="13">
        <v>18.425872564315799</v>
      </c>
      <c r="I165" s="13">
        <v>0.116017341613769</v>
      </c>
      <c r="J165" s="3">
        <v>1807</v>
      </c>
      <c r="K165" s="3">
        <v>1547</v>
      </c>
      <c r="L165" s="3">
        <v>0</v>
      </c>
      <c r="M165" s="3">
        <v>0</v>
      </c>
      <c r="N165" s="3">
        <v>0</v>
      </c>
      <c r="O165" s="3">
        <v>1797</v>
      </c>
      <c r="P165" s="3">
        <v>1537</v>
      </c>
      <c r="Q165" s="3">
        <v>68</v>
      </c>
      <c r="R165" s="3" t="b">
        <v>1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Z165" s="3">
        <v>0</v>
      </c>
      <c r="AA165" s="3">
        <v>0</v>
      </c>
      <c r="AB165" s="3">
        <v>1</v>
      </c>
      <c r="AC165" s="3">
        <v>1</v>
      </c>
    </row>
    <row r="166" spans="1:34" x14ac:dyDescent="0.2">
      <c r="A166" s="7">
        <v>2306.0004100000001</v>
      </c>
      <c r="B166" s="3" t="s">
        <v>23</v>
      </c>
      <c r="C166" s="3">
        <v>0</v>
      </c>
      <c r="D166" s="3">
        <v>0</v>
      </c>
      <c r="E166" s="3" t="b">
        <f>OR(OLD_cmp20_21!E166,OLD_cmp20_21!F166)</f>
        <v>1</v>
      </c>
      <c r="F166" s="13">
        <v>4.4399280548095703</v>
      </c>
      <c r="G166" s="13">
        <v>0.116152048110961</v>
      </c>
      <c r="H166" s="13">
        <v>4.5881490707397399</v>
      </c>
      <c r="I166" s="13">
        <v>0.117352962493896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 t="b">
        <v>1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Z166" s="3" t="str" cm="1">
        <f t="array" ref="Z166">IF(E166,"",OLD_cmp20_21!Z166:AG166)</f>
        <v/>
      </c>
    </row>
    <row r="167" spans="1:34" x14ac:dyDescent="0.2">
      <c r="A167" s="7">
        <v>2306.1450599999998</v>
      </c>
      <c r="B167" s="3" t="s">
        <v>10</v>
      </c>
      <c r="C167" s="3">
        <v>0</v>
      </c>
      <c r="D167" s="3">
        <v>0</v>
      </c>
      <c r="E167" s="3" t="b">
        <f>OR(OLD_cmp20_21!E167,OLD_cmp20_21!F167)</f>
        <v>1</v>
      </c>
      <c r="F167" s="13">
        <v>6.2992773056030202</v>
      </c>
      <c r="G167" s="13">
        <v>0.11592745780944801</v>
      </c>
      <c r="H167" s="13">
        <v>6.6186747550964302</v>
      </c>
      <c r="I167" s="13">
        <v>0.115506172180175</v>
      </c>
      <c r="J167" s="3">
        <v>2</v>
      </c>
      <c r="K167" s="3">
        <v>2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4</v>
      </c>
      <c r="R167" s="3" t="b">
        <v>1</v>
      </c>
      <c r="S167" s="3">
        <v>0</v>
      </c>
      <c r="T167" s="3">
        <v>0</v>
      </c>
      <c r="U167" s="3">
        <v>0</v>
      </c>
      <c r="V167" s="3">
        <v>2</v>
      </c>
      <c r="W167" s="3">
        <v>0</v>
      </c>
      <c r="Z167" s="3" t="str" cm="1">
        <f t="array" ref="Z167">IF(E167,"",OLD_cmp20_21!Z167:AG167)</f>
        <v/>
      </c>
    </row>
    <row r="168" spans="1:34" x14ac:dyDescent="0.2">
      <c r="A168" s="7">
        <v>2306.0108500000001</v>
      </c>
      <c r="B168" s="3" t="s">
        <v>12</v>
      </c>
      <c r="C168" s="3">
        <v>0</v>
      </c>
      <c r="D168" s="3">
        <v>0</v>
      </c>
      <c r="E168" s="3" t="b">
        <f>OR(OLD_cmp20_21!E168,OLD_cmp20_21!F168)</f>
        <v>1</v>
      </c>
      <c r="F168" s="13">
        <v>121.631133079528</v>
      </c>
      <c r="G168" s="13">
        <v>0.167796850204467</v>
      </c>
      <c r="H168" s="13">
        <v>126.87104773521401</v>
      </c>
      <c r="I168" s="13">
        <v>0.16731142997741699</v>
      </c>
      <c r="J168" s="3">
        <v>2</v>
      </c>
      <c r="K168" s="3">
        <v>2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4</v>
      </c>
      <c r="R168" s="3" t="b">
        <v>1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Z168" s="3" t="str" cm="1">
        <f t="array" ref="Z168">IF(E168,"",OLD_cmp20_21!Z168:AG168)</f>
        <v/>
      </c>
    </row>
    <row r="169" spans="1:34" x14ac:dyDescent="0.2">
      <c r="A169" s="7">
        <v>2306.00101</v>
      </c>
      <c r="B169" s="3" t="s">
        <v>10</v>
      </c>
      <c r="C169" s="3">
        <v>0</v>
      </c>
      <c r="D169" s="3">
        <v>0</v>
      </c>
      <c r="E169" s="3" t="b">
        <f>OR(OLD_cmp20_21!E169,OLD_cmp20_21!F169)</f>
        <v>1</v>
      </c>
      <c r="F169" s="13">
        <v>2.6327352523803702</v>
      </c>
      <c r="G169" s="13">
        <v>0.11615324020385701</v>
      </c>
      <c r="H169" s="13">
        <v>2.7314109802246</v>
      </c>
      <c r="I169" s="13">
        <v>0.117613315582275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 t="b">
        <v>1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Z169" s="3" t="str" cm="1">
        <f t="array" ref="Z169">IF(E169,"",OLD_cmp20_21!Z169:AG169)</f>
        <v/>
      </c>
    </row>
    <row r="170" spans="1:34" x14ac:dyDescent="0.2">
      <c r="A170" s="7">
        <v>2306.0024400000002</v>
      </c>
      <c r="B170" s="3" t="s">
        <v>23</v>
      </c>
      <c r="C170" s="3">
        <v>0</v>
      </c>
      <c r="D170" s="3">
        <v>0</v>
      </c>
      <c r="E170" s="3" t="b">
        <f>OR(OLD_cmp20_21!E170,OLD_cmp20_21!F170)</f>
        <v>0</v>
      </c>
      <c r="F170" s="13">
        <v>10.7230415344238</v>
      </c>
      <c r="G170" s="13">
        <v>0.16990923881530701</v>
      </c>
      <c r="H170" s="13">
        <v>11.4299523830413</v>
      </c>
      <c r="I170" s="13">
        <v>0.17133665084838801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 t="b">
        <v>1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Z170" s="3" cm="1">
        <f t="array" ref="Z170:AG170">IF(E170,"",OLD_cmp20_21!Z170:AG170)</f>
        <v>1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</row>
    <row r="171" spans="1:34" x14ac:dyDescent="0.2">
      <c r="A171" s="7">
        <v>2306.0156900000002</v>
      </c>
      <c r="B171" s="3" t="s">
        <v>10</v>
      </c>
      <c r="C171" s="3">
        <v>0</v>
      </c>
      <c r="D171" s="3">
        <v>0</v>
      </c>
      <c r="E171" s="3" t="b">
        <f>OR(OLD_cmp20_21!E171,OLD_cmp20_21!F171)</f>
        <v>0</v>
      </c>
      <c r="F171" s="13">
        <v>16.3410258293151</v>
      </c>
      <c r="G171" s="13">
        <v>0.173614501953125</v>
      </c>
      <c r="H171" s="13">
        <v>16.725210666656402</v>
      </c>
      <c r="I171" s="13">
        <v>0.11635470390319801</v>
      </c>
      <c r="J171" s="3">
        <v>6243</v>
      </c>
      <c r="K171" s="3">
        <v>2170</v>
      </c>
      <c r="L171" s="3">
        <v>4</v>
      </c>
      <c r="M171" s="3">
        <v>2</v>
      </c>
      <c r="N171" s="3">
        <v>1631</v>
      </c>
      <c r="O171" s="3">
        <v>0</v>
      </c>
      <c r="P171" s="3">
        <v>-1</v>
      </c>
      <c r="Q171" s="3">
        <v>1</v>
      </c>
      <c r="R171" s="3" t="b">
        <v>1</v>
      </c>
      <c r="S171" s="3">
        <v>0</v>
      </c>
      <c r="T171" s="3">
        <v>0</v>
      </c>
      <c r="U171" s="3">
        <v>0</v>
      </c>
      <c r="V171" s="3">
        <v>2</v>
      </c>
      <c r="W171" s="3">
        <v>1</v>
      </c>
      <c r="Z171" s="3">
        <v>1</v>
      </c>
      <c r="AD171" s="3">
        <v>1</v>
      </c>
      <c r="AH171" t="s">
        <v>242</v>
      </c>
    </row>
    <row r="172" spans="1:34" x14ac:dyDescent="0.2">
      <c r="A172" s="7">
        <v>2306.0135300000002</v>
      </c>
      <c r="B172" s="3" t="s">
        <v>12</v>
      </c>
      <c r="C172" s="3">
        <v>0</v>
      </c>
      <c r="D172" s="3">
        <v>0</v>
      </c>
      <c r="E172" s="3" t="b">
        <f>OR(OLD_cmp20_21!E172,OLD_cmp20_21!F172)</f>
        <v>1</v>
      </c>
      <c r="F172" s="13">
        <v>13.2445647716522</v>
      </c>
      <c r="G172" s="13">
        <v>0.17127943038940399</v>
      </c>
      <c r="H172" s="13">
        <v>9.1662349700927699</v>
      </c>
      <c r="I172" s="13">
        <v>0.16747021675109799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 t="b">
        <v>1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Z172" s="3" t="str" cm="1">
        <f t="array" ref="Z172">IF(E172,"",OLD_cmp20_21!Z172:AG172)</f>
        <v/>
      </c>
    </row>
    <row r="173" spans="1:34" x14ac:dyDescent="0.2">
      <c r="A173" s="7">
        <v>2306.02169</v>
      </c>
      <c r="B173" s="3" t="s">
        <v>42</v>
      </c>
      <c r="C173" s="3">
        <v>0</v>
      </c>
      <c r="D173" s="3">
        <v>0</v>
      </c>
      <c r="E173" s="3" t="b">
        <f>OR(OLD_cmp20_21!E173,OLD_cmp20_21!F173)</f>
        <v>1</v>
      </c>
      <c r="F173" s="13">
        <v>19.331192255020099</v>
      </c>
      <c r="G173" s="13">
        <v>0.16664218902587799</v>
      </c>
      <c r="H173" s="13">
        <v>16.789330959320001</v>
      </c>
      <c r="I173" s="13">
        <v>0.172672510147094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 t="b">
        <v>1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Z173" s="3" t="str" cm="1">
        <f t="array" ref="Z173">IF(E173,"",OLD_cmp20_21!Z173:AG173)</f>
        <v/>
      </c>
    </row>
    <row r="174" spans="1:34" x14ac:dyDescent="0.2">
      <c r="A174" s="7">
        <v>2306.00533</v>
      </c>
      <c r="B174" s="3" t="s">
        <v>13</v>
      </c>
      <c r="C174" s="3">
        <v>0</v>
      </c>
      <c r="D174" s="3">
        <v>0</v>
      </c>
      <c r="E174" s="3" t="b">
        <f>OR(OLD_cmp20_21!E174,OLD_cmp20_21!F174)</f>
        <v>1</v>
      </c>
      <c r="F174" s="13">
        <v>7.5132410526275599</v>
      </c>
      <c r="G174" s="13">
        <v>0.116827487945556</v>
      </c>
      <c r="H174" s="13">
        <v>6.7561967372894198</v>
      </c>
      <c r="I174" s="13">
        <v>0.16696214675903301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 t="b">
        <v>1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Z174" s="3" t="str" cm="1">
        <f t="array" ref="Z174">IF(E174,"",OLD_cmp20_21!Z174:AG174)</f>
        <v/>
      </c>
    </row>
    <row r="175" spans="1:34" x14ac:dyDescent="0.2">
      <c r="A175" s="7">
        <v>2306.01863</v>
      </c>
      <c r="B175" s="3" t="s">
        <v>20</v>
      </c>
      <c r="C175" s="3">
        <v>0</v>
      </c>
      <c r="D175" s="3">
        <v>0</v>
      </c>
      <c r="E175" s="3" t="b">
        <f>OR(OLD_cmp20_21!E175,OLD_cmp20_21!F175)</f>
        <v>1</v>
      </c>
      <c r="F175" s="13">
        <v>18.5689792633056</v>
      </c>
      <c r="G175" s="13">
        <v>0.168203115463256</v>
      </c>
      <c r="H175" s="13">
        <v>16.069201707839898</v>
      </c>
      <c r="I175" s="13">
        <v>0.116384983062744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 t="b">
        <v>1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Z175" s="3" t="str" cm="1">
        <f t="array" ref="Z175">IF(E175,"",OLD_cmp20_21!Z175:AG175)</f>
        <v/>
      </c>
    </row>
    <row r="176" spans="1:34" x14ac:dyDescent="0.2">
      <c r="A176" s="7">
        <v>2306.0056199999999</v>
      </c>
      <c r="B176" s="3" t="s">
        <v>13</v>
      </c>
      <c r="C176" s="3">
        <v>0</v>
      </c>
      <c r="D176" s="3">
        <v>0</v>
      </c>
      <c r="E176" s="3" t="b">
        <f>OR(OLD_cmp20_21!E176,OLD_cmp20_21!F176)</f>
        <v>0</v>
      </c>
      <c r="F176" s="13">
        <v>7.5196387767791704</v>
      </c>
      <c r="G176" s="13">
        <v>0.17543697357177701</v>
      </c>
      <c r="H176" s="13">
        <v>6.4116227626800502</v>
      </c>
      <c r="I176" s="13">
        <v>0.16988706588745101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 t="b">
        <v>1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Z176" s="3" cm="1">
        <f t="array" ref="Z176:AG176">IF(E176,"",OLD_cmp20_21!Z176:AG176)</f>
        <v>1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</row>
    <row r="177" spans="1:33" x14ac:dyDescent="0.2">
      <c r="A177" s="7">
        <v>2306.0109200000002</v>
      </c>
      <c r="B177" s="3" t="s">
        <v>23</v>
      </c>
      <c r="C177" s="3">
        <v>0</v>
      </c>
      <c r="D177" s="3">
        <v>0</v>
      </c>
      <c r="E177" s="3" t="b">
        <f>OR(OLD_cmp20_21!E177,OLD_cmp20_21!F177)</f>
        <v>0</v>
      </c>
      <c r="F177" s="13">
        <v>138.33572268486</v>
      </c>
      <c r="G177" s="13">
        <v>0.39197421073913502</v>
      </c>
      <c r="H177" s="13">
        <v>141.981729269027</v>
      </c>
      <c r="I177" s="13">
        <v>0.16722822189330999</v>
      </c>
      <c r="J177" s="3">
        <v>242</v>
      </c>
      <c r="K177" s="3">
        <v>0</v>
      </c>
      <c r="L177" s="3">
        <v>0</v>
      </c>
      <c r="M177" s="3">
        <v>0</v>
      </c>
      <c r="N177" s="3">
        <v>101</v>
      </c>
      <c r="O177" s="3">
        <v>0</v>
      </c>
      <c r="P177" s="3">
        <v>0</v>
      </c>
      <c r="Q177" s="3">
        <v>0</v>
      </c>
      <c r="R177" s="3" t="b">
        <v>1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Z177" s="3">
        <v>1</v>
      </c>
    </row>
    <row r="178" spans="1:33" x14ac:dyDescent="0.2">
      <c r="A178" s="7">
        <v>2306.0001000000002</v>
      </c>
      <c r="B178" s="3" t="s">
        <v>10</v>
      </c>
      <c r="C178" s="3">
        <v>0</v>
      </c>
      <c r="D178" s="3">
        <v>0</v>
      </c>
      <c r="E178" s="3" t="b">
        <f>OR(OLD_cmp20_21!E178,OLD_cmp20_21!F178)</f>
        <v>1</v>
      </c>
      <c r="F178" s="13">
        <v>26.108619689941399</v>
      </c>
      <c r="G178" s="13">
        <v>0.224425554275512</v>
      </c>
      <c r="H178" s="13">
        <v>25.458681344985902</v>
      </c>
      <c r="I178" s="13">
        <v>0.219467878341674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 t="b">
        <v>1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Z178" s="3" t="str" cm="1">
        <f t="array" ref="Z178">IF(E178,"",OLD_cmp20_21!Z178:AG178)</f>
        <v/>
      </c>
    </row>
    <row r="179" spans="1:33" x14ac:dyDescent="0.2">
      <c r="A179" s="7">
        <v>2306.00072</v>
      </c>
      <c r="B179" s="3" t="s">
        <v>18</v>
      </c>
      <c r="C179" s="3">
        <v>0</v>
      </c>
      <c r="D179" s="3">
        <v>0</v>
      </c>
      <c r="E179" s="3" t="b">
        <f>OR(OLD_cmp20_21!E179,OLD_cmp20_21!F179)</f>
        <v>1</v>
      </c>
      <c r="F179" s="13">
        <v>18.209383487701398</v>
      </c>
      <c r="G179" s="13">
        <v>0.167764902114868</v>
      </c>
      <c r="H179" s="13">
        <v>17.4188811779022</v>
      </c>
      <c r="I179" s="13">
        <v>0.16705083847045801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 t="b">
        <v>1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Z179" s="3" t="str" cm="1">
        <f t="array" ref="Z179">IF(E179,"",OLD_cmp20_21!Z179:AG179)</f>
        <v/>
      </c>
    </row>
    <row r="180" spans="1:33" x14ac:dyDescent="0.2">
      <c r="A180" s="7">
        <v>2306.0021499999998</v>
      </c>
      <c r="B180" s="3" t="s">
        <v>13</v>
      </c>
      <c r="C180" s="3">
        <v>12</v>
      </c>
      <c r="D180" s="3">
        <v>0</v>
      </c>
      <c r="E180" s="3" t="b">
        <f>OR(OLD_cmp20_21!E180,OLD_cmp20_21!F180)</f>
        <v>1</v>
      </c>
      <c r="F180" s="13">
        <v>7.7175543308258003</v>
      </c>
      <c r="G180" s="13">
        <v>7.1599829196929896</v>
      </c>
      <c r="H180" s="13">
        <v>20.2716979980468</v>
      </c>
      <c r="I180" s="13">
        <v>0.217441797256469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 t="b">
        <v>1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Z180" s="3" t="str" cm="1">
        <f t="array" ref="Z180">IF(E180,"",OLD_cmp20_21!Z180:AG180)</f>
        <v/>
      </c>
    </row>
    <row r="181" spans="1:33" x14ac:dyDescent="0.2">
      <c r="A181" s="7">
        <v>2306.0012000000002</v>
      </c>
      <c r="B181" s="3" t="s">
        <v>43</v>
      </c>
      <c r="C181" s="3">
        <v>0</v>
      </c>
      <c r="D181" s="3">
        <v>0</v>
      </c>
      <c r="E181" s="3" t="b">
        <f>OR(OLD_cmp20_21!E181,OLD_cmp20_21!F181)</f>
        <v>0</v>
      </c>
      <c r="F181" s="13">
        <v>42.248806476593003</v>
      </c>
      <c r="G181" s="13">
        <v>0.166839599609375</v>
      </c>
      <c r="H181" s="13">
        <v>29.6330695152282</v>
      </c>
      <c r="I181" s="13">
        <v>0.217867136001586</v>
      </c>
      <c r="J181" s="3">
        <v>17833</v>
      </c>
      <c r="K181" s="3">
        <v>8317</v>
      </c>
      <c r="L181" s="3">
        <v>12</v>
      </c>
      <c r="M181" s="3">
        <v>13</v>
      </c>
      <c r="N181" s="3">
        <v>3953</v>
      </c>
      <c r="O181" s="3">
        <v>0</v>
      </c>
      <c r="P181" s="3">
        <v>0</v>
      </c>
      <c r="Q181" s="3">
        <v>0</v>
      </c>
      <c r="R181" s="3" t="b">
        <v>1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Z181" s="3">
        <v>1</v>
      </c>
      <c r="AA181" s="3">
        <v>1</v>
      </c>
    </row>
    <row r="182" spans="1:33" x14ac:dyDescent="0.2">
      <c r="A182" s="7">
        <v>2306.0045300000002</v>
      </c>
      <c r="B182" s="3" t="s">
        <v>10</v>
      </c>
      <c r="C182" s="3">
        <v>0</v>
      </c>
      <c r="D182" s="3">
        <v>0</v>
      </c>
      <c r="E182" s="3" t="b">
        <f>OR(OLD_cmp20_21!E182,OLD_cmp20_21!F182)</f>
        <v>1</v>
      </c>
      <c r="F182" s="13">
        <v>46.404271602630601</v>
      </c>
      <c r="G182" s="13">
        <v>0.27212333679199202</v>
      </c>
      <c r="H182" s="13">
        <v>46.451558113098102</v>
      </c>
      <c r="I182" s="13">
        <v>0.167681694030761</v>
      </c>
      <c r="J182" s="3">
        <v>2</v>
      </c>
      <c r="K182" s="3">
        <v>2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4</v>
      </c>
      <c r="R182" s="3" t="b">
        <v>1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 t="s">
        <v>277</v>
      </c>
      <c r="Z182" s="3" t="str" cm="1">
        <f t="array" ref="Z182">IF(E182,"",OLD_cmp20_21!Z182:AG182)</f>
        <v/>
      </c>
    </row>
    <row r="183" spans="1:33" x14ac:dyDescent="0.2">
      <c r="A183" s="7">
        <v>2306.0009100000002</v>
      </c>
      <c r="B183" s="3" t="s">
        <v>10</v>
      </c>
      <c r="C183" s="3">
        <v>0</v>
      </c>
      <c r="D183" s="3">
        <v>0</v>
      </c>
      <c r="E183" s="3" t="b">
        <f>OR(OLD_cmp20_21!E183,OLD_cmp20_21!F183)</f>
        <v>0</v>
      </c>
      <c r="F183" s="13">
        <v>24.7858996391296</v>
      </c>
      <c r="G183" s="13">
        <v>0.17575263977050701</v>
      </c>
      <c r="H183" s="13">
        <v>36.4356977939605</v>
      </c>
      <c r="I183" s="13">
        <v>0.21895694732665999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 t="b">
        <v>1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 t="s">
        <v>272</v>
      </c>
      <c r="Z183" s="3">
        <v>1</v>
      </c>
    </row>
    <row r="184" spans="1:33" x14ac:dyDescent="0.2">
      <c r="A184" s="7">
        <v>2306.0088599999999</v>
      </c>
      <c r="B184" s="3" t="s">
        <v>44</v>
      </c>
      <c r="C184" s="3">
        <v>0</v>
      </c>
      <c r="D184" s="3">
        <v>0</v>
      </c>
      <c r="E184" s="3" t="b">
        <f>OR(OLD_cmp20_21!E184,OLD_cmp20_21!F184)</f>
        <v>0</v>
      </c>
      <c r="F184" s="13">
        <v>21.657787322998001</v>
      </c>
      <c r="G184" s="13">
        <v>0.168671369552612</v>
      </c>
      <c r="H184" s="13">
        <v>34.827287673950103</v>
      </c>
      <c r="I184" s="13">
        <v>0.26837539672851501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 t="b">
        <v>1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Z184" s="3" cm="1">
        <f t="array" ref="Z184:AG184">IF(E184,"",OLD_cmp20_21!Z184:AG184)</f>
        <v>1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</row>
    <row r="185" spans="1:33" x14ac:dyDescent="0.2">
      <c r="A185" s="7">
        <v>2306.0071800000001</v>
      </c>
      <c r="B185" s="3" t="s">
        <v>12</v>
      </c>
      <c r="C185" s="3">
        <v>0</v>
      </c>
      <c r="D185" s="3">
        <v>0</v>
      </c>
      <c r="E185" s="3" t="b">
        <f>OR(OLD_cmp20_21!E185,OLD_cmp20_21!F185)</f>
        <v>1</v>
      </c>
      <c r="F185" s="13">
        <v>18.0348269939422</v>
      </c>
      <c r="G185" s="13">
        <v>0.116361141204833</v>
      </c>
      <c r="H185" s="13">
        <v>27.189044237136802</v>
      </c>
      <c r="I185" s="13">
        <v>0.16706752777099601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 t="b">
        <v>1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Z185" s="3" t="str" cm="1">
        <f t="array" ref="Z185">IF(E185,"",OLD_cmp20_21!Z185:AG185)</f>
        <v/>
      </c>
    </row>
    <row r="186" spans="1:33" x14ac:dyDescent="0.2">
      <c r="A186" s="7">
        <v>2306.01127</v>
      </c>
      <c r="B186" s="3" t="s">
        <v>13</v>
      </c>
      <c r="C186" s="3">
        <v>0</v>
      </c>
      <c r="D186" s="3">
        <v>0</v>
      </c>
      <c r="E186" s="3" t="b">
        <f>OR(OLD_cmp20_21!E186,OLD_cmp20_21!F186)</f>
        <v>0</v>
      </c>
      <c r="F186" s="13">
        <v>21.898961544036801</v>
      </c>
      <c r="G186" s="13">
        <v>0.174119472503662</v>
      </c>
      <c r="H186" s="13">
        <v>32.495893239974897</v>
      </c>
      <c r="I186" s="13">
        <v>0.167147636413574</v>
      </c>
      <c r="J186" s="3">
        <v>425</v>
      </c>
      <c r="K186" s="3">
        <v>0</v>
      </c>
      <c r="L186" s="3">
        <v>0</v>
      </c>
      <c r="M186" s="3">
        <v>0</v>
      </c>
      <c r="N186" s="3">
        <v>176</v>
      </c>
      <c r="O186" s="3">
        <v>-1</v>
      </c>
      <c r="P186" s="3">
        <v>0</v>
      </c>
      <c r="Q186" s="3">
        <v>0</v>
      </c>
      <c r="R186" s="3" t="b">
        <v>1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Z186" s="3">
        <v>1</v>
      </c>
    </row>
    <row r="187" spans="1:33" x14ac:dyDescent="0.2">
      <c r="A187" s="7">
        <v>2306.0043099999998</v>
      </c>
      <c r="B187" s="3" t="s">
        <v>44</v>
      </c>
      <c r="C187" s="3">
        <v>0</v>
      </c>
      <c r="D187" s="3">
        <v>0</v>
      </c>
      <c r="E187" s="3" t="b">
        <f>OR(OLD_cmp20_21!E187,OLD_cmp20_21!F187)</f>
        <v>0</v>
      </c>
      <c r="F187" s="13">
        <v>25.225939512252801</v>
      </c>
      <c r="G187" s="13">
        <v>0.173292636871337</v>
      </c>
      <c r="H187" s="13">
        <v>39.594344615936201</v>
      </c>
      <c r="I187" s="13">
        <v>0.26961064338683999</v>
      </c>
      <c r="J187" s="3">
        <v>145</v>
      </c>
      <c r="K187" s="3">
        <v>145</v>
      </c>
      <c r="L187" s="3">
        <v>0</v>
      </c>
      <c r="M187" s="3">
        <v>0</v>
      </c>
      <c r="N187" s="3">
        <v>0</v>
      </c>
      <c r="O187" s="3">
        <v>145</v>
      </c>
      <c r="P187" s="3">
        <v>145</v>
      </c>
      <c r="Q187" s="3">
        <v>2</v>
      </c>
      <c r="R187" s="3" t="b">
        <v>1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Z187" s="3">
        <v>1</v>
      </c>
    </row>
    <row r="188" spans="1:33" x14ac:dyDescent="0.2">
      <c r="A188" s="7">
        <v>2306.0000300000002</v>
      </c>
      <c r="B188" s="3" t="s">
        <v>45</v>
      </c>
      <c r="C188" s="3">
        <v>12</v>
      </c>
      <c r="D188" s="3">
        <v>12</v>
      </c>
      <c r="E188" s="3" t="b">
        <f>OR(OLD_cmp20_21!E188,OLD_cmp20_21!F188)</f>
        <v>0</v>
      </c>
      <c r="F188" s="13">
        <v>8.2678716182708705</v>
      </c>
      <c r="G188" s="13">
        <v>8.0876748561859095</v>
      </c>
      <c r="H188" s="13">
        <v>11.6924140453338</v>
      </c>
      <c r="I188" s="13">
        <v>12.1846311092376</v>
      </c>
      <c r="J188" s="3">
        <v>111</v>
      </c>
      <c r="K188" s="3">
        <v>110</v>
      </c>
      <c r="L188" s="3">
        <v>0</v>
      </c>
      <c r="M188" s="3">
        <v>0</v>
      </c>
      <c r="N188" s="3">
        <v>0</v>
      </c>
      <c r="O188" s="3">
        <v>-111</v>
      </c>
      <c r="P188" s="3">
        <v>-110</v>
      </c>
      <c r="Q188" s="3">
        <v>15</v>
      </c>
      <c r="R188" s="3" t="b">
        <v>1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Z188" s="3" cm="1">
        <f t="array" ref="Z188:AG188">IF(E188,"",OLD_cmp20_21!Z188:AG188)</f>
        <v>0</v>
      </c>
      <c r="AA188" s="3">
        <v>0</v>
      </c>
      <c r="AB188" s="3">
        <v>0</v>
      </c>
      <c r="AC188" s="3">
        <v>1</v>
      </c>
      <c r="AD188" s="3">
        <v>0</v>
      </c>
      <c r="AE188" s="3">
        <v>0</v>
      </c>
      <c r="AF188" s="3">
        <v>0</v>
      </c>
      <c r="AG188" s="3">
        <v>0</v>
      </c>
    </row>
    <row r="189" spans="1:33" x14ac:dyDescent="0.2">
      <c r="A189" s="7">
        <v>2306.0940799999998</v>
      </c>
      <c r="B189" s="3" t="s">
        <v>16</v>
      </c>
      <c r="C189" s="3">
        <v>0</v>
      </c>
      <c r="D189" s="3">
        <v>0</v>
      </c>
      <c r="E189" s="3" t="b">
        <f>OR(OLD_cmp20_21!E189,OLD_cmp20_21!F189)</f>
        <v>1</v>
      </c>
      <c r="F189" s="13">
        <v>8.5237627029418892</v>
      </c>
      <c r="G189" s="13">
        <v>0.118460655212402</v>
      </c>
      <c r="H189" s="13">
        <v>8.6685149669647199</v>
      </c>
      <c r="I189" s="13">
        <v>0.116204738616943</v>
      </c>
      <c r="J189" s="3">
        <v>2</v>
      </c>
      <c r="K189" s="3">
        <v>2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4</v>
      </c>
      <c r="R189" s="3" t="b">
        <v>1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Z189" s="3" t="str" cm="1">
        <f t="array" ref="Z189">IF(E189,"",OLD_cmp20_21!Z189:AG189)</f>
        <v/>
      </c>
    </row>
    <row r="190" spans="1:33" x14ac:dyDescent="0.2">
      <c r="A190" s="7">
        <v>2306.0009599999998</v>
      </c>
      <c r="B190" s="3" t="s">
        <v>10</v>
      </c>
      <c r="C190" s="3">
        <v>0</v>
      </c>
      <c r="D190" s="3">
        <v>0</v>
      </c>
      <c r="E190" s="3" t="b">
        <f>OR(OLD_cmp20_21!E190,OLD_cmp20_21!F190)</f>
        <v>0</v>
      </c>
      <c r="F190" s="13">
        <v>20.7496979236602</v>
      </c>
      <c r="G190" s="13">
        <v>0.117979526519775</v>
      </c>
      <c r="H190" s="13">
        <v>22.308602571487398</v>
      </c>
      <c r="I190" s="13">
        <v>0.17023658752441401</v>
      </c>
      <c r="J190" s="3">
        <v>58</v>
      </c>
      <c r="K190" s="3">
        <v>45</v>
      </c>
      <c r="L190" s="3">
        <v>0</v>
      </c>
      <c r="M190" s="3">
        <v>0</v>
      </c>
      <c r="N190" s="3">
        <v>5</v>
      </c>
      <c r="O190" s="3">
        <v>0</v>
      </c>
      <c r="P190" s="3">
        <v>0</v>
      </c>
      <c r="Q190" s="3">
        <v>0</v>
      </c>
      <c r="R190" s="3" t="b">
        <v>1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 t="s">
        <v>272</v>
      </c>
      <c r="Z190" s="3">
        <v>1</v>
      </c>
      <c r="AA190" s="3">
        <v>1</v>
      </c>
    </row>
    <row r="191" spans="1:33" x14ac:dyDescent="0.2">
      <c r="A191" s="7">
        <v>2306.08421</v>
      </c>
      <c r="B191" s="3" t="s">
        <v>10</v>
      </c>
      <c r="C191" s="3">
        <v>0</v>
      </c>
      <c r="D191" s="3">
        <v>0</v>
      </c>
      <c r="E191" s="3" t="b">
        <f>OR(OLD_cmp20_21!E191,OLD_cmp20_21!F191)</f>
        <v>1</v>
      </c>
      <c r="F191" s="13">
        <v>12.249883651733301</v>
      </c>
      <c r="G191" s="13">
        <v>0.118525028228759</v>
      </c>
      <c r="H191" s="13">
        <v>12.3856577873229</v>
      </c>
      <c r="I191" s="13">
        <v>0.168353080749511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 t="b">
        <v>1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Z191" s="3" t="str" cm="1">
        <f t="array" ref="Z191">IF(E191,"",OLD_cmp20_21!Z191:AG191)</f>
        <v/>
      </c>
    </row>
    <row r="192" spans="1:33" x14ac:dyDescent="0.2">
      <c r="A192" s="7">
        <v>2306.0000100000002</v>
      </c>
      <c r="B192" s="3" t="s">
        <v>23</v>
      </c>
      <c r="C192" s="3">
        <v>0</v>
      </c>
      <c r="D192" s="3">
        <v>0</v>
      </c>
      <c r="E192" s="3" t="b">
        <f>OR(OLD_cmp20_21!E192,OLD_cmp20_21!F192)</f>
        <v>0</v>
      </c>
      <c r="F192" s="13">
        <v>14.0633096694946</v>
      </c>
      <c r="G192" s="13">
        <v>0.116335391998291</v>
      </c>
      <c r="H192" s="13">
        <v>13.9598586559295</v>
      </c>
      <c r="I192" s="13">
        <v>0.17096447944641099</v>
      </c>
      <c r="J192" s="3">
        <v>9609</v>
      </c>
      <c r="K192" s="3">
        <v>6955</v>
      </c>
      <c r="L192" s="3">
        <v>1</v>
      </c>
      <c r="M192" s="3">
        <v>4</v>
      </c>
      <c r="N192" s="3">
        <v>759</v>
      </c>
      <c r="O192" s="3">
        <v>-6067</v>
      </c>
      <c r="P192" s="3">
        <v>-5165</v>
      </c>
      <c r="Q192" s="3">
        <v>77</v>
      </c>
      <c r="R192" s="3" t="b">
        <v>1</v>
      </c>
      <c r="S192" s="3">
        <v>0</v>
      </c>
      <c r="T192" s="3">
        <v>0</v>
      </c>
      <c r="U192" s="3">
        <v>1</v>
      </c>
      <c r="V192" s="3">
        <v>3</v>
      </c>
      <c r="W192" s="3">
        <v>1</v>
      </c>
      <c r="Z192" s="3" cm="1">
        <f t="array" ref="Z192:AG192">IF(E192,"",OLD_cmp20_21!Z192:AG192)</f>
        <v>1</v>
      </c>
      <c r="AA192" s="3">
        <v>1</v>
      </c>
      <c r="AB192" s="3">
        <v>1</v>
      </c>
      <c r="AC192" s="3">
        <v>1</v>
      </c>
      <c r="AD192" s="3">
        <v>0</v>
      </c>
      <c r="AE192" s="3">
        <v>0</v>
      </c>
      <c r="AF192" s="3">
        <v>0</v>
      </c>
      <c r="AG192" s="3">
        <v>0</v>
      </c>
    </row>
    <row r="193" spans="1:33" x14ac:dyDescent="0.2">
      <c r="A193" s="7">
        <v>2306.0196700000001</v>
      </c>
      <c r="B193" s="3" t="s">
        <v>10</v>
      </c>
      <c r="C193" s="3">
        <v>0</v>
      </c>
      <c r="D193" s="3">
        <v>0</v>
      </c>
      <c r="E193" s="3" t="b">
        <f>OR(OLD_cmp20_21!E193,OLD_cmp20_21!F193)</f>
        <v>0</v>
      </c>
      <c r="F193" s="13">
        <v>20.7853662967681</v>
      </c>
      <c r="G193" s="13">
        <v>0.116289377212524</v>
      </c>
      <c r="H193" s="13">
        <v>22.0862905979156</v>
      </c>
      <c r="I193" s="13">
        <v>0.11631584167480399</v>
      </c>
      <c r="J193" s="3">
        <v>8</v>
      </c>
      <c r="K193" s="3">
        <v>0</v>
      </c>
      <c r="L193" s="3">
        <v>0</v>
      </c>
      <c r="M193" s="3">
        <v>0</v>
      </c>
      <c r="N193" s="3">
        <v>2</v>
      </c>
      <c r="O193" s="3">
        <v>0</v>
      </c>
      <c r="P193" s="3">
        <v>0</v>
      </c>
      <c r="Q193" s="3">
        <v>0</v>
      </c>
      <c r="R193" s="3" t="b">
        <v>1</v>
      </c>
      <c r="S193" s="3">
        <v>0</v>
      </c>
      <c r="T193" s="3">
        <v>0</v>
      </c>
      <c r="U193" s="3">
        <v>0</v>
      </c>
      <c r="V193" s="3">
        <v>2</v>
      </c>
      <c r="W193" s="3">
        <v>0</v>
      </c>
      <c r="Z193" s="3">
        <v>1</v>
      </c>
    </row>
    <row r="194" spans="1:33" x14ac:dyDescent="0.2">
      <c r="A194" s="7">
        <v>2306.0018399999999</v>
      </c>
      <c r="B194" s="3" t="s">
        <v>46</v>
      </c>
      <c r="C194" s="3">
        <v>0</v>
      </c>
      <c r="D194" s="3">
        <v>0</v>
      </c>
      <c r="E194" s="3" t="b">
        <f>OR(OLD_cmp20_21!E194,OLD_cmp20_21!F194)</f>
        <v>1</v>
      </c>
      <c r="F194" s="13">
        <v>51.438821554183903</v>
      </c>
      <c r="G194" s="13">
        <v>0.11662244796752901</v>
      </c>
      <c r="H194" s="13">
        <v>54.083066940307603</v>
      </c>
      <c r="I194" s="13">
        <v>0.116218566894531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 t="b">
        <v>1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Z194" s="3" t="str" cm="1">
        <f t="array" ref="Z194">IF(E194,"",OLD_cmp20_21!Z194:AG194)</f>
        <v/>
      </c>
    </row>
    <row r="195" spans="1:33" x14ac:dyDescent="0.2">
      <c r="A195" s="7">
        <v>2306.0369599999999</v>
      </c>
      <c r="B195" s="3" t="s">
        <v>18</v>
      </c>
      <c r="C195" s="3">
        <v>0</v>
      </c>
      <c r="D195" s="3">
        <v>12</v>
      </c>
      <c r="E195" s="3" t="b">
        <f>OR(OLD_cmp20_21!E195,OLD_cmp20_21!F195)</f>
        <v>0</v>
      </c>
      <c r="F195" s="13">
        <v>12.4169895648956</v>
      </c>
      <c r="G195" s="13">
        <v>11.8095009326934</v>
      </c>
      <c r="H195" s="13">
        <v>13.0725040435791</v>
      </c>
      <c r="I195" s="13">
        <v>13.065895795822099</v>
      </c>
      <c r="J195" s="3">
        <v>16314</v>
      </c>
      <c r="K195" s="3">
        <v>6782</v>
      </c>
      <c r="L195" s="3">
        <v>13</v>
      </c>
      <c r="M195" s="3">
        <v>13</v>
      </c>
      <c r="N195" s="3">
        <v>3993</v>
      </c>
      <c r="O195" s="3">
        <v>-7</v>
      </c>
      <c r="P195" s="3">
        <v>-2</v>
      </c>
      <c r="Q195" s="3">
        <v>8</v>
      </c>
      <c r="R195" s="3" t="b">
        <v>1</v>
      </c>
      <c r="S195" s="3">
        <v>0</v>
      </c>
      <c r="T195" s="3">
        <v>0</v>
      </c>
      <c r="U195" s="3">
        <v>1</v>
      </c>
      <c r="V195" s="3">
        <v>1</v>
      </c>
      <c r="W195" s="3">
        <v>0</v>
      </c>
      <c r="Z195" s="3">
        <v>1</v>
      </c>
    </row>
    <row r="196" spans="1:33" x14ac:dyDescent="0.2">
      <c r="A196" s="7">
        <v>2306.1658900000002</v>
      </c>
      <c r="B196" s="3" t="s">
        <v>17</v>
      </c>
      <c r="C196" s="3">
        <v>0</v>
      </c>
      <c r="D196" s="3">
        <v>0</v>
      </c>
      <c r="E196" s="3" t="b">
        <f>OR(OLD_cmp20_21!E196,OLD_cmp20_21!F196)</f>
        <v>1</v>
      </c>
      <c r="F196" s="13">
        <v>23.914653778076101</v>
      </c>
      <c r="G196" s="13">
        <v>0.174855947494506</v>
      </c>
      <c r="H196" s="13">
        <v>24.1710076332092</v>
      </c>
      <c r="I196" s="13">
        <v>0.17039394378662101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 t="b">
        <v>1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Z196" s="3" t="str" cm="1">
        <f t="array" ref="Z196">IF(E196,"",OLD_cmp20_21!Z196:AG196)</f>
        <v/>
      </c>
    </row>
    <row r="197" spans="1:33" x14ac:dyDescent="0.2">
      <c r="A197" s="7">
        <v>2306.0339899999999</v>
      </c>
      <c r="B197" s="3" t="s">
        <v>19</v>
      </c>
      <c r="C197" s="3">
        <v>0</v>
      </c>
      <c r="D197" s="3">
        <v>0</v>
      </c>
      <c r="E197" s="3" t="b">
        <f>OR(OLD_cmp20_21!E197,OLD_cmp20_21!F197)</f>
        <v>0</v>
      </c>
      <c r="F197" s="13">
        <v>10.474042415618801</v>
      </c>
      <c r="G197" s="13">
        <v>0.169242143630981</v>
      </c>
      <c r="H197" s="13">
        <v>11.178713798522899</v>
      </c>
      <c r="I197" s="13">
        <v>0.16610193252563399</v>
      </c>
      <c r="J197" s="3">
        <v>2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 t="b">
        <v>1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Z197" s="3" cm="1">
        <f t="array" ref="Z197:AG197">IF(E197,"",OLD_cmp20_21!Z197:AG197)</f>
        <v>1</v>
      </c>
      <c r="AA197" s="3">
        <v>1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</row>
    <row r="198" spans="1:33" x14ac:dyDescent="0.2">
      <c r="A198" s="7">
        <v>2306.0090300000002</v>
      </c>
      <c r="B198" s="3" t="s">
        <v>13</v>
      </c>
      <c r="C198" s="3">
        <v>0</v>
      </c>
      <c r="D198" s="3">
        <v>0</v>
      </c>
      <c r="E198" s="3" t="b">
        <f>OR(OLD_cmp20_21!E198,OLD_cmp20_21!F198)</f>
        <v>0</v>
      </c>
      <c r="F198" s="13">
        <v>15.956800937652501</v>
      </c>
      <c r="G198" s="13">
        <v>0.17363142967224099</v>
      </c>
      <c r="H198" s="13">
        <v>17.1733124256134</v>
      </c>
      <c r="I198" s="13">
        <v>0.166816711425781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 t="b">
        <v>1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Z198" s="3" cm="1">
        <f t="array" ref="Z198:AG198">IF(E198,"",OLD_cmp20_21!Z198:AG198)</f>
        <v>1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</row>
    <row r="199" spans="1:33" x14ac:dyDescent="0.2">
      <c r="A199" s="7">
        <v>2306.0150800000001</v>
      </c>
      <c r="B199" s="3" t="s">
        <v>13</v>
      </c>
      <c r="C199" s="3">
        <v>0</v>
      </c>
      <c r="D199" s="3">
        <v>0</v>
      </c>
      <c r="E199" s="3" t="b">
        <f>OR(OLD_cmp20_21!E199,OLD_cmp20_21!F199)</f>
        <v>0</v>
      </c>
      <c r="F199" s="13">
        <v>11.902458906173701</v>
      </c>
      <c r="G199" s="13">
        <v>0.176559448242187</v>
      </c>
      <c r="H199" s="13">
        <v>13.038739204406699</v>
      </c>
      <c r="I199" s="13">
        <v>0.16791653633117601</v>
      </c>
      <c r="J199" s="3">
        <v>2642</v>
      </c>
      <c r="K199" s="3">
        <v>3</v>
      </c>
      <c r="L199" s="3">
        <v>0</v>
      </c>
      <c r="M199" s="3">
        <v>0</v>
      </c>
      <c r="N199" s="3">
        <v>1092</v>
      </c>
      <c r="O199" s="3">
        <v>-3</v>
      </c>
      <c r="P199" s="3">
        <v>0</v>
      </c>
      <c r="Q199" s="3">
        <v>4</v>
      </c>
      <c r="R199" s="3" t="b">
        <v>1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Z199" s="3" cm="1">
        <f t="array" ref="Z199:AG199">IF(E199,"",OLD_cmp20_21!Z199:AG199)</f>
        <v>1</v>
      </c>
      <c r="AA199" s="3">
        <v>1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</row>
    <row r="200" spans="1:33" x14ac:dyDescent="0.2">
      <c r="A200" s="7">
        <v>2306.0215600000001</v>
      </c>
      <c r="B200" s="3" t="s">
        <v>23</v>
      </c>
      <c r="C200" s="3">
        <v>0</v>
      </c>
      <c r="D200" s="3">
        <v>0</v>
      </c>
      <c r="E200" s="3" t="b">
        <f>OR(OLD_cmp20_21!E200,OLD_cmp20_21!F200)</f>
        <v>0</v>
      </c>
      <c r="F200" s="13">
        <v>18.658438444137499</v>
      </c>
      <c r="G200" s="13">
        <v>0.16663551330566401</v>
      </c>
      <c r="H200" s="13">
        <v>20.0515811443328</v>
      </c>
      <c r="I200" s="13">
        <v>0.16902041435241699</v>
      </c>
      <c r="J200" s="3">
        <v>35</v>
      </c>
      <c r="K200" s="3">
        <v>35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4</v>
      </c>
      <c r="R200" s="3" t="b">
        <v>1</v>
      </c>
      <c r="S200" s="3">
        <v>0</v>
      </c>
      <c r="T200" s="3">
        <v>0</v>
      </c>
      <c r="U200" s="3">
        <v>0</v>
      </c>
      <c r="V200" s="3">
        <v>4</v>
      </c>
      <c r="W200" s="3">
        <v>0</v>
      </c>
      <c r="Z200" s="3" cm="1">
        <f t="array" ref="Z200:AG200">IF(E200,"",OLD_cmp20_21!Z200:AG200)</f>
        <v>1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</row>
    <row r="201" spans="1:33" x14ac:dyDescent="0.2">
      <c r="A201" s="7">
        <v>2306.0006199999998</v>
      </c>
      <c r="B201" s="3" t="s">
        <v>16</v>
      </c>
      <c r="C201" s="3">
        <v>0</v>
      </c>
      <c r="D201" s="3">
        <v>0</v>
      </c>
      <c r="E201" s="3" t="b">
        <f>OR(OLD_cmp20_21!E201,OLD_cmp20_21!F201)</f>
        <v>0</v>
      </c>
      <c r="F201" s="13">
        <v>6.1988739967346103</v>
      </c>
      <c r="G201" s="13">
        <v>0.116220951080322</v>
      </c>
      <c r="H201" s="13">
        <v>10.478314876556301</v>
      </c>
      <c r="I201" s="13">
        <v>0.116329193115234</v>
      </c>
      <c r="J201" s="3">
        <v>99</v>
      </c>
      <c r="K201" s="3">
        <v>43</v>
      </c>
      <c r="L201" s="3">
        <v>0</v>
      </c>
      <c r="M201" s="3">
        <v>0</v>
      </c>
      <c r="N201" s="3">
        <v>13</v>
      </c>
      <c r="O201" s="3">
        <v>0</v>
      </c>
      <c r="P201" s="3">
        <v>0</v>
      </c>
      <c r="Q201" s="3">
        <v>4</v>
      </c>
      <c r="R201" s="3" t="b">
        <v>1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Z201" s="3">
        <v>1</v>
      </c>
    </row>
    <row r="202" spans="1:33" x14ac:dyDescent="0.2">
      <c r="A202" s="7">
        <v>2306.0016500000002</v>
      </c>
      <c r="B202" s="3" t="s">
        <v>47</v>
      </c>
      <c r="C202" s="3">
        <v>0</v>
      </c>
      <c r="D202" s="3">
        <v>0</v>
      </c>
      <c r="E202" s="3" t="b">
        <f>OR(OLD_cmp20_21!E202,OLD_cmp20_21!F202)</f>
        <v>0</v>
      </c>
      <c r="F202" s="13">
        <v>13.1863756179809</v>
      </c>
      <c r="G202" s="13">
        <v>0.1171236038208</v>
      </c>
      <c r="H202" s="13">
        <v>13.7544524669647</v>
      </c>
      <c r="I202" s="13">
        <v>0.168803215026855</v>
      </c>
      <c r="J202" s="3">
        <v>459</v>
      </c>
      <c r="K202" s="3">
        <v>219</v>
      </c>
      <c r="L202" s="3">
        <v>1</v>
      </c>
      <c r="M202" s="3">
        <v>0</v>
      </c>
      <c r="N202" s="3">
        <v>67</v>
      </c>
      <c r="O202" s="3">
        <v>-1</v>
      </c>
      <c r="P202" s="3">
        <v>0</v>
      </c>
      <c r="Q202" s="3">
        <v>0</v>
      </c>
      <c r="R202" s="3" t="b">
        <v>1</v>
      </c>
      <c r="S202" s="3">
        <v>0</v>
      </c>
      <c r="T202" s="3">
        <v>0</v>
      </c>
      <c r="U202" s="3">
        <v>1</v>
      </c>
      <c r="V202" s="3">
        <v>1</v>
      </c>
      <c r="W202" s="3">
        <v>0</v>
      </c>
      <c r="Z202" s="3" cm="1">
        <f t="array" ref="Z202:AG202">IF(E202,"",OLD_cmp20_21!Z202:AG202)</f>
        <v>1</v>
      </c>
      <c r="AA202" s="3">
        <v>1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</row>
    <row r="203" spans="1:33" x14ac:dyDescent="0.2">
      <c r="A203" s="7">
        <v>2306.01791</v>
      </c>
      <c r="B203" s="3" t="s">
        <v>34</v>
      </c>
      <c r="C203" s="3">
        <v>0</v>
      </c>
      <c r="D203" s="3">
        <v>0</v>
      </c>
      <c r="E203" s="3" t="b">
        <f>OR(OLD_cmp20_21!E203,OLD_cmp20_21!F203)</f>
        <v>0</v>
      </c>
      <c r="F203" s="13">
        <v>10.9956610202789</v>
      </c>
      <c r="G203" s="13">
        <v>0.115610599517822</v>
      </c>
      <c r="H203" s="13">
        <v>12.6607103347778</v>
      </c>
      <c r="I203" s="13">
        <v>0.169239282608032</v>
      </c>
      <c r="J203" s="3">
        <v>1511</v>
      </c>
      <c r="K203" s="3">
        <v>610</v>
      </c>
      <c r="L203" s="3">
        <v>0</v>
      </c>
      <c r="M203" s="3">
        <v>3</v>
      </c>
      <c r="N203" s="3">
        <v>374</v>
      </c>
      <c r="O203" s="3">
        <v>0</v>
      </c>
      <c r="P203" s="3">
        <v>0</v>
      </c>
      <c r="Q203" s="3">
        <v>0</v>
      </c>
      <c r="R203" s="3" t="b">
        <v>1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Z203" s="3" cm="1">
        <f t="array" ref="Z203:AG203">IF(E203,"",OLD_cmp20_21!Z203:AG203)</f>
        <v>1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</row>
    <row r="204" spans="1:33" x14ac:dyDescent="0.2">
      <c r="A204" s="7">
        <v>2306.0169099999998</v>
      </c>
      <c r="B204" s="3" t="s">
        <v>17</v>
      </c>
      <c r="C204" s="3">
        <v>12</v>
      </c>
      <c r="D204" s="3">
        <v>0</v>
      </c>
      <c r="E204" s="3" t="b">
        <f>OR(OLD_cmp20_21!E204,OLD_cmp20_21!F204)</f>
        <v>0</v>
      </c>
      <c r="F204" s="13">
        <v>8.76686692237854</v>
      </c>
      <c r="G204" s="13">
        <v>9.37918925285339</v>
      </c>
      <c r="H204" s="13">
        <v>35.585541248321498</v>
      </c>
      <c r="I204" s="13">
        <v>0.11599540710449199</v>
      </c>
      <c r="J204" s="3">
        <v>12409</v>
      </c>
      <c r="K204" s="3">
        <v>3281</v>
      </c>
      <c r="L204" s="3">
        <v>6</v>
      </c>
      <c r="M204" s="3">
        <v>10</v>
      </c>
      <c r="N204" s="3">
        <v>3814</v>
      </c>
      <c r="O204" s="3">
        <v>88</v>
      </c>
      <c r="P204" s="3">
        <v>88</v>
      </c>
      <c r="Q204" s="3">
        <v>15</v>
      </c>
      <c r="R204" s="3" t="b">
        <v>1</v>
      </c>
      <c r="S204" s="3">
        <v>0</v>
      </c>
      <c r="T204" s="3">
        <v>0</v>
      </c>
      <c r="U204" s="3">
        <v>1</v>
      </c>
      <c r="V204" s="3">
        <v>1</v>
      </c>
      <c r="W204" s="3">
        <v>0</v>
      </c>
      <c r="Z204" s="3">
        <v>1</v>
      </c>
      <c r="AA204" s="3">
        <v>1</v>
      </c>
      <c r="AB204" s="3">
        <v>1</v>
      </c>
      <c r="AD204" s="3">
        <v>1</v>
      </c>
    </row>
    <row r="205" spans="1:33" x14ac:dyDescent="0.2">
      <c r="A205" s="7">
        <v>2306.0055699999998</v>
      </c>
      <c r="B205" s="3" t="s">
        <v>10</v>
      </c>
      <c r="C205" s="3">
        <v>0</v>
      </c>
      <c r="D205" s="3">
        <v>0</v>
      </c>
      <c r="E205" s="3" t="b">
        <f>OR(OLD_cmp20_21!E205,OLD_cmp20_21!F205)</f>
        <v>1</v>
      </c>
      <c r="F205" s="13">
        <v>13.5684597492218</v>
      </c>
      <c r="G205" s="13">
        <v>0.116655826568603</v>
      </c>
      <c r="H205" s="13">
        <v>14.108700752258301</v>
      </c>
      <c r="I205" s="13">
        <v>0.116316318511962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 t="b">
        <v>1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 t="s">
        <v>279</v>
      </c>
      <c r="Z205" s="3" t="str" cm="1">
        <f t="array" ref="Z205">IF(E205,"",OLD_cmp20_21!Z205:AG205)</f>
        <v/>
      </c>
    </row>
    <row r="206" spans="1:33" x14ac:dyDescent="0.2">
      <c r="A206" s="7">
        <v>2306.0701300000001</v>
      </c>
      <c r="B206" s="3" t="s">
        <v>48</v>
      </c>
      <c r="C206" s="3">
        <v>0</v>
      </c>
      <c r="D206" s="3">
        <v>0</v>
      </c>
      <c r="E206" s="3" t="b">
        <f>OR(OLD_cmp20_21!E206,OLD_cmp20_21!F206)</f>
        <v>0</v>
      </c>
      <c r="F206" s="13">
        <v>23.335824012756301</v>
      </c>
      <c r="G206" s="13">
        <v>0.119438648223876</v>
      </c>
      <c r="H206" s="13">
        <v>24.542233943939198</v>
      </c>
      <c r="I206" s="13">
        <v>0.11622405052185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 t="b">
        <v>1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Z206" s="3">
        <v>1</v>
      </c>
    </row>
    <row r="207" spans="1:33" x14ac:dyDescent="0.2">
      <c r="A207" s="7">
        <v>2306.0396000000001</v>
      </c>
      <c r="B207" s="3" t="s">
        <v>10</v>
      </c>
      <c r="C207" s="3">
        <v>0</v>
      </c>
      <c r="D207" s="3">
        <v>0</v>
      </c>
      <c r="E207" s="3" t="b">
        <f>OR(OLD_cmp20_21!E207,OLD_cmp20_21!F207)</f>
        <v>1</v>
      </c>
      <c r="F207" s="13">
        <v>16.932002305984401</v>
      </c>
      <c r="G207" s="13">
        <v>0.173221349716186</v>
      </c>
      <c r="H207" s="13">
        <v>18.036016464233398</v>
      </c>
      <c r="I207" s="13">
        <v>0.16993618011474601</v>
      </c>
      <c r="J207" s="3">
        <v>2</v>
      </c>
      <c r="K207" s="3">
        <v>2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4</v>
      </c>
      <c r="R207" s="3" t="b">
        <v>1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Z207" s="3" t="str" cm="1">
        <f t="array" ref="Z207">IF(E207,"",OLD_cmp20_21!Z207:AG207)</f>
        <v/>
      </c>
    </row>
    <row r="208" spans="1:33" x14ac:dyDescent="0.2">
      <c r="A208" s="7">
        <v>2306.0180300000002</v>
      </c>
      <c r="B208" s="3" t="s">
        <v>16</v>
      </c>
      <c r="C208" s="3">
        <v>0</v>
      </c>
      <c r="D208" s="3">
        <v>0</v>
      </c>
      <c r="E208" s="3" t="b">
        <f>OR(OLD_cmp20_21!E208,OLD_cmp20_21!F208)</f>
        <v>1</v>
      </c>
      <c r="F208" s="13">
        <v>27.918182611465401</v>
      </c>
      <c r="G208" s="13">
        <v>0.16723585128784099</v>
      </c>
      <c r="H208" s="13">
        <v>22.795139074325501</v>
      </c>
      <c r="I208" s="13">
        <v>0.11568570137023899</v>
      </c>
      <c r="J208" s="3">
        <v>2</v>
      </c>
      <c r="K208" s="3">
        <v>2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4</v>
      </c>
      <c r="R208" s="3" t="b">
        <v>1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Z208" s="3" t="str" cm="1">
        <f t="array" ref="Z208">IF(E208,"",OLD_cmp20_21!Z208:AG208)</f>
        <v/>
      </c>
    </row>
    <row r="209" spans="1:34" x14ac:dyDescent="0.2">
      <c r="A209" s="7">
        <v>2306.10905</v>
      </c>
      <c r="B209" s="3" t="s">
        <v>49</v>
      </c>
      <c r="C209" s="3">
        <v>0</v>
      </c>
      <c r="D209" s="3">
        <v>0</v>
      </c>
      <c r="E209" s="3" t="b">
        <f>OR(OLD_cmp20_21!E209,OLD_cmp20_21!F209)</f>
        <v>1</v>
      </c>
      <c r="F209" s="13">
        <v>14.161953926086399</v>
      </c>
      <c r="G209" s="13">
        <v>0.26816725730895902</v>
      </c>
      <c r="H209" s="13">
        <v>7.2564823627471897</v>
      </c>
      <c r="I209" s="13">
        <v>0.11641263961791901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 t="b">
        <v>1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Z209" s="3" t="str" cm="1">
        <f t="array" ref="Z209">IF(E209,"",OLD_cmp20_21!Z209:AG209)</f>
        <v/>
      </c>
    </row>
    <row r="210" spans="1:34" x14ac:dyDescent="0.2">
      <c r="A210" s="7">
        <v>2306.0013100000001</v>
      </c>
      <c r="B210" s="3" t="s">
        <v>11</v>
      </c>
      <c r="C210" s="3">
        <v>0</v>
      </c>
      <c r="D210" s="3">
        <v>0</v>
      </c>
      <c r="E210" s="3" t="b">
        <f>OR(OLD_cmp20_21!E210,OLD_cmp20_21!F210)</f>
        <v>0</v>
      </c>
      <c r="F210" s="13">
        <v>27.475528240203801</v>
      </c>
      <c r="G210" s="13">
        <v>0.16693353652954099</v>
      </c>
      <c r="H210" s="13">
        <v>15.9708821773529</v>
      </c>
      <c r="I210" s="13">
        <v>0.116812944412231</v>
      </c>
      <c r="J210" s="3">
        <v>156</v>
      </c>
      <c r="K210" s="3">
        <v>2</v>
      </c>
      <c r="L210" s="3">
        <v>0</v>
      </c>
      <c r="M210" s="3">
        <v>0</v>
      </c>
      <c r="N210" s="3">
        <v>37</v>
      </c>
      <c r="O210" s="3">
        <v>0</v>
      </c>
      <c r="P210" s="3">
        <v>0</v>
      </c>
      <c r="Q210" s="3">
        <v>4</v>
      </c>
      <c r="R210" s="3" t="b">
        <v>1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Z210" s="3" cm="1">
        <f t="array" ref="Z210:AG210">IF(E210,"",OLD_cmp20_21!Z210:AG210)</f>
        <v>1</v>
      </c>
      <c r="AA210" s="3">
        <v>1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</row>
    <row r="211" spans="1:34" x14ac:dyDescent="0.2">
      <c r="A211" s="7">
        <v>2306.00155</v>
      </c>
      <c r="B211" s="3" t="s">
        <v>13</v>
      </c>
      <c r="C211" s="3">
        <v>0</v>
      </c>
      <c r="D211" s="3">
        <v>0</v>
      </c>
      <c r="E211" s="3" t="b">
        <f>OR(OLD_cmp20_21!E211,OLD_cmp20_21!F211)</f>
        <v>0</v>
      </c>
      <c r="F211" s="13">
        <v>18.773381948470998</v>
      </c>
      <c r="G211" s="13">
        <v>0.167728185653686</v>
      </c>
      <c r="H211" s="13">
        <v>11.880522489547699</v>
      </c>
      <c r="I211" s="13">
        <v>0.170243740081787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 t="b">
        <v>1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Z211" s="3" cm="1">
        <f t="array" ref="Z211:AG211">IF(E211,"",OLD_cmp20_21!Z211:AG211)</f>
        <v>1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</row>
    <row r="212" spans="1:34" x14ac:dyDescent="0.2">
      <c r="A212" s="7">
        <v>2306.0016099999998</v>
      </c>
      <c r="B212" s="3" t="s">
        <v>50</v>
      </c>
      <c r="C212" s="3">
        <v>12</v>
      </c>
      <c r="D212" s="3">
        <v>0</v>
      </c>
      <c r="E212" s="3" t="b">
        <f>OR(OLD_cmp20_21!E212,OLD_cmp20_21!F212)</f>
        <v>1</v>
      </c>
      <c r="F212" s="13">
        <v>10.539614439010601</v>
      </c>
      <c r="G212" s="13">
        <v>13.621931552886901</v>
      </c>
      <c r="H212" s="13">
        <v>29.05224609375</v>
      </c>
      <c r="I212" s="13">
        <v>0.116510152816772</v>
      </c>
      <c r="J212" s="3">
        <v>8</v>
      </c>
      <c r="K212" s="3">
        <v>8</v>
      </c>
      <c r="L212" s="3">
        <v>0</v>
      </c>
      <c r="M212" s="3">
        <v>0</v>
      </c>
      <c r="N212" s="3">
        <v>0</v>
      </c>
      <c r="O212" s="3">
        <v>8</v>
      </c>
      <c r="P212" s="3">
        <v>8</v>
      </c>
      <c r="Q212" s="3">
        <v>1</v>
      </c>
      <c r="R212" s="3" t="b">
        <v>1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Z212" s="3" t="str" cm="1">
        <f t="array" ref="Z212">IF(E212,"",OLD_cmp20_21!Z212:AG212)</f>
        <v/>
      </c>
    </row>
    <row r="213" spans="1:34" x14ac:dyDescent="0.2">
      <c r="A213" s="7">
        <v>2306.0020500000001</v>
      </c>
      <c r="B213" s="3" t="s">
        <v>12</v>
      </c>
      <c r="C213" s="3">
        <v>0</v>
      </c>
      <c r="D213" s="3">
        <v>0</v>
      </c>
      <c r="E213" s="3" t="b">
        <f>OR(OLD_cmp20_21!E213,OLD_cmp20_21!F213)</f>
        <v>1</v>
      </c>
      <c r="F213" s="13">
        <v>18.609631538391099</v>
      </c>
      <c r="G213" s="13">
        <v>0.22165083885192799</v>
      </c>
      <c r="H213" s="13">
        <v>11.746542215347199</v>
      </c>
      <c r="I213" s="13">
        <v>0.117092132568359</v>
      </c>
      <c r="J213" s="3">
        <v>2</v>
      </c>
      <c r="K213" s="3">
        <v>2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4</v>
      </c>
      <c r="R213" s="3" t="b">
        <v>1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Z213" s="3" t="str" cm="1">
        <f t="array" ref="Z213">IF(E213,"",OLD_cmp20_21!Z213:AG213)</f>
        <v/>
      </c>
    </row>
    <row r="214" spans="1:34" x14ac:dyDescent="0.2">
      <c r="A214" s="7">
        <v>2306.0058100000001</v>
      </c>
      <c r="B214" s="3" t="s">
        <v>10</v>
      </c>
      <c r="C214" s="3">
        <v>0</v>
      </c>
      <c r="D214" s="3">
        <v>0</v>
      </c>
      <c r="E214" s="3" t="b">
        <f>OR(OLD_cmp20_21!E214,OLD_cmp20_21!F214)</f>
        <v>0</v>
      </c>
      <c r="F214" s="13">
        <v>17.859217882156301</v>
      </c>
      <c r="G214" s="13">
        <v>0.1675865650177</v>
      </c>
      <c r="H214" s="13">
        <v>11.7441494464874</v>
      </c>
      <c r="I214" s="13">
        <v>0.11559867858886699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 t="b">
        <v>1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Z214" s="3">
        <v>1</v>
      </c>
      <c r="AE214" s="3">
        <v>1</v>
      </c>
      <c r="AH214" t="s">
        <v>243</v>
      </c>
    </row>
    <row r="215" spans="1:34" x14ac:dyDescent="0.2">
      <c r="A215" s="7">
        <v>2306.0069100000001</v>
      </c>
      <c r="B215" s="3" t="s">
        <v>18</v>
      </c>
      <c r="C215" s="3">
        <v>0</v>
      </c>
      <c r="D215" s="3">
        <v>0</v>
      </c>
      <c r="E215" s="3" t="b">
        <f>OR(OLD_cmp20_21!E215,OLD_cmp20_21!F215)</f>
        <v>1</v>
      </c>
      <c r="F215" s="13">
        <v>37.586308240890503</v>
      </c>
      <c r="G215" s="13">
        <v>0.21996283531188901</v>
      </c>
      <c r="H215" s="13">
        <v>24.312392711639401</v>
      </c>
      <c r="I215" s="13">
        <v>0.11603426933288501</v>
      </c>
      <c r="J215" s="3">
        <v>2</v>
      </c>
      <c r="K215" s="3">
        <v>2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4</v>
      </c>
      <c r="R215" s="3" t="b">
        <v>1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Z215" s="3" t="str" cm="1">
        <f t="array" ref="Z215">IF(E215,"",OLD_cmp20_21!Z215:AG215)</f>
        <v/>
      </c>
    </row>
    <row r="216" spans="1:34" x14ac:dyDescent="0.2">
      <c r="A216" s="7">
        <v>2306.0045599999999</v>
      </c>
      <c r="B216" s="3" t="s">
        <v>51</v>
      </c>
      <c r="C216" s="3">
        <v>0</v>
      </c>
      <c r="D216" s="3">
        <v>0</v>
      </c>
      <c r="E216" s="3" t="b">
        <f>OR(OLD_cmp20_21!E216,OLD_cmp20_21!F216)</f>
        <v>1</v>
      </c>
      <c r="F216" s="13">
        <v>12.2126750946044</v>
      </c>
      <c r="G216" s="13">
        <v>0.16690993309020899</v>
      </c>
      <c r="H216" s="13">
        <v>8.2607455253601003</v>
      </c>
      <c r="I216" s="13">
        <v>0.171392202377319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 t="b">
        <v>1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Z216" s="3" t="str" cm="1">
        <f t="array" ref="Z216">IF(E216,"",OLD_cmp20_21!Z216:AG216)</f>
        <v/>
      </c>
    </row>
    <row r="217" spans="1:34" x14ac:dyDescent="0.2">
      <c r="A217" s="7">
        <v>2306.0327499999999</v>
      </c>
      <c r="B217" s="3" t="s">
        <v>18</v>
      </c>
      <c r="C217" s="3">
        <v>0</v>
      </c>
      <c r="D217" s="3">
        <v>0</v>
      </c>
      <c r="E217" s="3" t="b">
        <f>OR(OLD_cmp20_21!E217,OLD_cmp20_21!F217)</f>
        <v>0</v>
      </c>
      <c r="F217" s="13">
        <v>9.5790956020355207</v>
      </c>
      <c r="G217" s="13">
        <v>0.21792030334472601</v>
      </c>
      <c r="H217" s="13">
        <v>6.6085398197174001</v>
      </c>
      <c r="I217" s="13">
        <v>0.170858860015869</v>
      </c>
      <c r="J217" s="3">
        <v>2</v>
      </c>
      <c r="K217" s="3">
        <v>2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4</v>
      </c>
      <c r="R217" s="3" t="b">
        <v>1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Z217" s="3" cm="1">
        <f t="array" ref="Z217:AG217">IF(E217,"",OLD_cmp20_21!Z217:AG217)</f>
        <v>1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</row>
    <row r="218" spans="1:34" x14ac:dyDescent="0.2">
      <c r="A218" s="7">
        <v>2306.0013300000001</v>
      </c>
      <c r="B218" s="3" t="s">
        <v>10</v>
      </c>
      <c r="C218" s="3">
        <v>0</v>
      </c>
      <c r="D218" s="3">
        <v>0</v>
      </c>
      <c r="E218" s="3" t="b">
        <f>OR(OLD_cmp20_21!E218,OLD_cmp20_21!F218)</f>
        <v>1</v>
      </c>
      <c r="F218" s="13">
        <v>13.0727488994598</v>
      </c>
      <c r="G218" s="13">
        <v>0.16794562339782701</v>
      </c>
      <c r="H218" s="13">
        <v>8.5813407897949201</v>
      </c>
      <c r="I218" s="13">
        <v>0.16974258422851499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 t="b">
        <v>1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Z218" s="3" t="str" cm="1">
        <f t="array" ref="Z218">IF(E218,"",OLD_cmp20_21!Z218:AG218)</f>
        <v/>
      </c>
    </row>
    <row r="219" spans="1:34" x14ac:dyDescent="0.2">
      <c r="A219" s="7">
        <v>2306.00126</v>
      </c>
      <c r="B219" s="3" t="s">
        <v>10</v>
      </c>
      <c r="C219" s="3">
        <v>0</v>
      </c>
      <c r="D219" s="3">
        <v>0</v>
      </c>
      <c r="E219" s="3" t="b">
        <f>OR(OLD_cmp20_21!E219,OLD_cmp20_21!F219)</f>
        <v>0</v>
      </c>
      <c r="F219" s="13">
        <v>36.5157856941223</v>
      </c>
      <c r="G219" s="13">
        <v>0.167009592056274</v>
      </c>
      <c r="H219" s="13">
        <v>31.332610607147199</v>
      </c>
      <c r="I219" s="13">
        <v>0.16927790641784601</v>
      </c>
      <c r="J219" s="3">
        <v>524</v>
      </c>
      <c r="K219" s="3">
        <v>1</v>
      </c>
      <c r="L219" s="3">
        <v>0</v>
      </c>
      <c r="M219" s="3">
        <v>0</v>
      </c>
      <c r="N219" s="3">
        <v>142</v>
      </c>
      <c r="O219" s="3">
        <v>-1</v>
      </c>
      <c r="P219" s="3">
        <v>0</v>
      </c>
      <c r="Q219" s="3">
        <v>2</v>
      </c>
      <c r="R219" s="3" t="b">
        <v>1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Z219" s="3">
        <v>1</v>
      </c>
    </row>
    <row r="220" spans="1:34" x14ac:dyDescent="0.2">
      <c r="A220" s="7">
        <v>2306.00927</v>
      </c>
      <c r="B220" s="3" t="s">
        <v>10</v>
      </c>
      <c r="C220" s="3">
        <v>0</v>
      </c>
      <c r="D220" s="3">
        <v>0</v>
      </c>
      <c r="E220" s="3" t="b">
        <f>OR(OLD_cmp20_21!E220,OLD_cmp20_21!F220)</f>
        <v>0</v>
      </c>
      <c r="F220" s="13">
        <v>128.934473514556</v>
      </c>
      <c r="G220" s="13">
        <v>0.16801905632019001</v>
      </c>
      <c r="H220" s="13">
        <v>98.308041810989295</v>
      </c>
      <c r="I220" s="13">
        <v>0.168086767196655</v>
      </c>
      <c r="J220" s="3">
        <v>23</v>
      </c>
      <c r="K220" s="3">
        <v>0</v>
      </c>
      <c r="L220" s="3">
        <v>0</v>
      </c>
      <c r="M220" s="3">
        <v>0</v>
      </c>
      <c r="N220" s="3">
        <v>9</v>
      </c>
      <c r="O220" s="3">
        <v>-1</v>
      </c>
      <c r="P220" s="3">
        <v>0</v>
      </c>
      <c r="Q220" s="3">
        <v>0</v>
      </c>
      <c r="R220" s="3" t="b">
        <v>0</v>
      </c>
      <c r="S220" s="3">
        <v>2</v>
      </c>
      <c r="T220" s="3">
        <v>0</v>
      </c>
      <c r="U220" s="3">
        <v>0</v>
      </c>
      <c r="V220" s="3">
        <v>0</v>
      </c>
      <c r="W220" s="3">
        <v>0</v>
      </c>
      <c r="Z220" s="3">
        <v>1</v>
      </c>
      <c r="AE220" s="3">
        <v>1</v>
      </c>
      <c r="AH220" t="s">
        <v>244</v>
      </c>
    </row>
    <row r="221" spans="1:34" x14ac:dyDescent="0.2">
      <c r="A221" s="7">
        <v>2306.00621</v>
      </c>
      <c r="B221" s="3" t="s">
        <v>10</v>
      </c>
      <c r="C221" s="3">
        <v>0</v>
      </c>
      <c r="D221" s="3">
        <v>0</v>
      </c>
      <c r="E221" s="3" t="b">
        <f>OR(OLD_cmp20_21!E221,OLD_cmp20_21!F221)</f>
        <v>1</v>
      </c>
      <c r="F221" s="13">
        <v>32.3341414928436</v>
      </c>
      <c r="G221" s="13">
        <v>0.16736984252929599</v>
      </c>
      <c r="H221" s="13">
        <v>24.265679121017399</v>
      </c>
      <c r="I221" s="13">
        <v>0.116756439208984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 t="b">
        <v>1</v>
      </c>
      <c r="S221" s="3">
        <v>0</v>
      </c>
      <c r="T221" s="3">
        <v>0</v>
      </c>
      <c r="U221" s="3">
        <v>0</v>
      </c>
      <c r="V221" s="3">
        <v>4</v>
      </c>
      <c r="W221" s="3">
        <v>0</v>
      </c>
      <c r="Z221" s="3" t="str" cm="1">
        <f t="array" ref="Z221">IF(E221,"",OLD_cmp20_21!Z221:AG221)</f>
        <v/>
      </c>
    </row>
    <row r="222" spans="1:34" x14ac:dyDescent="0.2">
      <c r="A222" s="7">
        <v>2306.0018100000002</v>
      </c>
      <c r="B222" s="3" t="s">
        <v>10</v>
      </c>
      <c r="C222" s="3">
        <v>0</v>
      </c>
      <c r="D222" s="3">
        <v>0</v>
      </c>
      <c r="E222" s="3" t="b">
        <f>OR(OLD_cmp20_21!E222,OLD_cmp20_21!F222)</f>
        <v>0</v>
      </c>
      <c r="F222" s="13">
        <v>34.340501546859699</v>
      </c>
      <c r="G222" s="13">
        <v>0.167680263519287</v>
      </c>
      <c r="H222" s="13">
        <v>31.7780067920684</v>
      </c>
      <c r="I222" s="13">
        <v>0.16849279403686501</v>
      </c>
      <c r="J222" s="3">
        <v>415</v>
      </c>
      <c r="K222" s="3">
        <v>31</v>
      </c>
      <c r="L222" s="3">
        <v>0</v>
      </c>
      <c r="M222" s="3">
        <v>0</v>
      </c>
      <c r="N222" s="3">
        <v>162</v>
      </c>
      <c r="O222" s="3">
        <v>0</v>
      </c>
      <c r="P222" s="3">
        <v>0</v>
      </c>
      <c r="Q222" s="3">
        <v>0</v>
      </c>
      <c r="R222" s="3" t="b">
        <v>1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 t="s">
        <v>274</v>
      </c>
      <c r="Z222" s="3">
        <v>1</v>
      </c>
    </row>
    <row r="223" spans="1:34" x14ac:dyDescent="0.2">
      <c r="A223" s="7">
        <v>2306.03395</v>
      </c>
      <c r="B223" s="3" t="s">
        <v>17</v>
      </c>
      <c r="C223" s="3">
        <v>12</v>
      </c>
      <c r="D223" s="3">
        <v>12</v>
      </c>
      <c r="E223" s="3" t="b">
        <f>OR(OLD_cmp20_21!E223,OLD_cmp20_21!F223)</f>
        <v>0</v>
      </c>
      <c r="F223" s="13">
        <v>10.707530975341699</v>
      </c>
      <c r="G223" s="13">
        <v>11.1482462882995</v>
      </c>
      <c r="H223" s="13">
        <v>13.054639577865601</v>
      </c>
      <c r="I223" s="13">
        <v>10.1227962970733</v>
      </c>
      <c r="J223" s="3">
        <v>22</v>
      </c>
      <c r="K223" s="3">
        <v>0</v>
      </c>
      <c r="L223" s="3">
        <v>0</v>
      </c>
      <c r="M223" s="3">
        <v>0</v>
      </c>
      <c r="N223" s="3">
        <v>0</v>
      </c>
      <c r="O223" s="3">
        <v>16</v>
      </c>
      <c r="P223" s="3">
        <v>0</v>
      </c>
      <c r="Q223" s="3">
        <v>0</v>
      </c>
      <c r="R223" s="3" t="b">
        <v>1</v>
      </c>
      <c r="S223" s="3">
        <v>0</v>
      </c>
      <c r="T223" s="3">
        <v>0</v>
      </c>
      <c r="U223" s="3">
        <v>1</v>
      </c>
      <c r="V223" s="3">
        <v>1</v>
      </c>
      <c r="W223" s="3">
        <v>0</v>
      </c>
      <c r="Z223" s="3">
        <v>1</v>
      </c>
    </row>
    <row r="224" spans="1:34" x14ac:dyDescent="0.2">
      <c r="A224" s="7">
        <v>2306.0388800000001</v>
      </c>
      <c r="B224" s="3" t="s">
        <v>13</v>
      </c>
      <c r="C224" s="3">
        <v>0</v>
      </c>
      <c r="D224" s="3">
        <v>0</v>
      </c>
      <c r="E224" s="3" t="b">
        <f>OR(OLD_cmp20_21!E224,OLD_cmp20_21!F224)</f>
        <v>1</v>
      </c>
      <c r="F224" s="13">
        <v>19.446128845214801</v>
      </c>
      <c r="G224" s="13">
        <v>0.16830396652221599</v>
      </c>
      <c r="H224" s="13">
        <v>18.024008512496899</v>
      </c>
      <c r="I224" s="13">
        <v>0.167993783950805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 t="b">
        <v>1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Z224" s="3" t="str" cm="1">
        <f t="array" ref="Z224">IF(E224,"",OLD_cmp20_21!Z224:AG224)</f>
        <v/>
      </c>
    </row>
    <row r="225" spans="1:34" x14ac:dyDescent="0.2">
      <c r="A225" s="7">
        <v>2306.0022399999998</v>
      </c>
      <c r="B225" s="3" t="s">
        <v>18</v>
      </c>
      <c r="C225" s="3">
        <v>0</v>
      </c>
      <c r="D225" s="3">
        <v>0</v>
      </c>
      <c r="E225" s="3" t="b">
        <f>OR(OLD_cmp20_21!E225,OLD_cmp20_21!F225)</f>
        <v>0</v>
      </c>
      <c r="F225" s="13">
        <v>10.7287883758544</v>
      </c>
      <c r="G225" s="13">
        <v>0.16836810111999501</v>
      </c>
      <c r="H225" s="13">
        <v>10.3842966556549</v>
      </c>
      <c r="I225" s="13">
        <v>0.17161107063293399</v>
      </c>
      <c r="J225" s="3">
        <v>17</v>
      </c>
      <c r="K225" s="3">
        <v>12</v>
      </c>
      <c r="L225" s="3">
        <v>0</v>
      </c>
      <c r="M225" s="3">
        <v>0</v>
      </c>
      <c r="N225" s="3">
        <v>0</v>
      </c>
      <c r="O225" s="3">
        <v>3</v>
      </c>
      <c r="P225" s="3">
        <v>0</v>
      </c>
      <c r="Q225" s="3">
        <v>6</v>
      </c>
      <c r="R225" s="3" t="b">
        <v>1</v>
      </c>
      <c r="S225" s="3">
        <v>0</v>
      </c>
      <c r="T225" s="3">
        <v>0</v>
      </c>
      <c r="U225" s="3">
        <v>2</v>
      </c>
      <c r="V225" s="3">
        <v>2</v>
      </c>
      <c r="W225" s="3">
        <v>0</v>
      </c>
      <c r="Z225" s="3">
        <v>1</v>
      </c>
      <c r="AD225" s="3">
        <v>1</v>
      </c>
      <c r="AH225" t="s">
        <v>245</v>
      </c>
    </row>
    <row r="226" spans="1:34" x14ac:dyDescent="0.2">
      <c r="A226" s="7">
        <v>2306.0003400000001</v>
      </c>
      <c r="B226" s="3" t="s">
        <v>52</v>
      </c>
      <c r="C226" s="3">
        <v>0</v>
      </c>
      <c r="D226" s="3">
        <v>0</v>
      </c>
      <c r="E226" s="3" t="b">
        <f>OR(OLD_cmp20_21!E226,OLD_cmp20_21!F226)</f>
        <v>0</v>
      </c>
      <c r="F226" s="13">
        <v>59.454085826873701</v>
      </c>
      <c r="G226" s="13">
        <v>0.16791915893554599</v>
      </c>
      <c r="H226" s="13">
        <v>36.833845853805499</v>
      </c>
      <c r="I226" s="13">
        <v>0.16688561439514099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 t="b">
        <v>1</v>
      </c>
      <c r="S226" s="3">
        <v>0</v>
      </c>
      <c r="T226" s="3">
        <v>0</v>
      </c>
      <c r="U226" s="3">
        <v>0</v>
      </c>
      <c r="V226" s="3">
        <v>4</v>
      </c>
      <c r="W226" s="3">
        <v>0</v>
      </c>
      <c r="Z226" s="3">
        <v>1</v>
      </c>
      <c r="AE226" s="3">
        <v>1</v>
      </c>
      <c r="AH226" t="s">
        <v>246</v>
      </c>
    </row>
    <row r="227" spans="1:34" x14ac:dyDescent="0.2">
      <c r="A227" s="7">
        <v>2306.0019299999999</v>
      </c>
      <c r="B227" s="3" t="s">
        <v>16</v>
      </c>
      <c r="C227" s="3">
        <v>0</v>
      </c>
      <c r="D227" s="3">
        <v>0</v>
      </c>
      <c r="E227" s="3" t="b">
        <f>OR(OLD_cmp20_21!E227,OLD_cmp20_21!F227)</f>
        <v>1</v>
      </c>
      <c r="F227" s="13">
        <v>14.496283531188899</v>
      </c>
      <c r="G227" s="13">
        <v>0.116172552108764</v>
      </c>
      <c r="H227" s="13">
        <v>14.8124020099639</v>
      </c>
      <c r="I227" s="13">
        <v>0.17245054244995101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 t="b">
        <v>1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Z227" s="3" t="str" cm="1">
        <f t="array" ref="Z227">IF(E227,"",OLD_cmp20_21!Z227:AG227)</f>
        <v/>
      </c>
    </row>
    <row r="228" spans="1:34" x14ac:dyDescent="0.2">
      <c r="A228" s="7">
        <v>2306.0084400000001</v>
      </c>
      <c r="B228" s="3" t="s">
        <v>23</v>
      </c>
      <c r="C228" s="3">
        <v>0</v>
      </c>
      <c r="D228" s="3">
        <v>0</v>
      </c>
      <c r="E228" s="3" t="b">
        <f>OR(OLD_cmp20_21!E228,OLD_cmp20_21!F228)</f>
        <v>1</v>
      </c>
      <c r="F228" s="13">
        <v>10.440612077713</v>
      </c>
      <c r="G228" s="13">
        <v>0.116374969482421</v>
      </c>
      <c r="H228" s="13">
        <v>12.0195972919464</v>
      </c>
      <c r="I228" s="13">
        <v>0.16896700859069799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 t="b">
        <v>1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Z228" s="3" t="str" cm="1">
        <f t="array" ref="Z228">IF(E228,"",OLD_cmp20_21!Z228:AG228)</f>
        <v/>
      </c>
    </row>
    <row r="229" spans="1:34" x14ac:dyDescent="0.2">
      <c r="A229" s="7">
        <v>2306.0040300000001</v>
      </c>
      <c r="B229" s="3" t="s">
        <v>21</v>
      </c>
      <c r="C229" s="3">
        <v>0</v>
      </c>
      <c r="D229" s="3">
        <v>0</v>
      </c>
      <c r="E229" s="3" t="b">
        <f>OR(OLD_cmp20_21!E229,OLD_cmp20_21!F229)</f>
        <v>1</v>
      </c>
      <c r="F229" s="13">
        <v>37.418313980102504</v>
      </c>
      <c r="G229" s="13">
        <v>0.17178225517272899</v>
      </c>
      <c r="H229" s="13">
        <v>42.769756317138601</v>
      </c>
      <c r="I229" s="13">
        <v>0.16884016990661599</v>
      </c>
      <c r="J229" s="3">
        <v>633</v>
      </c>
      <c r="K229" s="3">
        <v>633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94</v>
      </c>
      <c r="R229" s="3" t="b">
        <v>1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Z229" s="3" t="str" cm="1">
        <f t="array" ref="Z229">IF(E229,"",OLD_cmp20_21!Z229:AG229)</f>
        <v/>
      </c>
    </row>
    <row r="230" spans="1:34" x14ac:dyDescent="0.2">
      <c r="A230" s="7">
        <v>2306.0420899999999</v>
      </c>
      <c r="B230" s="3" t="s">
        <v>16</v>
      </c>
      <c r="C230" s="3">
        <v>12</v>
      </c>
      <c r="D230" s="3">
        <v>12</v>
      </c>
      <c r="E230" s="3" t="b">
        <f>OR(OLD_cmp20_21!E230,OLD_cmp20_21!F230)</f>
        <v>0</v>
      </c>
      <c r="F230" s="13">
        <v>5.6484742164611799</v>
      </c>
      <c r="G230" s="13">
        <v>7.1842930316925004</v>
      </c>
      <c r="H230" s="13">
        <v>6.3506910800933802</v>
      </c>
      <c r="I230" s="13">
        <v>6.2222542762756303</v>
      </c>
      <c r="J230" s="3">
        <v>18203</v>
      </c>
      <c r="K230" s="3">
        <v>8146</v>
      </c>
      <c r="L230" s="3">
        <v>9</v>
      </c>
      <c r="M230" s="3">
        <v>9</v>
      </c>
      <c r="N230" s="3">
        <v>4021</v>
      </c>
      <c r="O230" s="3">
        <v>5</v>
      </c>
      <c r="P230" s="3">
        <v>2</v>
      </c>
      <c r="Q230" s="3">
        <v>5</v>
      </c>
      <c r="R230" s="3" t="b">
        <v>1</v>
      </c>
      <c r="S230" s="3">
        <v>0</v>
      </c>
      <c r="T230" s="3">
        <v>0</v>
      </c>
      <c r="U230" s="3">
        <v>0</v>
      </c>
      <c r="V230" s="3">
        <v>0</v>
      </c>
      <c r="W230" s="3">
        <v>-1</v>
      </c>
      <c r="Z230" s="3">
        <v>1</v>
      </c>
      <c r="AA230" s="3">
        <v>1</v>
      </c>
    </row>
    <row r="231" spans="1:34" x14ac:dyDescent="0.2">
      <c r="A231" s="7">
        <v>2306.0128399999999</v>
      </c>
      <c r="B231" s="3" t="s">
        <v>10</v>
      </c>
      <c r="C231" s="3">
        <v>0</v>
      </c>
      <c r="D231" s="3">
        <v>0</v>
      </c>
      <c r="E231" s="3" t="b">
        <f>OR(OLD_cmp20_21!E231,OLD_cmp20_21!F231)</f>
        <v>0</v>
      </c>
      <c r="F231" s="13">
        <v>27.780175924301101</v>
      </c>
      <c r="G231" s="13">
        <v>0.115897178649902</v>
      </c>
      <c r="H231" s="13">
        <v>31.1939325332641</v>
      </c>
      <c r="I231" s="13">
        <v>0.16998672485351499</v>
      </c>
      <c r="J231" s="3">
        <v>147</v>
      </c>
      <c r="K231" s="3">
        <v>1</v>
      </c>
      <c r="L231" s="3">
        <v>0</v>
      </c>
      <c r="M231" s="3">
        <v>0</v>
      </c>
      <c r="N231" s="3">
        <v>59</v>
      </c>
      <c r="O231" s="3">
        <v>0</v>
      </c>
      <c r="P231" s="3">
        <v>0</v>
      </c>
      <c r="Q231" s="3">
        <v>2</v>
      </c>
      <c r="R231" s="3" t="b">
        <v>1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Z231" s="3">
        <v>1</v>
      </c>
      <c r="AH231" t="s">
        <v>247</v>
      </c>
    </row>
    <row r="232" spans="1:34" x14ac:dyDescent="0.2">
      <c r="A232" s="7">
        <v>2306.0137199999999</v>
      </c>
      <c r="B232" s="3" t="s">
        <v>13</v>
      </c>
      <c r="C232" s="3">
        <v>0</v>
      </c>
      <c r="D232" s="3">
        <v>0</v>
      </c>
      <c r="E232" s="3" t="b">
        <f>OR(OLD_cmp20_21!E232,OLD_cmp20_21!F232)</f>
        <v>0</v>
      </c>
      <c r="F232" s="13">
        <v>14.9721846580505</v>
      </c>
      <c r="G232" s="13">
        <v>0.172167778015136</v>
      </c>
      <c r="H232" s="13">
        <v>16.471120595932</v>
      </c>
      <c r="I232" s="13">
        <v>0.16857743263244601</v>
      </c>
      <c r="J232" s="3">
        <v>1</v>
      </c>
      <c r="K232" s="3">
        <v>0</v>
      </c>
      <c r="L232" s="3">
        <v>0</v>
      </c>
      <c r="M232" s="3">
        <v>0</v>
      </c>
      <c r="N232" s="3">
        <v>0</v>
      </c>
      <c r="O232" s="3">
        <v>1</v>
      </c>
      <c r="P232" s="3">
        <v>0</v>
      </c>
      <c r="Q232" s="3">
        <v>0</v>
      </c>
      <c r="R232" s="3" t="b">
        <v>1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Z232" s="3" cm="1">
        <f t="array" ref="Z232:AG232">IF(E232,"",OLD_cmp20_21!Z232:AG232)</f>
        <v>1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</row>
    <row r="233" spans="1:34" x14ac:dyDescent="0.2">
      <c r="A233" s="7">
        <v>2306.0028600000001</v>
      </c>
      <c r="B233" s="3" t="s">
        <v>23</v>
      </c>
      <c r="C233" s="3">
        <v>0</v>
      </c>
      <c r="D233" s="3">
        <v>0</v>
      </c>
      <c r="E233" s="3" t="b">
        <f>OR(OLD_cmp20_21!E233,OLD_cmp20_21!F233)</f>
        <v>0</v>
      </c>
      <c r="F233" s="13">
        <v>60.726659536361602</v>
      </c>
      <c r="G233" s="13">
        <v>0.16625690460205</v>
      </c>
      <c r="H233" s="13">
        <v>42.470870733261101</v>
      </c>
      <c r="I233" s="13">
        <v>0.214406728744506</v>
      </c>
      <c r="J233" s="3">
        <v>6269</v>
      </c>
      <c r="K233" s="3">
        <v>1544</v>
      </c>
      <c r="L233" s="3">
        <v>3</v>
      </c>
      <c r="M233" s="3">
        <v>5</v>
      </c>
      <c r="N233" s="3">
        <v>1963</v>
      </c>
      <c r="O233" s="3">
        <v>1</v>
      </c>
      <c r="P233" s="3">
        <v>0</v>
      </c>
      <c r="Q233" s="3">
        <v>0</v>
      </c>
      <c r="R233" s="3" t="b">
        <v>1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Z233" s="3">
        <v>1</v>
      </c>
      <c r="AE233" s="3">
        <v>1</v>
      </c>
      <c r="AH233" s="10" t="s">
        <v>191</v>
      </c>
    </row>
    <row r="234" spans="1:34" x14ac:dyDescent="0.2">
      <c r="A234" s="7">
        <v>2306.01179</v>
      </c>
      <c r="B234" s="3" t="s">
        <v>53</v>
      </c>
      <c r="C234" s="3">
        <v>0</v>
      </c>
      <c r="D234" s="3">
        <v>0</v>
      </c>
      <c r="E234" s="3" t="b">
        <f>OR(OLD_cmp20_21!E234,OLD_cmp20_21!F234)</f>
        <v>1</v>
      </c>
      <c r="F234" s="13">
        <v>15.102125883102399</v>
      </c>
      <c r="G234" s="13">
        <v>0.116233825683593</v>
      </c>
      <c r="H234" s="13">
        <v>15.2338376045227</v>
      </c>
      <c r="I234" s="13">
        <v>0.1710045337677</v>
      </c>
      <c r="J234" s="3">
        <v>24</v>
      </c>
      <c r="K234" s="3">
        <v>22</v>
      </c>
      <c r="L234" s="3">
        <v>0</v>
      </c>
      <c r="M234" s="3">
        <v>0</v>
      </c>
      <c r="N234" s="3">
        <v>1</v>
      </c>
      <c r="O234" s="3">
        <v>0</v>
      </c>
      <c r="P234" s="3">
        <v>0</v>
      </c>
      <c r="Q234" s="3">
        <v>0</v>
      </c>
      <c r="R234" s="3" t="b">
        <v>1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Z234" s="3" t="str" cm="1">
        <f t="array" ref="Z234">IF(E234,"",OLD_cmp20_21!Z234:AG234)</f>
        <v/>
      </c>
    </row>
    <row r="235" spans="1:34" x14ac:dyDescent="0.2">
      <c r="A235" s="7">
        <v>2306.0037299999999</v>
      </c>
      <c r="B235" s="3" t="s">
        <v>13</v>
      </c>
      <c r="C235" s="3">
        <v>0</v>
      </c>
      <c r="D235" s="3">
        <v>0</v>
      </c>
      <c r="E235" s="3" t="b">
        <f>OR(OLD_cmp20_21!E235,OLD_cmp20_21!F235)</f>
        <v>0</v>
      </c>
      <c r="F235" s="13">
        <v>12.2980971336364</v>
      </c>
      <c r="G235" s="13">
        <v>0.16679883003234799</v>
      </c>
      <c r="H235" s="13">
        <v>12.568139076232899</v>
      </c>
      <c r="I235" s="13">
        <v>0.16757917404174799</v>
      </c>
      <c r="J235" s="3">
        <v>7</v>
      </c>
      <c r="K235" s="3">
        <v>7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2</v>
      </c>
      <c r="R235" s="3" t="b">
        <v>1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Z235" s="3" cm="1">
        <f t="array" ref="Z235:AG235">IF(E235,"",OLD_cmp20_21!Z235:AG235)</f>
        <v>1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</row>
    <row r="236" spans="1:34" x14ac:dyDescent="0.2">
      <c r="A236" s="7">
        <v>2306.0140200000001</v>
      </c>
      <c r="B236" s="3" t="s">
        <v>18</v>
      </c>
      <c r="C236" s="3">
        <v>0</v>
      </c>
      <c r="D236" s="3">
        <v>0</v>
      </c>
      <c r="E236" s="3" t="b">
        <f>OR(OLD_cmp20_21!E236,OLD_cmp20_21!F236)</f>
        <v>1</v>
      </c>
      <c r="F236" s="13">
        <v>15.763262510299599</v>
      </c>
      <c r="G236" s="13">
        <v>0.17065477371215801</v>
      </c>
      <c r="H236" s="13">
        <v>15.958866596221901</v>
      </c>
      <c r="I236" s="13">
        <v>0.16649603843688901</v>
      </c>
      <c r="J236" s="3">
        <v>2</v>
      </c>
      <c r="K236" s="3">
        <v>2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4</v>
      </c>
      <c r="R236" s="3" t="b">
        <v>1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Z236" s="3" t="str" cm="1">
        <f t="array" ref="Z236">IF(E236,"",OLD_cmp20_21!Z236:AG236)</f>
        <v/>
      </c>
    </row>
    <row r="237" spans="1:34" x14ac:dyDescent="0.2">
      <c r="A237" s="7">
        <v>2306.0017800000001</v>
      </c>
      <c r="B237" s="3" t="s">
        <v>10</v>
      </c>
      <c r="C237" s="3">
        <v>0</v>
      </c>
      <c r="D237" s="3">
        <v>0</v>
      </c>
      <c r="E237" s="3" t="b">
        <f>OR(OLD_cmp20_21!E237,OLD_cmp20_21!F237)</f>
        <v>0</v>
      </c>
      <c r="F237" s="13">
        <v>26.837539672851499</v>
      </c>
      <c r="G237" s="13">
        <v>0.17092370986938399</v>
      </c>
      <c r="H237" s="13">
        <v>28.6565132141113</v>
      </c>
      <c r="I237" s="13">
        <v>0.18119144439697199</v>
      </c>
      <c r="J237" s="3">
        <v>18</v>
      </c>
      <c r="K237" s="3">
        <v>16</v>
      </c>
      <c r="L237" s="3">
        <v>0</v>
      </c>
      <c r="M237" s="3">
        <v>0</v>
      </c>
      <c r="N237" s="3">
        <v>1</v>
      </c>
      <c r="O237" s="3">
        <v>0</v>
      </c>
      <c r="P237" s="3">
        <v>0</v>
      </c>
      <c r="Q237" s="3">
        <v>4</v>
      </c>
      <c r="R237" s="3" t="b">
        <v>1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Z237" s="3" cm="1">
        <f t="array" ref="Z237:AG237">IF(E237,"",OLD_cmp20_21!Z237:AG237)</f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1</v>
      </c>
      <c r="AF237" s="3">
        <v>0</v>
      </c>
      <c r="AG237" s="3">
        <v>0</v>
      </c>
    </row>
    <row r="238" spans="1:34" x14ac:dyDescent="0.2">
      <c r="A238" s="7">
        <v>2306.0213600000002</v>
      </c>
      <c r="B238" s="3" t="s">
        <v>10</v>
      </c>
      <c r="C238" s="3">
        <v>0</v>
      </c>
      <c r="D238" s="3">
        <v>0</v>
      </c>
      <c r="E238" s="3" t="b">
        <f>OR(OLD_cmp20_21!E238,OLD_cmp20_21!F238)</f>
        <v>1</v>
      </c>
      <c r="F238" s="13">
        <v>11.394781112670801</v>
      </c>
      <c r="G238" s="13">
        <v>0.117279767990112</v>
      </c>
      <c r="H238" s="13">
        <v>13.072287559509199</v>
      </c>
      <c r="I238" s="13">
        <v>0.118838548660278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 t="b">
        <v>1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Z238" s="3" t="str" cm="1">
        <f t="array" ref="Z238">IF(E238,"",OLD_cmp20_21!Z238:AG238)</f>
        <v/>
      </c>
    </row>
    <row r="239" spans="1:34" x14ac:dyDescent="0.2">
      <c r="A239" s="7">
        <v>2306.0005299999998</v>
      </c>
      <c r="B239" s="3" t="s">
        <v>54</v>
      </c>
      <c r="C239" s="3">
        <v>0</v>
      </c>
      <c r="D239" s="3">
        <v>0</v>
      </c>
      <c r="E239" s="3" t="b">
        <f>OR(OLD_cmp20_21!E239,OLD_cmp20_21!F239)</f>
        <v>0</v>
      </c>
      <c r="F239" s="13">
        <v>20.580053329467699</v>
      </c>
      <c r="G239" s="13">
        <v>0.32159233093261702</v>
      </c>
      <c r="H239" s="13">
        <v>21.402885198593101</v>
      </c>
      <c r="I239" s="13">
        <v>0.21912956237792899</v>
      </c>
      <c r="J239" s="3">
        <v>3</v>
      </c>
      <c r="K239" s="3">
        <v>2</v>
      </c>
      <c r="L239" s="3">
        <v>0</v>
      </c>
      <c r="M239" s="3">
        <v>0</v>
      </c>
      <c r="N239" s="3">
        <v>0</v>
      </c>
      <c r="O239" s="3">
        <v>1</v>
      </c>
      <c r="P239" s="3">
        <v>0</v>
      </c>
      <c r="Q239" s="3">
        <v>4</v>
      </c>
      <c r="R239" s="3" t="b">
        <v>1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Z239" s="3" cm="1">
        <f t="array" ref="Z239:AG239">IF(E239,"",OLD_cmp20_21!Z239:AG239)</f>
        <v>1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</row>
    <row r="240" spans="1:34" x14ac:dyDescent="0.2">
      <c r="A240" s="7">
        <v>2306.09186</v>
      </c>
      <c r="B240" s="3" t="s">
        <v>10</v>
      </c>
      <c r="C240" s="3">
        <v>0</v>
      </c>
      <c r="D240" s="3">
        <v>0</v>
      </c>
      <c r="E240" s="3" t="b">
        <f>OR(OLD_cmp20_21!E240,OLD_cmp20_21!F240)</f>
        <v>0</v>
      </c>
      <c r="F240" s="13">
        <v>26.573694705963099</v>
      </c>
      <c r="G240" s="13">
        <v>0.166908979415893</v>
      </c>
      <c r="H240" s="13">
        <v>22.694926261901799</v>
      </c>
      <c r="I240" s="13">
        <v>0.171417951583862</v>
      </c>
      <c r="J240" s="3">
        <v>1</v>
      </c>
      <c r="K240" s="3">
        <v>0</v>
      </c>
      <c r="L240" s="3">
        <v>0</v>
      </c>
      <c r="M240" s="3">
        <v>0</v>
      </c>
      <c r="N240" s="3">
        <v>0</v>
      </c>
      <c r="O240" s="3">
        <v>-1</v>
      </c>
      <c r="P240" s="3">
        <v>0</v>
      </c>
      <c r="Q240" s="3">
        <v>0</v>
      </c>
      <c r="R240" s="3" t="b">
        <v>1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Z240" s="3" cm="1">
        <f t="array" ref="Z240:AG240">IF(E240,"",OLD_cmp20_21!Z240:AG240)</f>
        <v>1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</row>
    <row r="241" spans="1:33" x14ac:dyDescent="0.2">
      <c r="A241" s="7">
        <v>2306.0004800000002</v>
      </c>
      <c r="B241" s="3" t="s">
        <v>18</v>
      </c>
      <c r="C241" s="3">
        <v>0</v>
      </c>
      <c r="D241" s="3">
        <v>0</v>
      </c>
      <c r="E241" s="3" t="b">
        <f>OR(OLD_cmp20_21!E241,OLD_cmp20_21!F241)</f>
        <v>0</v>
      </c>
      <c r="F241" s="13">
        <v>15.3800408840179</v>
      </c>
      <c r="G241" s="13">
        <v>0.16819643974304199</v>
      </c>
      <c r="H241" s="13">
        <v>16.061253786087001</v>
      </c>
      <c r="I241" s="13">
        <v>0.170007944107055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 t="b">
        <v>1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Z241" s="3">
        <v>1</v>
      </c>
    </row>
    <row r="242" spans="1:33" x14ac:dyDescent="0.2">
      <c r="A242" s="7">
        <v>2306.1529099999998</v>
      </c>
      <c r="B242" s="3" t="s">
        <v>10</v>
      </c>
      <c r="C242" s="3">
        <v>0</v>
      </c>
      <c r="D242" s="3">
        <v>0</v>
      </c>
      <c r="E242" s="3" t="b">
        <f>OR(OLD_cmp20_21!E242,OLD_cmp20_21!F242)</f>
        <v>1</v>
      </c>
      <c r="F242" s="13">
        <v>7.6721670627593896</v>
      </c>
      <c r="G242" s="13">
        <v>0.118999481201171</v>
      </c>
      <c r="H242" s="13">
        <v>8.1149568557739205</v>
      </c>
      <c r="I242" s="13">
        <v>0.17090868949890101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 t="b">
        <v>1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Z242" s="3" t="str" cm="1">
        <f t="array" ref="Z242">IF(E242,"",OLD_cmp20_21!Z242:AG242)</f>
        <v/>
      </c>
    </row>
    <row r="243" spans="1:33" x14ac:dyDescent="0.2">
      <c r="A243" s="7">
        <v>2306.00054</v>
      </c>
      <c r="B243" s="3" t="s">
        <v>18</v>
      </c>
      <c r="C243" s="3">
        <v>0</v>
      </c>
      <c r="D243" s="3">
        <v>0</v>
      </c>
      <c r="E243" s="3" t="b">
        <f>OR(OLD_cmp20_21!E243,OLD_cmp20_21!F243)</f>
        <v>1</v>
      </c>
      <c r="F243" s="13">
        <v>10.020723581314</v>
      </c>
      <c r="G243" s="13">
        <v>0.16764235496520899</v>
      </c>
      <c r="H243" s="13">
        <v>12.257817745208699</v>
      </c>
      <c r="I243" s="13">
        <v>0.16871953010558999</v>
      </c>
      <c r="J243" s="3">
        <v>2</v>
      </c>
      <c r="K243" s="3">
        <v>2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4</v>
      </c>
      <c r="R243" s="3" t="b">
        <v>1</v>
      </c>
      <c r="S243" s="3">
        <v>0</v>
      </c>
      <c r="T243" s="3">
        <v>0</v>
      </c>
      <c r="U243" s="3">
        <v>0</v>
      </c>
      <c r="V243" s="3">
        <v>4</v>
      </c>
      <c r="W243" s="3">
        <v>0</v>
      </c>
      <c r="Z243" s="3" t="str" cm="1">
        <f t="array" ref="Z243">IF(E243,"",OLD_cmp20_21!Z243:AG243)</f>
        <v/>
      </c>
    </row>
    <row r="244" spans="1:33" x14ac:dyDescent="0.2">
      <c r="A244" s="7">
        <v>2306.0088000000001</v>
      </c>
      <c r="B244" s="3">
        <v>0</v>
      </c>
      <c r="C244" s="3">
        <v>12</v>
      </c>
      <c r="D244" s="3">
        <v>12</v>
      </c>
      <c r="E244" s="3" t="b">
        <f>OR(OLD_cmp20_21!E244,OLD_cmp20_21!F244)</f>
        <v>0</v>
      </c>
      <c r="F244" s="13">
        <v>0.52029371261596602</v>
      </c>
      <c r="G244" s="13">
        <v>0.52176547050475997</v>
      </c>
      <c r="H244" s="13">
        <v>0.57285976409912098</v>
      </c>
      <c r="I244" s="13">
        <v>0.58864474296569802</v>
      </c>
      <c r="Z244" s="3" cm="1">
        <f t="array" ref="Z244:AG244">IF(E244,"",OLD_cmp20_21!Z244:AG244)</f>
        <v>1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</row>
    <row r="245" spans="1:33" x14ac:dyDescent="0.2">
      <c r="A245" s="7">
        <v>2306.1050300000002</v>
      </c>
      <c r="B245" s="3" t="s">
        <v>23</v>
      </c>
      <c r="C245" s="3">
        <v>12</v>
      </c>
      <c r="D245" s="3">
        <v>12</v>
      </c>
      <c r="E245" s="3" t="b">
        <f>OR(OLD_cmp20_21!E245,OLD_cmp20_21!F245)</f>
        <v>1</v>
      </c>
      <c r="F245" s="13">
        <v>3.8508243560790998</v>
      </c>
      <c r="G245" s="13">
        <v>3.8345320224761901</v>
      </c>
      <c r="H245" s="13">
        <v>4.1405694484710596</v>
      </c>
      <c r="I245" s="13">
        <v>3.95763063430786</v>
      </c>
      <c r="J245" s="3">
        <v>1</v>
      </c>
      <c r="K245" s="3">
        <v>1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2</v>
      </c>
      <c r="R245" s="3" t="b">
        <v>1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Z245" s="3" t="str" cm="1">
        <f t="array" ref="Z245">IF(E245,"",OLD_cmp20_21!Z245:AG245)</f>
        <v/>
      </c>
    </row>
    <row r="246" spans="1:33" x14ac:dyDescent="0.2">
      <c r="A246" s="7">
        <v>2306.0007599999999</v>
      </c>
      <c r="B246" s="3" t="s">
        <v>11</v>
      </c>
      <c r="C246" s="3">
        <v>0</v>
      </c>
      <c r="D246" s="3">
        <v>0</v>
      </c>
      <c r="E246" s="3" t="b">
        <f>OR(OLD_cmp20_21!E246,OLD_cmp20_21!F246)</f>
        <v>0</v>
      </c>
      <c r="F246" s="13">
        <v>19.068077564239498</v>
      </c>
      <c r="G246" s="13">
        <v>0.115912437438964</v>
      </c>
      <c r="H246" s="13">
        <v>19.8429579734802</v>
      </c>
      <c r="I246" s="13">
        <v>0.11728405952453599</v>
      </c>
      <c r="J246" s="3">
        <v>36</v>
      </c>
      <c r="K246" s="3">
        <v>6</v>
      </c>
      <c r="L246" s="3">
        <v>0</v>
      </c>
      <c r="M246" s="3">
        <v>0</v>
      </c>
      <c r="N246" s="3">
        <v>6</v>
      </c>
      <c r="O246" s="3">
        <v>12</v>
      </c>
      <c r="P246" s="3">
        <v>-2</v>
      </c>
      <c r="Q246" s="3">
        <v>7</v>
      </c>
      <c r="R246" s="3" t="b">
        <v>1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Z246" s="3">
        <v>1</v>
      </c>
    </row>
    <row r="247" spans="1:33" x14ac:dyDescent="0.2">
      <c r="A247" s="7">
        <v>2306.0004300000001</v>
      </c>
      <c r="B247" s="3" t="s">
        <v>34</v>
      </c>
      <c r="C247" s="3">
        <v>0</v>
      </c>
      <c r="D247" s="3">
        <v>0</v>
      </c>
      <c r="E247" s="3" t="b">
        <f>OR(OLD_cmp20_21!E247,OLD_cmp20_21!F247)</f>
        <v>1</v>
      </c>
      <c r="F247" s="13">
        <v>15.4709584712982</v>
      </c>
      <c r="G247" s="13">
        <v>0.173835754394531</v>
      </c>
      <c r="H247" s="13">
        <v>16.1975529193878</v>
      </c>
      <c r="I247" s="13">
        <v>0.17573928833007799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 t="b">
        <v>1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Z247" s="3" t="str" cm="1">
        <f t="array" ref="Z247">IF(E247,"",OLD_cmp20_21!Z247:AG247)</f>
        <v/>
      </c>
    </row>
    <row r="248" spans="1:33" x14ac:dyDescent="0.2">
      <c r="A248" s="7">
        <v>2306.0016300000002</v>
      </c>
      <c r="B248" s="3" t="s">
        <v>55</v>
      </c>
      <c r="C248" s="3">
        <v>0</v>
      </c>
      <c r="D248" s="3">
        <v>0</v>
      </c>
      <c r="E248" s="3" t="b">
        <f>OR(OLD_cmp20_21!E248,OLD_cmp20_21!F248)</f>
        <v>1</v>
      </c>
      <c r="F248" s="13">
        <v>11.884917497634801</v>
      </c>
      <c r="G248" s="13">
        <v>23.314434051513601</v>
      </c>
      <c r="H248" s="13">
        <v>12.502118110656699</v>
      </c>
      <c r="I248" s="13">
        <v>24.1174426078796</v>
      </c>
      <c r="J248" s="3">
        <v>10</v>
      </c>
      <c r="K248" s="3">
        <v>10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4</v>
      </c>
      <c r="R248" s="3" t="b">
        <v>1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Z248" s="3" t="str" cm="1">
        <f t="array" ref="Z248">IF(E248,"",OLD_cmp20_21!Z248:AG248)</f>
        <v/>
      </c>
    </row>
    <row r="249" spans="1:33" x14ac:dyDescent="0.2">
      <c r="A249" s="7">
        <v>2306.0230299999998</v>
      </c>
      <c r="B249" s="3" t="s">
        <v>10</v>
      </c>
      <c r="C249" s="3">
        <v>0</v>
      </c>
      <c r="D249" s="3">
        <v>0</v>
      </c>
      <c r="E249" s="3" t="b">
        <f>OR(OLD_cmp20_21!E249,OLD_cmp20_21!F249)</f>
        <v>0</v>
      </c>
      <c r="F249" s="13">
        <v>29.3486440181732</v>
      </c>
      <c r="G249" s="13">
        <v>0.16694450378417899</v>
      </c>
      <c r="H249" s="13">
        <v>32.2712624073028</v>
      </c>
      <c r="I249" s="13">
        <v>0.167246103286743</v>
      </c>
      <c r="J249" s="3">
        <v>7126</v>
      </c>
      <c r="K249" s="3">
        <v>3238</v>
      </c>
      <c r="L249" s="3">
        <v>7</v>
      </c>
      <c r="M249" s="3">
        <v>6</v>
      </c>
      <c r="N249" s="3">
        <v>1493</v>
      </c>
      <c r="O249" s="3">
        <v>1</v>
      </c>
      <c r="P249" s="3">
        <v>0</v>
      </c>
      <c r="Q249" s="3">
        <v>0</v>
      </c>
      <c r="R249" s="3" t="b">
        <v>1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 t="s">
        <v>275</v>
      </c>
      <c r="Z249" s="3">
        <v>1</v>
      </c>
      <c r="AA249" s="3">
        <v>1</v>
      </c>
    </row>
    <row r="250" spans="1:33" x14ac:dyDescent="0.2">
      <c r="A250" s="7">
        <v>2306.0066099999999</v>
      </c>
      <c r="B250" s="3" t="s">
        <v>13</v>
      </c>
      <c r="C250" s="3">
        <v>0</v>
      </c>
      <c r="D250" s="3">
        <v>0</v>
      </c>
      <c r="E250" s="3" t="b">
        <f>OR(OLD_cmp20_21!E250,OLD_cmp20_21!F250)</f>
        <v>1</v>
      </c>
      <c r="F250" s="13">
        <v>7.1625187397003103</v>
      </c>
      <c r="G250" s="13">
        <v>0.16937136650085399</v>
      </c>
      <c r="H250" s="13">
        <v>6.6589241027831996</v>
      </c>
      <c r="I250" s="13">
        <v>0.17717242240905701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 t="b">
        <v>1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Z250" s="3" t="str" cm="1">
        <f t="array" ref="Z250">IF(E250,"",OLD_cmp20_21!Z250:AG250)</f>
        <v/>
      </c>
    </row>
    <row r="251" spans="1:33" x14ac:dyDescent="0.2">
      <c r="A251" s="7">
        <v>2306.1634600000002</v>
      </c>
      <c r="B251" s="3" t="s">
        <v>10</v>
      </c>
      <c r="C251" s="3">
        <v>0</v>
      </c>
      <c r="D251" s="3">
        <v>0</v>
      </c>
      <c r="E251" s="3" t="b">
        <f>OR(OLD_cmp20_21!E251,OLD_cmp20_21!F251)</f>
        <v>0</v>
      </c>
      <c r="F251" s="13">
        <v>20.757508516311599</v>
      </c>
      <c r="G251" s="13">
        <v>0.115746259689331</v>
      </c>
      <c r="H251" s="13">
        <v>20.914488554000801</v>
      </c>
      <c r="I251" s="13">
        <v>0.174349784851074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 t="b">
        <v>1</v>
      </c>
      <c r="S251" s="3">
        <v>0</v>
      </c>
      <c r="T251" s="3">
        <v>0</v>
      </c>
      <c r="U251" s="3">
        <v>0</v>
      </c>
      <c r="V251" s="3">
        <v>2</v>
      </c>
      <c r="W251" s="3">
        <v>0</v>
      </c>
      <c r="Z251" s="3">
        <v>1</v>
      </c>
    </row>
    <row r="252" spans="1:33" x14ac:dyDescent="0.2">
      <c r="A252" s="7">
        <v>2306.0179899999998</v>
      </c>
      <c r="B252" s="3" t="s">
        <v>10</v>
      </c>
      <c r="C252" s="3">
        <v>12</v>
      </c>
      <c r="D252" s="3">
        <v>12</v>
      </c>
      <c r="E252" s="3" t="b">
        <f>OR(OLD_cmp20_21!E252,OLD_cmp20_21!F252)</f>
        <v>0</v>
      </c>
      <c r="F252" s="13">
        <v>5.8954939842224103</v>
      </c>
      <c r="G252" s="13">
        <v>5.4968404769897399</v>
      </c>
      <c r="H252" s="13">
        <v>6.0349850654601997</v>
      </c>
      <c r="I252" s="13">
        <v>5.7018802165985099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 t="b">
        <v>1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 t="s">
        <v>274</v>
      </c>
      <c r="Z252" s="3" cm="1">
        <f t="array" ref="Z252:AG252">IF(E252,"",OLD_cmp20_21!Z252:AG252)</f>
        <v>1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</row>
    <row r="253" spans="1:33" x14ac:dyDescent="0.2">
      <c r="A253" s="7">
        <v>2306.0000799999998</v>
      </c>
      <c r="B253" s="3" t="s">
        <v>10</v>
      </c>
      <c r="C253" s="3">
        <v>0</v>
      </c>
      <c r="D253" s="3">
        <v>0</v>
      </c>
      <c r="E253" s="3" t="b">
        <f>OR(OLD_cmp20_21!E253,OLD_cmp20_21!F253)</f>
        <v>0</v>
      </c>
      <c r="F253" s="13">
        <v>27.647947072982699</v>
      </c>
      <c r="G253" s="13">
        <v>0.16841864585876401</v>
      </c>
      <c r="H253" s="13">
        <v>29.6408081054687</v>
      </c>
      <c r="I253" s="13">
        <v>0.17068362236022899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 t="b">
        <v>1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 t="s">
        <v>274</v>
      </c>
      <c r="Z253" s="3">
        <v>1</v>
      </c>
    </row>
    <row r="254" spans="1:33" x14ac:dyDescent="0.2">
      <c r="A254" s="7">
        <v>2306.0203299999998</v>
      </c>
      <c r="B254" s="3" t="s">
        <v>18</v>
      </c>
      <c r="C254" s="3">
        <v>0</v>
      </c>
      <c r="D254" s="3">
        <v>0</v>
      </c>
      <c r="E254" s="3" t="b">
        <f>OR(OLD_cmp20_21!E254,OLD_cmp20_21!F254)</f>
        <v>1</v>
      </c>
      <c r="F254" s="13">
        <v>17.860693216323799</v>
      </c>
      <c r="G254" s="13">
        <v>0.17107009887695299</v>
      </c>
      <c r="H254" s="13">
        <v>18.9007632732391</v>
      </c>
      <c r="I254" s="13">
        <v>0.17049598693847601</v>
      </c>
      <c r="J254" s="3">
        <v>11539</v>
      </c>
      <c r="K254" s="3">
        <v>6810</v>
      </c>
      <c r="L254" s="3">
        <v>11</v>
      </c>
      <c r="M254" s="3">
        <v>9</v>
      </c>
      <c r="N254" s="3">
        <v>2032</v>
      </c>
      <c r="O254" s="3">
        <v>0</v>
      </c>
      <c r="P254" s="3">
        <v>0</v>
      </c>
      <c r="Q254" s="3">
        <v>4</v>
      </c>
      <c r="R254" s="3" t="b">
        <v>1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Z254" s="3" t="str" cm="1">
        <f t="array" ref="Z254">IF(E254,"",OLD_cmp20_21!Z254:AG254)</f>
        <v/>
      </c>
    </row>
    <row r="255" spans="1:33" x14ac:dyDescent="0.2">
      <c r="A255" s="7">
        <v>2306.0154400000001</v>
      </c>
      <c r="B255" s="3" t="s">
        <v>10</v>
      </c>
      <c r="C255" s="3">
        <v>0</v>
      </c>
      <c r="D255" s="3">
        <v>0</v>
      </c>
      <c r="E255" s="3" t="b">
        <f>OR(OLD_cmp20_21!E255,OLD_cmp20_21!F255)</f>
        <v>0</v>
      </c>
      <c r="F255" s="13">
        <v>20.6628143787384</v>
      </c>
      <c r="G255" s="13">
        <v>0.21877384185790999</v>
      </c>
      <c r="H255" s="13">
        <v>20.791859626770002</v>
      </c>
      <c r="I255" s="13">
        <v>0.16824293136596599</v>
      </c>
      <c r="J255" s="3">
        <v>2</v>
      </c>
      <c r="K255" s="3">
        <v>2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4</v>
      </c>
      <c r="R255" s="3" t="b">
        <v>1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Z255" s="3" cm="1">
        <f t="array" ref="Z255:AG255">IF(E255,"",OLD_cmp20_21!Z255:AG255)</f>
        <v>1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</row>
    <row r="256" spans="1:33" x14ac:dyDescent="0.2">
      <c r="A256" s="7">
        <v>2306.0091600000001</v>
      </c>
      <c r="B256" s="3" t="s">
        <v>13</v>
      </c>
      <c r="C256" s="3">
        <v>0</v>
      </c>
      <c r="D256" s="3">
        <v>0</v>
      </c>
      <c r="E256" s="3" t="b">
        <f>OR(OLD_cmp20_21!E256,OLD_cmp20_21!F256)</f>
        <v>1</v>
      </c>
      <c r="F256" s="13">
        <v>12.7886021137237</v>
      </c>
      <c r="G256" s="13">
        <v>0.16840124130249001</v>
      </c>
      <c r="H256" s="13">
        <v>13.2204329967498</v>
      </c>
      <c r="I256" s="13">
        <v>0.16793370246887199</v>
      </c>
      <c r="J256" s="3">
        <v>2</v>
      </c>
      <c r="K256" s="3">
        <v>2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4</v>
      </c>
      <c r="R256" s="3" t="b">
        <v>1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Z256" s="3" t="str" cm="1">
        <f t="array" ref="Z256">IF(E256,"",OLD_cmp20_21!Z256:AG256)</f>
        <v/>
      </c>
    </row>
    <row r="257" spans="1:34" x14ac:dyDescent="0.2">
      <c r="A257" s="7">
        <v>2306.06151</v>
      </c>
      <c r="B257" s="3" t="s">
        <v>56</v>
      </c>
      <c r="C257" s="3">
        <v>0</v>
      </c>
      <c r="D257" s="3">
        <v>0</v>
      </c>
      <c r="E257" s="3" t="b">
        <f>OR(OLD_cmp20_21!E257,OLD_cmp20_21!F257)</f>
        <v>0</v>
      </c>
      <c r="F257" s="13">
        <v>17.521889448165801</v>
      </c>
      <c r="G257" s="13">
        <v>0.16680860519409099</v>
      </c>
      <c r="H257" s="13">
        <v>19.4132142066955</v>
      </c>
      <c r="I257" s="13">
        <v>0.16989874839782701</v>
      </c>
      <c r="J257" s="3">
        <v>2</v>
      </c>
      <c r="K257" s="3">
        <v>2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4</v>
      </c>
      <c r="R257" s="3" t="b">
        <v>1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Z257" s="3">
        <v>1</v>
      </c>
    </row>
    <row r="258" spans="1:34" x14ac:dyDescent="0.2">
      <c r="A258" s="7">
        <v>2306.0037200000002</v>
      </c>
      <c r="B258" s="3" t="s">
        <v>23</v>
      </c>
      <c r="C258" s="3">
        <v>0</v>
      </c>
      <c r="D258" s="3">
        <v>0</v>
      </c>
      <c r="E258" s="3" t="b">
        <f>OR(OLD_cmp20_21!E258,OLD_cmp20_21!F258)</f>
        <v>1</v>
      </c>
      <c r="F258" s="13">
        <v>22.513030767440799</v>
      </c>
      <c r="G258" s="13">
        <v>0.167384147644042</v>
      </c>
      <c r="H258" s="13">
        <v>22.017312288284302</v>
      </c>
      <c r="I258" s="13">
        <v>0.17471289634704501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 t="b">
        <v>1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Z258" s="3" t="str" cm="1">
        <f t="array" ref="Z258">IF(E258,"",OLD_cmp20_21!Z258:AG258)</f>
        <v/>
      </c>
    </row>
    <row r="259" spans="1:34" x14ac:dyDescent="0.2">
      <c r="A259" s="7">
        <v>2306.0574999999999</v>
      </c>
      <c r="B259" s="3" t="s">
        <v>10</v>
      </c>
      <c r="C259" s="3">
        <v>12</v>
      </c>
      <c r="D259" s="3">
        <v>0</v>
      </c>
      <c r="E259" s="3" t="b">
        <f>OR(OLD_cmp20_21!E259,OLD_cmp20_21!F259)</f>
        <v>0</v>
      </c>
      <c r="F259" s="13">
        <v>2.5813126564025799</v>
      </c>
      <c r="G259" s="13">
        <v>2.3436996936797998</v>
      </c>
      <c r="H259" s="13">
        <v>9.5117154121398908</v>
      </c>
      <c r="I259" s="13">
        <v>0.118110418319702</v>
      </c>
      <c r="Z259" s="3" t="str" cm="1">
        <f t="array" ref="Z259:AG259">IF(E259,"",OLD_cmp20_21!Z259:AG259)</f>
        <v>2020 errors out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</row>
    <row r="260" spans="1:34" x14ac:dyDescent="0.2">
      <c r="A260" s="7">
        <v>2306.0048999999999</v>
      </c>
      <c r="B260" s="3" t="s">
        <v>57</v>
      </c>
      <c r="C260" s="3">
        <v>12</v>
      </c>
      <c r="D260" s="3">
        <v>12</v>
      </c>
      <c r="E260" s="3" t="b">
        <f>OR(OLD_cmp20_21!E260,OLD_cmp20_21!F260)</f>
        <v>0</v>
      </c>
      <c r="F260" s="13">
        <v>0.36692357063293402</v>
      </c>
      <c r="G260" s="13">
        <v>0.37119722366333002</v>
      </c>
      <c r="H260" s="13">
        <v>0.36825156211853</v>
      </c>
      <c r="I260" s="13">
        <v>0.37395644187927202</v>
      </c>
      <c r="Z260" s="3" t="str" cm="1">
        <f t="array" ref="Z260:AG260">IF(E260,"",OLD_cmp20_21!Z260:AG260)</f>
        <v>error sty not found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</row>
    <row r="261" spans="1:34" x14ac:dyDescent="0.2">
      <c r="A261" s="7">
        <v>2306.0005999999998</v>
      </c>
      <c r="B261" s="3" t="s">
        <v>11</v>
      </c>
      <c r="C261" s="3">
        <v>0</v>
      </c>
      <c r="D261" s="3">
        <v>0</v>
      </c>
      <c r="E261" s="3" t="b">
        <f>OR(OLD_cmp20_21!E261,OLD_cmp20_21!F261)</f>
        <v>1</v>
      </c>
      <c r="F261" s="13">
        <v>14.401518583297699</v>
      </c>
      <c r="G261" s="13">
        <v>0.170920610427856</v>
      </c>
      <c r="H261" s="13">
        <v>14.587208271026601</v>
      </c>
      <c r="I261" s="13">
        <v>0.16671228408813399</v>
      </c>
      <c r="J261" s="3">
        <v>4</v>
      </c>
      <c r="K261" s="3">
        <v>4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4</v>
      </c>
      <c r="R261" s="3" t="b">
        <v>1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Z261" s="3" t="str" cm="1">
        <f t="array" ref="Z261">IF(E261,"",OLD_cmp20_21!Z261:AG261)</f>
        <v/>
      </c>
    </row>
    <row r="262" spans="1:34" x14ac:dyDescent="0.2">
      <c r="A262" s="7">
        <v>2306.00279</v>
      </c>
      <c r="B262" s="3" t="s">
        <v>23</v>
      </c>
      <c r="C262" s="3">
        <v>12</v>
      </c>
      <c r="D262" s="3">
        <v>12</v>
      </c>
      <c r="E262" s="3" t="b">
        <f>OR(OLD_cmp20_21!E262,OLD_cmp20_21!F262)</f>
        <v>1</v>
      </c>
      <c r="F262" s="13">
        <v>3.89068150520324</v>
      </c>
      <c r="G262" s="13">
        <v>3.5883662700653001</v>
      </c>
      <c r="H262" s="13">
        <v>3.9626579284667902</v>
      </c>
      <c r="I262" s="13">
        <v>3.8449780941009499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 t="b">
        <v>1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Z262" s="3" t="str" cm="1">
        <f t="array" ref="Z262">IF(E262,"",OLD_cmp20_21!Z262:AG262)</f>
        <v/>
      </c>
    </row>
    <row r="263" spans="1:34" x14ac:dyDescent="0.2">
      <c r="A263" s="7">
        <v>2306.0059000000001</v>
      </c>
      <c r="B263" s="3" t="s">
        <v>13</v>
      </c>
      <c r="C263" s="3">
        <v>0</v>
      </c>
      <c r="D263" s="3">
        <v>0</v>
      </c>
      <c r="E263" s="3" t="b">
        <f>OR(OLD_cmp20_21!E263,OLD_cmp20_21!F263)</f>
        <v>1</v>
      </c>
      <c r="F263" s="13">
        <v>7.5709505081176696</v>
      </c>
      <c r="G263" s="13">
        <v>0.1157066822052</v>
      </c>
      <c r="H263" s="13">
        <v>8.2276339530944806</v>
      </c>
      <c r="I263" s="13">
        <v>0.116230249404907</v>
      </c>
      <c r="J263" s="3">
        <v>16</v>
      </c>
      <c r="K263" s="3">
        <v>16</v>
      </c>
      <c r="L263" s="3">
        <v>0</v>
      </c>
      <c r="M263" s="3">
        <v>0</v>
      </c>
      <c r="N263" s="3">
        <v>0</v>
      </c>
      <c r="O263" s="3">
        <v>8</v>
      </c>
      <c r="P263" s="3">
        <v>8</v>
      </c>
      <c r="Q263" s="3">
        <v>2</v>
      </c>
      <c r="R263" s="3" t="b">
        <v>1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Z263" s="3" t="str" cm="1">
        <f t="array" ref="Z263">IF(E263,"",OLD_cmp20_21!Z263:AG263)</f>
        <v/>
      </c>
    </row>
    <row r="264" spans="1:34" x14ac:dyDescent="0.2">
      <c r="A264" s="7">
        <v>2306.0034300000002</v>
      </c>
      <c r="B264" s="3" t="s">
        <v>23</v>
      </c>
      <c r="C264" s="3">
        <v>0</v>
      </c>
      <c r="D264" s="3">
        <v>0</v>
      </c>
      <c r="E264" s="3" t="b">
        <f>OR(OLD_cmp20_21!E264,OLD_cmp20_21!F264)</f>
        <v>1</v>
      </c>
      <c r="F264" s="13">
        <v>4.5898420810699401</v>
      </c>
      <c r="G264" s="13">
        <v>0.116787672042846</v>
      </c>
      <c r="H264" s="13">
        <v>5.2969396114349303</v>
      </c>
      <c r="I264" s="13">
        <v>0.11683845520019499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 t="b">
        <v>1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Z264" s="3" t="str" cm="1">
        <f t="array" ref="Z264">IF(E264,"",OLD_cmp20_21!Z264:AG264)</f>
        <v/>
      </c>
    </row>
    <row r="265" spans="1:34" x14ac:dyDescent="0.2">
      <c r="A265" s="7">
        <v>2306.1219999999998</v>
      </c>
      <c r="B265" s="3" t="s">
        <v>12</v>
      </c>
      <c r="C265" s="3">
        <v>0</v>
      </c>
      <c r="D265" s="3">
        <v>0</v>
      </c>
      <c r="E265" s="3" t="b">
        <f>OR(OLD_cmp20_21!E265,OLD_cmp20_21!F265)</f>
        <v>1</v>
      </c>
      <c r="F265" s="13">
        <v>23.9119246006012</v>
      </c>
      <c r="G265" s="13">
        <v>0.11687350273132301</v>
      </c>
      <c r="H265" s="13">
        <v>17.2877371311187</v>
      </c>
      <c r="I265" s="13">
        <v>0.16752791404724099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 t="b">
        <v>1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Z265" s="3" t="str" cm="1">
        <f t="array" ref="Z265">IF(E265,"",OLD_cmp20_21!Z265:AG265)</f>
        <v/>
      </c>
    </row>
    <row r="266" spans="1:34" x14ac:dyDescent="0.2">
      <c r="A266" s="7">
        <v>2306.0206199999998</v>
      </c>
      <c r="B266" s="3" t="s">
        <v>23</v>
      </c>
      <c r="C266" s="3">
        <v>0</v>
      </c>
      <c r="D266" s="3">
        <v>0</v>
      </c>
      <c r="E266" s="3" t="b">
        <f>OR(OLD_cmp20_21!E266,OLD_cmp20_21!F266)</f>
        <v>1</v>
      </c>
      <c r="F266" s="13">
        <v>11.388807058334301</v>
      </c>
      <c r="G266" s="13">
        <v>0.115826368331909</v>
      </c>
      <c r="H266" s="13">
        <v>13.086674451827999</v>
      </c>
      <c r="I266" s="13">
        <v>0.16805148124694799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 t="b">
        <v>1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Z266" s="3" t="str" cm="1">
        <f t="array" ref="Z266">IF(E266,"",OLD_cmp20_21!Z266:AG266)</f>
        <v/>
      </c>
    </row>
    <row r="267" spans="1:34" x14ac:dyDescent="0.2">
      <c r="A267" s="7">
        <v>2306.0130800000002</v>
      </c>
      <c r="B267" s="3" t="s">
        <v>49</v>
      </c>
      <c r="C267" s="3">
        <v>0</v>
      </c>
      <c r="D267" s="3">
        <v>0</v>
      </c>
      <c r="E267" s="3" t="b">
        <f>OR(OLD_cmp20_21!E267,OLD_cmp20_21!F267)</f>
        <v>1</v>
      </c>
      <c r="F267" s="13">
        <v>6.81137990951538</v>
      </c>
      <c r="G267" s="13">
        <v>0.116214752197265</v>
      </c>
      <c r="H267" s="13">
        <v>7.6734859943389804</v>
      </c>
      <c r="I267" s="13">
        <v>0.176876544952392</v>
      </c>
      <c r="J267" s="3">
        <v>2</v>
      </c>
      <c r="K267" s="3">
        <v>2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4</v>
      </c>
      <c r="R267" s="3" t="b">
        <v>1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Z267" s="3" t="str" cm="1">
        <f t="array" ref="Z267">IF(E267,"",OLD_cmp20_21!Z267:AG267)</f>
        <v/>
      </c>
    </row>
    <row r="268" spans="1:34" x14ac:dyDescent="0.2">
      <c r="A268" s="7">
        <v>2306.00371</v>
      </c>
      <c r="B268" s="3" t="s">
        <v>10</v>
      </c>
      <c r="C268" s="3">
        <v>12</v>
      </c>
      <c r="D268" s="3">
        <v>0</v>
      </c>
      <c r="E268" s="3" t="b">
        <f>OR(OLD_cmp20_21!E268,OLD_cmp20_21!F268)</f>
        <v>0</v>
      </c>
      <c r="F268" s="13">
        <v>3.5350887775421098</v>
      </c>
      <c r="G268" s="13">
        <v>0.219510793685913</v>
      </c>
      <c r="H268" s="13">
        <v>7.4916641712188703</v>
      </c>
      <c r="I268" s="13">
        <v>0.16720128059387199</v>
      </c>
      <c r="J268" s="3">
        <v>392</v>
      </c>
      <c r="K268" s="3">
        <v>264</v>
      </c>
      <c r="L268" s="3">
        <v>0</v>
      </c>
      <c r="M268" s="3">
        <v>0</v>
      </c>
      <c r="N268" s="3">
        <v>3</v>
      </c>
      <c r="O268" s="3">
        <v>-141</v>
      </c>
      <c r="P268" s="3">
        <v>90</v>
      </c>
      <c r="Q268" s="3">
        <v>12</v>
      </c>
      <c r="R268" s="3" t="b">
        <v>1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Z268" s="3" cm="1">
        <f t="array" ref="Z268:AG268">IF(E268,"",OLD_cmp20_21!Z268:AG268)</f>
        <v>1</v>
      </c>
      <c r="AA268" s="3">
        <v>1</v>
      </c>
      <c r="AB268" s="3">
        <v>1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</row>
    <row r="269" spans="1:34" x14ac:dyDescent="0.2">
      <c r="A269" s="7">
        <v>2306.0174000000002</v>
      </c>
      <c r="B269" s="3" t="s">
        <v>12</v>
      </c>
      <c r="C269" s="3">
        <v>0</v>
      </c>
      <c r="D269" s="3">
        <v>0</v>
      </c>
      <c r="E269" s="3" t="b">
        <f>OR(OLD_cmp20_21!E269,OLD_cmp20_21!F269)</f>
        <v>0</v>
      </c>
      <c r="F269" s="13">
        <v>21.603114843368498</v>
      </c>
      <c r="G269" s="13">
        <v>0.1160728931427</v>
      </c>
      <c r="H269" s="13">
        <v>22.003672599792399</v>
      </c>
      <c r="I269" s="13">
        <v>0.169718742370605</v>
      </c>
      <c r="J269" s="3">
        <v>2</v>
      </c>
      <c r="K269" s="3">
        <v>2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4</v>
      </c>
      <c r="R269" s="3" t="b">
        <v>1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AE269" s="3">
        <v>1</v>
      </c>
      <c r="AH269" t="s">
        <v>248</v>
      </c>
    </row>
    <row r="270" spans="1:34" x14ac:dyDescent="0.2">
      <c r="A270" s="7">
        <v>2306.0159199999998</v>
      </c>
      <c r="B270" s="3" t="s">
        <v>10</v>
      </c>
      <c r="C270" s="3">
        <v>0</v>
      </c>
      <c r="D270" s="3">
        <v>0</v>
      </c>
      <c r="E270" s="3" t="b">
        <f>OR(OLD_cmp20_21!E270,OLD_cmp20_21!F270)</f>
        <v>1</v>
      </c>
      <c r="F270" s="13">
        <v>5.5497252941131503</v>
      </c>
      <c r="G270" s="13">
        <v>0.17009162902832001</v>
      </c>
      <c r="H270" s="13">
        <v>5.8369784355163503</v>
      </c>
      <c r="I270" s="13">
        <v>0.116313934326171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 t="b">
        <v>1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Z270" s="3" t="str" cm="1">
        <f t="array" ref="Z270">IF(E270,"",OLD_cmp20_21!Z270:AG270)</f>
        <v/>
      </c>
    </row>
    <row r="271" spans="1:34" x14ac:dyDescent="0.2">
      <c r="A271" s="7">
        <v>2306.0088300000002</v>
      </c>
      <c r="B271" s="3" t="s">
        <v>16</v>
      </c>
      <c r="C271" s="3">
        <v>0</v>
      </c>
      <c r="D271" s="3">
        <v>0</v>
      </c>
      <c r="E271" s="3" t="b">
        <f>OR(OLD_cmp20_21!E271,OLD_cmp20_21!F271)</f>
        <v>1</v>
      </c>
      <c r="F271" s="13">
        <v>20.7818970680236</v>
      </c>
      <c r="G271" s="13">
        <v>0.16902399063110299</v>
      </c>
      <c r="H271" s="13">
        <v>21.299105644226</v>
      </c>
      <c r="I271" s="13">
        <v>0.16700410842895499</v>
      </c>
      <c r="J271" s="3">
        <v>2</v>
      </c>
      <c r="K271" s="3">
        <v>2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4</v>
      </c>
      <c r="R271" s="3" t="b">
        <v>1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Z271" s="3" t="str" cm="1">
        <f t="array" ref="Z271">IF(E271,"",OLD_cmp20_21!Z271:AG271)</f>
        <v/>
      </c>
    </row>
    <row r="272" spans="1:34" x14ac:dyDescent="0.2">
      <c r="A272" s="7">
        <v>2306.0019000000002</v>
      </c>
      <c r="B272" s="3" t="s">
        <v>58</v>
      </c>
      <c r="C272" s="3">
        <v>0</v>
      </c>
      <c r="D272" s="3">
        <v>0</v>
      </c>
      <c r="E272" s="3" t="b">
        <f>OR(OLD_cmp20_21!E272,OLD_cmp20_21!F272)</f>
        <v>0</v>
      </c>
      <c r="F272" s="13">
        <v>23.065312147140499</v>
      </c>
      <c r="G272" s="13">
        <v>0.11623740196228</v>
      </c>
      <c r="H272" s="13">
        <v>28.5857110023498</v>
      </c>
      <c r="I272" s="13">
        <v>0.16735959053039501</v>
      </c>
      <c r="J272" s="3">
        <v>3</v>
      </c>
      <c r="K272" s="3">
        <v>2</v>
      </c>
      <c r="L272" s="3">
        <v>0</v>
      </c>
      <c r="M272" s="3">
        <v>0</v>
      </c>
      <c r="N272" s="3">
        <v>0</v>
      </c>
      <c r="O272" s="3">
        <v>-1</v>
      </c>
      <c r="P272" s="3">
        <v>0</v>
      </c>
      <c r="Q272" s="3">
        <v>4</v>
      </c>
      <c r="R272" s="3" t="b">
        <v>1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Z272" s="3">
        <v>1</v>
      </c>
      <c r="AA272" s="3">
        <v>1</v>
      </c>
    </row>
    <row r="273" spans="1:33" x14ac:dyDescent="0.2">
      <c r="A273" s="7">
        <v>2306.0020300000001</v>
      </c>
      <c r="B273" s="3" t="s">
        <v>14</v>
      </c>
      <c r="C273" s="3">
        <v>12</v>
      </c>
      <c r="D273" s="3">
        <v>12</v>
      </c>
      <c r="E273" s="3" t="b">
        <f>OR(OLD_cmp20_21!E273,OLD_cmp20_21!F273)</f>
        <v>1</v>
      </c>
      <c r="F273" s="13">
        <v>4.4410836696624703</v>
      </c>
      <c r="G273" s="13">
        <v>0.27113008499145502</v>
      </c>
      <c r="H273" s="13">
        <v>4.7607164382934499</v>
      </c>
      <c r="I273" s="13">
        <v>0.27255821228027299</v>
      </c>
      <c r="J273" s="3">
        <v>472</v>
      </c>
      <c r="K273" s="3">
        <v>0</v>
      </c>
      <c r="L273" s="3">
        <v>0</v>
      </c>
      <c r="M273" s="3">
        <v>0</v>
      </c>
      <c r="N273" s="3">
        <v>193</v>
      </c>
      <c r="O273" s="3">
        <v>0</v>
      </c>
      <c r="P273" s="3">
        <v>0</v>
      </c>
      <c r="Q273" s="3">
        <v>0</v>
      </c>
      <c r="R273" s="3" t="b">
        <v>1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Z273" s="3" t="str" cm="1">
        <f t="array" ref="Z273">IF(E273,"",OLD_cmp20_21!Z273:AG273)</f>
        <v/>
      </c>
    </row>
    <row r="274" spans="1:33" x14ac:dyDescent="0.2">
      <c r="A274" s="7">
        <v>2306.0192000000002</v>
      </c>
      <c r="B274" s="3" t="s">
        <v>10</v>
      </c>
      <c r="C274" s="3">
        <v>0</v>
      </c>
      <c r="D274" s="3">
        <v>0</v>
      </c>
      <c r="E274" s="3" t="b">
        <f>OR(OLD_cmp20_21!E274,OLD_cmp20_21!F274)</f>
        <v>0</v>
      </c>
      <c r="F274" s="13">
        <v>23.405582189559901</v>
      </c>
      <c r="G274" s="13">
        <v>0.11545896530151301</v>
      </c>
      <c r="H274" s="13">
        <v>27.015147209167399</v>
      </c>
      <c r="I274" s="13">
        <v>0.16948103904724099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 t="b">
        <v>1</v>
      </c>
      <c r="S274" s="3">
        <v>0</v>
      </c>
      <c r="T274" s="3">
        <v>0</v>
      </c>
      <c r="U274" s="3">
        <v>0</v>
      </c>
      <c r="V274" s="3">
        <v>2</v>
      </c>
      <c r="W274" s="3">
        <v>0</v>
      </c>
      <c r="X274" s="3" t="s">
        <v>274</v>
      </c>
      <c r="Z274" s="3">
        <v>1</v>
      </c>
    </row>
    <row r="275" spans="1:33" x14ac:dyDescent="0.2">
      <c r="A275" s="7">
        <v>2306.05701</v>
      </c>
      <c r="B275" s="3" t="s">
        <v>17</v>
      </c>
      <c r="C275" s="3">
        <v>12</v>
      </c>
      <c r="D275" s="3">
        <v>0</v>
      </c>
      <c r="E275" s="3" t="b">
        <f>OR(OLD_cmp20_21!E275,OLD_cmp20_21!F275)</f>
        <v>0</v>
      </c>
      <c r="F275" s="13">
        <v>11.0293416976928</v>
      </c>
      <c r="G275" s="13">
        <v>12.754332780838</v>
      </c>
      <c r="H275" s="13">
        <v>35.038238048553403</v>
      </c>
      <c r="I275" s="13">
        <v>0.16685938835144001</v>
      </c>
      <c r="J275" s="3">
        <v>11242</v>
      </c>
      <c r="K275" s="3">
        <v>3414</v>
      </c>
      <c r="L275" s="3">
        <v>7</v>
      </c>
      <c r="M275" s="3">
        <v>8</v>
      </c>
      <c r="N275" s="3">
        <v>3127</v>
      </c>
      <c r="O275" s="3">
        <v>-19</v>
      </c>
      <c r="P275" s="3">
        <v>48</v>
      </c>
      <c r="Q275" s="3">
        <v>14</v>
      </c>
      <c r="R275" s="3" t="b">
        <v>1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Z275" s="3">
        <v>1</v>
      </c>
      <c r="AA275" s="3">
        <v>1</v>
      </c>
      <c r="AB275" s="3">
        <v>1</v>
      </c>
    </row>
    <row r="276" spans="1:33" x14ac:dyDescent="0.2">
      <c r="A276" s="7">
        <v>2306.0398700000001</v>
      </c>
      <c r="B276" s="3" t="s">
        <v>10</v>
      </c>
      <c r="C276" s="3">
        <v>0</v>
      </c>
      <c r="D276" s="3">
        <v>0</v>
      </c>
      <c r="E276" s="3" t="b">
        <f>OR(OLD_cmp20_21!E276,OLD_cmp20_21!F276)</f>
        <v>1</v>
      </c>
      <c r="F276" s="13">
        <v>10.5915222167968</v>
      </c>
      <c r="G276" s="13">
        <v>0.11651110649108801</v>
      </c>
      <c r="H276" s="13">
        <v>10.226933240890499</v>
      </c>
      <c r="I276" s="13">
        <v>0.116623640060424</v>
      </c>
      <c r="J276" s="3">
        <v>2</v>
      </c>
      <c r="K276" s="3">
        <v>2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4</v>
      </c>
      <c r="R276" s="3" t="b">
        <v>1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Z276" s="3" t="str" cm="1">
        <f t="array" ref="Z276">IF(E276,"",OLD_cmp20_21!Z276:AG276)</f>
        <v/>
      </c>
    </row>
    <row r="277" spans="1:33" x14ac:dyDescent="0.2">
      <c r="A277" s="7">
        <v>2306.01838</v>
      </c>
      <c r="B277" s="3" t="s">
        <v>10</v>
      </c>
      <c r="C277" s="3">
        <v>0</v>
      </c>
      <c r="D277" s="3">
        <v>0</v>
      </c>
      <c r="E277" s="3" t="b">
        <f>OR(OLD_cmp20_21!E277,OLD_cmp20_21!F277)</f>
        <v>1</v>
      </c>
      <c r="F277" s="13">
        <v>18.909392356872502</v>
      </c>
      <c r="G277" s="13">
        <v>0.220436811447143</v>
      </c>
      <c r="H277" s="13">
        <v>16.811826467513999</v>
      </c>
      <c r="I277" s="13">
        <v>0.22195029258728</v>
      </c>
      <c r="J277" s="3">
        <v>2</v>
      </c>
      <c r="K277" s="3">
        <v>2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4</v>
      </c>
      <c r="R277" s="3" t="b">
        <v>1</v>
      </c>
      <c r="S277" s="3">
        <v>0</v>
      </c>
      <c r="T277" s="3">
        <v>0</v>
      </c>
      <c r="U277" s="3">
        <v>0</v>
      </c>
      <c r="V277" s="3">
        <v>2</v>
      </c>
      <c r="W277" s="3">
        <v>0</v>
      </c>
      <c r="Z277" s="3" t="str" cm="1">
        <f t="array" ref="Z277">IF(E277,"",OLD_cmp20_21!Z277:AG277)</f>
        <v/>
      </c>
    </row>
    <row r="278" spans="1:33" x14ac:dyDescent="0.2">
      <c r="A278" s="7">
        <v>2306.0443</v>
      </c>
      <c r="B278" s="3" t="s">
        <v>10</v>
      </c>
      <c r="C278" s="3">
        <v>0</v>
      </c>
      <c r="D278" s="3">
        <v>0</v>
      </c>
      <c r="E278" s="3" t="b">
        <f>OR(OLD_cmp20_21!E278,OLD_cmp20_21!F278)</f>
        <v>0</v>
      </c>
      <c r="F278" s="13">
        <v>4.3393266201019198</v>
      </c>
      <c r="G278" s="13">
        <v>8.1201076507568304E-2</v>
      </c>
      <c r="H278" s="13">
        <v>5.05279040336608</v>
      </c>
      <c r="I278" s="13">
        <v>0.17196464538574199</v>
      </c>
      <c r="J278" s="3">
        <v>137</v>
      </c>
      <c r="K278" s="3">
        <v>114</v>
      </c>
      <c r="L278" s="3">
        <v>0</v>
      </c>
      <c r="M278" s="3">
        <v>0</v>
      </c>
      <c r="N278" s="3">
        <v>9</v>
      </c>
      <c r="O278" s="3">
        <v>-1</v>
      </c>
      <c r="P278" s="3">
        <v>0</v>
      </c>
      <c r="Q278" s="3">
        <v>0</v>
      </c>
      <c r="R278" s="3" t="b">
        <v>1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Z278" s="3" cm="1">
        <f t="array" ref="Z278:AG278">IF(E278,"",OLD_cmp20_21!Z278:AG278)</f>
        <v>1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</row>
    <row r="279" spans="1:33" x14ac:dyDescent="0.2">
      <c r="A279" s="7">
        <v>2306.0033100000001</v>
      </c>
      <c r="B279" s="3" t="s">
        <v>14</v>
      </c>
      <c r="C279" s="3">
        <v>0</v>
      </c>
      <c r="D279" s="3">
        <v>0</v>
      </c>
      <c r="E279" s="3" t="b">
        <f>OR(OLD_cmp20_21!E279,OLD_cmp20_21!F279)</f>
        <v>1</v>
      </c>
      <c r="F279" s="13">
        <v>13.240966796875</v>
      </c>
      <c r="G279" s="13">
        <v>0.11581301689147901</v>
      </c>
      <c r="H279" s="13">
        <v>14.922037601470899</v>
      </c>
      <c r="I279" s="13">
        <v>0.16945552825927701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 t="b">
        <v>1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Z279" s="3" t="str" cm="1">
        <f t="array" ref="Z279">IF(E279,"",OLD_cmp20_21!Z279:AG279)</f>
        <v/>
      </c>
    </row>
    <row r="280" spans="1:33" x14ac:dyDescent="0.2">
      <c r="A280" s="7">
        <v>2306.1004800000001</v>
      </c>
      <c r="B280" s="3" t="s">
        <v>17</v>
      </c>
      <c r="C280" s="3">
        <v>0</v>
      </c>
      <c r="D280" s="3">
        <v>0</v>
      </c>
      <c r="E280" s="3" t="b">
        <f>OR(OLD_cmp20_21!E280,OLD_cmp20_21!F280)</f>
        <v>0</v>
      </c>
      <c r="F280" s="13">
        <v>52.510592699050903</v>
      </c>
      <c r="G280" s="13">
        <v>0.16921138763427701</v>
      </c>
      <c r="H280" s="13">
        <v>58.869194269180298</v>
      </c>
      <c r="I280" s="13">
        <v>0.17885565757751401</v>
      </c>
      <c r="J280" s="3">
        <v>286</v>
      </c>
      <c r="K280" s="3">
        <v>0</v>
      </c>
      <c r="L280" s="3">
        <v>0</v>
      </c>
      <c r="M280" s="3">
        <v>0</v>
      </c>
      <c r="N280" s="3">
        <v>117</v>
      </c>
      <c r="O280" s="3">
        <v>6</v>
      </c>
      <c r="P280" s="3">
        <v>0</v>
      </c>
      <c r="Q280" s="3">
        <v>0</v>
      </c>
      <c r="R280" s="3" t="b">
        <v>1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Z280" s="3">
        <v>1</v>
      </c>
    </row>
    <row r="281" spans="1:33" x14ac:dyDescent="0.2">
      <c r="A281" s="7">
        <v>2306.0269199999998</v>
      </c>
      <c r="B281" s="3" t="s">
        <v>10</v>
      </c>
      <c r="C281" s="3">
        <v>0</v>
      </c>
      <c r="D281" s="3">
        <v>0</v>
      </c>
      <c r="E281" s="3" t="b">
        <f>OR(OLD_cmp20_21!E281,OLD_cmp20_21!F281)</f>
        <v>0</v>
      </c>
      <c r="F281" s="13">
        <v>31.292047500610298</v>
      </c>
      <c r="G281" s="13">
        <v>0.116024494171142</v>
      </c>
      <c r="H281" s="13">
        <v>34.750560760497997</v>
      </c>
      <c r="I281" s="13">
        <v>0.16657710075378401</v>
      </c>
      <c r="J281" s="3">
        <v>2</v>
      </c>
      <c r="K281" s="3">
        <v>0</v>
      </c>
      <c r="L281" s="3">
        <v>0</v>
      </c>
      <c r="M281" s="3">
        <v>0</v>
      </c>
      <c r="N281" s="3">
        <v>0</v>
      </c>
      <c r="O281" s="3">
        <v>-2</v>
      </c>
      <c r="P281" s="3">
        <v>0</v>
      </c>
      <c r="Q281" s="3">
        <v>0</v>
      </c>
      <c r="R281" s="3" t="b">
        <v>1</v>
      </c>
      <c r="S281" s="3">
        <v>0</v>
      </c>
      <c r="T281" s="3">
        <v>0</v>
      </c>
      <c r="U281" s="3">
        <v>0</v>
      </c>
      <c r="V281" s="3">
        <v>6</v>
      </c>
      <c r="W281" s="3">
        <v>0</v>
      </c>
      <c r="X281" s="3" t="s">
        <v>278</v>
      </c>
      <c r="Z281" s="3" cm="1">
        <f t="array" ref="Z281:AG281">IF(E281,"",OLD_cmp20_21!Z281:AG281)</f>
        <v>1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</row>
    <row r="282" spans="1:33" x14ac:dyDescent="0.2">
      <c r="A282" s="7">
        <v>2306.0014500000002</v>
      </c>
      <c r="B282" s="3" t="s">
        <v>10</v>
      </c>
      <c r="C282" s="3">
        <v>0</v>
      </c>
      <c r="D282" s="3">
        <v>0</v>
      </c>
      <c r="E282" s="3" t="b">
        <f>OR(OLD_cmp20_21!E282,OLD_cmp20_21!F282)</f>
        <v>1</v>
      </c>
      <c r="F282" s="13">
        <v>52.851382017135599</v>
      </c>
      <c r="G282" s="13">
        <v>0.17218208312988201</v>
      </c>
      <c r="H282" s="13">
        <v>63.973174571990903</v>
      </c>
      <c r="I282" s="13">
        <v>0.16702795028686501</v>
      </c>
      <c r="J282" s="3">
        <v>2</v>
      </c>
      <c r="K282" s="3">
        <v>2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4</v>
      </c>
      <c r="R282" s="3" t="b">
        <v>1</v>
      </c>
      <c r="S282" s="3">
        <v>0</v>
      </c>
      <c r="T282" s="3">
        <v>0</v>
      </c>
      <c r="U282" s="3">
        <v>0</v>
      </c>
      <c r="V282" s="3">
        <v>4</v>
      </c>
      <c r="W282" s="3">
        <v>0</v>
      </c>
      <c r="Z282" s="3" t="str" cm="1">
        <f t="array" ref="Z282">IF(E282,"",OLD_cmp20_21!Z282:AG282)</f>
        <v/>
      </c>
    </row>
    <row r="283" spans="1:33" x14ac:dyDescent="0.2">
      <c r="A283" s="7">
        <v>2306.0026800000001</v>
      </c>
      <c r="B283" s="3" t="s">
        <v>10</v>
      </c>
      <c r="C283" s="3">
        <v>0</v>
      </c>
      <c r="D283" s="3">
        <v>0</v>
      </c>
      <c r="E283" s="3" t="b">
        <f>OR(OLD_cmp20_21!E283,OLD_cmp20_21!F283)</f>
        <v>1</v>
      </c>
      <c r="F283" s="13">
        <v>36.314254760742102</v>
      </c>
      <c r="G283" s="13">
        <v>0.169745683670043</v>
      </c>
      <c r="H283" s="13">
        <v>36.035121679306002</v>
      </c>
      <c r="I283" s="13">
        <v>0.16958451271057101</v>
      </c>
      <c r="J283" s="3">
        <v>2</v>
      </c>
      <c r="K283" s="3">
        <v>2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4</v>
      </c>
      <c r="R283" s="3" t="b">
        <v>1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Z283" s="3" t="str" cm="1">
        <f t="array" ref="Z283">IF(E283,"",OLD_cmp20_21!Z283:AG283)</f>
        <v/>
      </c>
    </row>
    <row r="284" spans="1:33" x14ac:dyDescent="0.2">
      <c r="A284" s="7">
        <v>2306.0057499999998</v>
      </c>
      <c r="B284" s="3" t="s">
        <v>17</v>
      </c>
      <c r="C284" s="3">
        <v>0</v>
      </c>
      <c r="D284" s="3">
        <v>0</v>
      </c>
      <c r="E284" s="3" t="b">
        <f>OR(OLD_cmp20_21!E284,OLD_cmp20_21!F284)</f>
        <v>0</v>
      </c>
      <c r="F284" s="13">
        <v>14.846278429031299</v>
      </c>
      <c r="G284" s="13">
        <v>0.16784214973449699</v>
      </c>
      <c r="H284" s="13">
        <v>15.2267906665802</v>
      </c>
      <c r="I284" s="13">
        <v>0.16596937179565399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 t="b">
        <v>1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Z284" s="3" cm="1">
        <f t="array" ref="Z284:AG284">IF(E284,"",OLD_cmp20_21!Z284:AG284)</f>
        <v>1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</row>
    <row r="285" spans="1:33" x14ac:dyDescent="0.2">
      <c r="A285" s="7">
        <v>2306.0063100000002</v>
      </c>
      <c r="B285" s="3" t="s">
        <v>13</v>
      </c>
      <c r="C285" s="3">
        <v>0</v>
      </c>
      <c r="D285" s="3">
        <v>0</v>
      </c>
      <c r="E285" s="3" t="b">
        <f>OR(OLD_cmp20_21!E285,OLD_cmp20_21!F285)</f>
        <v>0</v>
      </c>
      <c r="F285" s="13">
        <v>9.8423666954040492</v>
      </c>
      <c r="G285" s="13">
        <v>0.168241262435913</v>
      </c>
      <c r="H285" s="13">
        <v>10.089570999145501</v>
      </c>
      <c r="I285" s="13">
        <v>0.16935682296752899</v>
      </c>
      <c r="J285" s="3">
        <v>2</v>
      </c>
      <c r="K285" s="3">
        <v>2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4</v>
      </c>
      <c r="R285" s="3" t="b">
        <v>1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Z285" s="3" cm="1">
        <f t="array" ref="Z285:AG285">IF(E285,"",OLD_cmp20_21!Z285:AG285)</f>
        <v>1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</row>
    <row r="286" spans="1:33" x14ac:dyDescent="0.2">
      <c r="A286" s="7">
        <v>2306.009</v>
      </c>
      <c r="B286" s="3" t="s">
        <v>16</v>
      </c>
      <c r="C286" s="3">
        <v>0</v>
      </c>
      <c r="D286" s="3">
        <v>0</v>
      </c>
      <c r="E286" s="3" t="b">
        <f>OR(OLD_cmp20_21!E286,OLD_cmp20_21!F286)</f>
        <v>0</v>
      </c>
      <c r="F286" s="13">
        <v>14.096427917480399</v>
      </c>
      <c r="G286" s="13">
        <v>0.117146015167236</v>
      </c>
      <c r="H286" s="13">
        <v>14.1538279056549</v>
      </c>
      <c r="I286" s="13">
        <v>0.17472743988037101</v>
      </c>
      <c r="J286" s="3">
        <v>8</v>
      </c>
      <c r="K286" s="3">
        <v>2</v>
      </c>
      <c r="L286" s="3">
        <v>0</v>
      </c>
      <c r="M286" s="3">
        <v>0</v>
      </c>
      <c r="N286" s="3">
        <v>1</v>
      </c>
      <c r="O286" s="3">
        <v>0</v>
      </c>
      <c r="P286" s="3">
        <v>0</v>
      </c>
      <c r="Q286" s="3">
        <v>4</v>
      </c>
      <c r="R286" s="3" t="b">
        <v>1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Z286" s="3" cm="1">
        <f t="array" ref="Z286:AG286">IF(E286,"",OLD_cmp20_21!Z286:AG286)</f>
        <v>1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</row>
    <row r="287" spans="1:33" x14ac:dyDescent="0.2">
      <c r="A287" s="7">
        <v>2306.0000399999999</v>
      </c>
      <c r="B287" s="3" t="s">
        <v>26</v>
      </c>
      <c r="C287" s="3">
        <v>0</v>
      </c>
      <c r="D287" s="3">
        <v>0</v>
      </c>
      <c r="E287" s="3" t="b">
        <f>OR(OLD_cmp20_21!E287,OLD_cmp20_21!F287)</f>
        <v>0</v>
      </c>
      <c r="F287" s="13">
        <v>20.0426905155181</v>
      </c>
      <c r="G287" s="13">
        <v>0.16753506660461401</v>
      </c>
      <c r="H287" s="13">
        <v>21.482311487197801</v>
      </c>
      <c r="I287" s="13">
        <v>0.17409491539001401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 t="b">
        <v>1</v>
      </c>
      <c r="S287" s="3">
        <v>0</v>
      </c>
      <c r="T287" s="3">
        <v>0</v>
      </c>
      <c r="U287" s="3">
        <v>0</v>
      </c>
      <c r="V287" s="3">
        <v>6</v>
      </c>
      <c r="W287" s="3">
        <v>0</v>
      </c>
      <c r="Z287" s="3">
        <v>1</v>
      </c>
    </row>
    <row r="288" spans="1:33" x14ac:dyDescent="0.2">
      <c r="A288" s="7">
        <v>2306.0014700000002</v>
      </c>
      <c r="B288" s="3" t="s">
        <v>23</v>
      </c>
      <c r="C288" s="3">
        <v>12</v>
      </c>
      <c r="D288" s="3">
        <v>12</v>
      </c>
      <c r="E288" s="3" t="b">
        <f>OR(OLD_cmp20_21!E288,OLD_cmp20_21!F288)</f>
        <v>1</v>
      </c>
      <c r="F288" s="13">
        <v>13.2072978019714</v>
      </c>
      <c r="G288" s="13">
        <v>12.1587169170379</v>
      </c>
      <c r="H288" s="13">
        <v>13.1686828136444</v>
      </c>
      <c r="I288" s="13">
        <v>13.1170396804809</v>
      </c>
      <c r="J288" s="3">
        <v>2</v>
      </c>
      <c r="K288" s="3">
        <v>2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4</v>
      </c>
      <c r="R288" s="3" t="b">
        <v>1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Z288" s="3" t="str" cm="1">
        <f t="array" ref="Z288">IF(E288,"",OLD_cmp20_21!Z288:AG288)</f>
        <v/>
      </c>
    </row>
    <row r="289" spans="1:34" x14ac:dyDescent="0.2">
      <c r="A289" s="7">
        <v>2306.0016700000001</v>
      </c>
      <c r="B289" s="3" t="s">
        <v>59</v>
      </c>
      <c r="C289" s="3">
        <v>0</v>
      </c>
      <c r="D289" s="3">
        <v>0</v>
      </c>
      <c r="E289" s="3" t="b">
        <f>OR(OLD_cmp20_21!E289,OLD_cmp20_21!F289)</f>
        <v>0</v>
      </c>
      <c r="F289" s="13">
        <v>25.961186170577999</v>
      </c>
      <c r="G289" s="13">
        <v>0.22402548789978</v>
      </c>
      <c r="H289" s="13">
        <v>25.5670340061187</v>
      </c>
      <c r="I289" s="13">
        <v>0.166718959808349</v>
      </c>
      <c r="J289" s="3">
        <v>70</v>
      </c>
      <c r="K289" s="3">
        <v>29</v>
      </c>
      <c r="L289" s="3">
        <v>0</v>
      </c>
      <c r="M289" s="3">
        <v>1</v>
      </c>
      <c r="N289" s="3">
        <v>5</v>
      </c>
      <c r="O289" s="3">
        <v>-5</v>
      </c>
      <c r="P289" s="3">
        <v>-1</v>
      </c>
      <c r="Q289" s="3">
        <v>3</v>
      </c>
      <c r="R289" s="3" t="b">
        <v>1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Z289" s="3">
        <v>1</v>
      </c>
      <c r="AD289" s="3">
        <v>1</v>
      </c>
      <c r="AH289" t="s">
        <v>249</v>
      </c>
    </row>
    <row r="290" spans="1:34" x14ac:dyDescent="0.2">
      <c r="A290" s="7">
        <v>2306.00056</v>
      </c>
      <c r="B290" s="3" t="s">
        <v>18</v>
      </c>
      <c r="C290" s="3">
        <v>12</v>
      </c>
      <c r="D290" s="3">
        <v>12</v>
      </c>
      <c r="E290" s="3" t="b">
        <f>OR(OLD_cmp20_21!E290,OLD_cmp20_21!F290)</f>
        <v>0</v>
      </c>
      <c r="F290" s="13">
        <v>5.9806222915649396</v>
      </c>
      <c r="G290" s="13">
        <v>5.0661985874175999</v>
      </c>
      <c r="H290" s="13">
        <v>4.9654667377471897</v>
      </c>
      <c r="I290" s="13">
        <v>4.9478859901428196</v>
      </c>
      <c r="J290" s="3">
        <v>115</v>
      </c>
      <c r="K290" s="3">
        <v>48</v>
      </c>
      <c r="L290" s="3">
        <v>0</v>
      </c>
      <c r="M290" s="3">
        <v>0</v>
      </c>
      <c r="N290" s="3">
        <v>15</v>
      </c>
      <c r="O290" s="3">
        <v>-6</v>
      </c>
      <c r="P290" s="3">
        <v>0</v>
      </c>
      <c r="Q290" s="3">
        <v>0</v>
      </c>
      <c r="R290" s="3" t="b">
        <v>1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Z290" s="3">
        <v>1</v>
      </c>
    </row>
    <row r="291" spans="1:34" x14ac:dyDescent="0.2">
      <c r="A291" s="7">
        <v>2306.0385500000002</v>
      </c>
      <c r="B291" s="3" t="s">
        <v>17</v>
      </c>
      <c r="C291" s="3">
        <v>0</v>
      </c>
      <c r="D291" s="3">
        <v>0</v>
      </c>
      <c r="E291" s="3" t="b">
        <f>OR(OLD_cmp20_21!E291,OLD_cmp20_21!F291)</f>
        <v>0</v>
      </c>
      <c r="F291" s="13">
        <v>26.3207268714904</v>
      </c>
      <c r="G291" s="13">
        <v>0.16987347602844199</v>
      </c>
      <c r="H291" s="13">
        <v>25.754832267761198</v>
      </c>
      <c r="I291" s="13">
        <v>0.16900205612182601</v>
      </c>
      <c r="J291" s="3">
        <v>52</v>
      </c>
      <c r="K291" s="3">
        <v>10</v>
      </c>
      <c r="L291" s="3">
        <v>0</v>
      </c>
      <c r="M291" s="3">
        <v>0</v>
      </c>
      <c r="N291" s="3">
        <v>5</v>
      </c>
      <c r="O291" s="3">
        <v>18</v>
      </c>
      <c r="P291" s="3">
        <v>4</v>
      </c>
      <c r="Q291" s="3">
        <v>10</v>
      </c>
      <c r="R291" s="3" t="b">
        <v>1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Z291" s="3" cm="1">
        <f t="array" ref="Z291:AG291">IF(E291,"",OLD_cmp20_21!Z291:AG291)</f>
        <v>1</v>
      </c>
      <c r="AA291" s="3">
        <v>1</v>
      </c>
      <c r="AB291" s="3">
        <v>1</v>
      </c>
      <c r="AC291" s="3">
        <v>1</v>
      </c>
      <c r="AD291" s="3">
        <v>0</v>
      </c>
      <c r="AE291" s="3">
        <v>0</v>
      </c>
      <c r="AF291" s="3">
        <v>0</v>
      </c>
      <c r="AG291" s="3">
        <v>0</v>
      </c>
      <c r="AH291" t="s">
        <v>250</v>
      </c>
    </row>
    <row r="292" spans="1:34" x14ac:dyDescent="0.2">
      <c r="A292" s="7">
        <v>2306.0092100000002</v>
      </c>
      <c r="B292" s="3" t="s">
        <v>18</v>
      </c>
      <c r="C292" s="3">
        <v>12</v>
      </c>
      <c r="D292" s="3">
        <v>12</v>
      </c>
      <c r="E292" s="3" t="b">
        <f>OR(OLD_cmp20_21!E292,OLD_cmp20_21!F292)</f>
        <v>1</v>
      </c>
      <c r="F292" s="13">
        <v>12.836108922958299</v>
      </c>
      <c r="G292" s="13">
        <v>5.9144005775451598</v>
      </c>
      <c r="H292" s="13">
        <v>11.291079044342</v>
      </c>
      <c r="I292" s="13">
        <v>5.7708356380462602</v>
      </c>
      <c r="J292" s="3">
        <v>2</v>
      </c>
      <c r="K292" s="3">
        <v>2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4</v>
      </c>
      <c r="R292" s="3" t="b">
        <v>1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Z292" s="3" t="str" cm="1">
        <f t="array" ref="Z292">IF(E292,"",OLD_cmp20_21!Z292:AG292)</f>
        <v/>
      </c>
    </row>
    <row r="293" spans="1:34" x14ac:dyDescent="0.2">
      <c r="A293" s="7">
        <v>2306.01629</v>
      </c>
      <c r="B293" s="3" t="s">
        <v>49</v>
      </c>
      <c r="C293" s="3">
        <v>0</v>
      </c>
      <c r="D293" s="3">
        <v>0</v>
      </c>
      <c r="E293" s="3" t="b">
        <f>OR(OLD_cmp20_21!E293,OLD_cmp20_21!F293)</f>
        <v>1</v>
      </c>
      <c r="F293" s="13">
        <v>5.1603295803069997</v>
      </c>
      <c r="G293" s="13">
        <v>0.118446588516235</v>
      </c>
      <c r="H293" s="13">
        <v>5.25016045570373</v>
      </c>
      <c r="I293" s="13">
        <v>0.115867614746093</v>
      </c>
      <c r="J293" s="3">
        <v>2</v>
      </c>
      <c r="K293" s="3">
        <v>2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4</v>
      </c>
      <c r="R293" s="3" t="b">
        <v>1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Z293" s="3" t="str" cm="1">
        <f t="array" ref="Z293">IF(E293,"",OLD_cmp20_21!Z293:AG293)</f>
        <v/>
      </c>
    </row>
    <row r="294" spans="1:34" x14ac:dyDescent="0.2">
      <c r="A294" s="7">
        <v>2306.1205599999998</v>
      </c>
      <c r="B294" s="3" t="s">
        <v>10</v>
      </c>
      <c r="C294" s="3">
        <v>0</v>
      </c>
      <c r="D294" s="3">
        <v>0</v>
      </c>
      <c r="E294" s="3" t="b">
        <f>OR(OLD_cmp20_21!E294,OLD_cmp20_21!F294)</f>
        <v>1</v>
      </c>
      <c r="F294" s="13">
        <v>18.314524173736501</v>
      </c>
      <c r="G294" s="13">
        <v>0.116694688796997</v>
      </c>
      <c r="H294" s="13">
        <v>22.383150100708001</v>
      </c>
      <c r="I294" s="13">
        <v>0.166866779327392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 t="b">
        <v>1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Z294" s="3" t="str" cm="1">
        <f t="array" ref="Z294">IF(E294,"",OLD_cmp20_21!Z294:AG294)</f>
        <v/>
      </c>
    </row>
    <row r="295" spans="1:34" x14ac:dyDescent="0.2">
      <c r="A295" s="7">
        <v>2306.00767</v>
      </c>
      <c r="B295" s="3" t="s">
        <v>34</v>
      </c>
      <c r="C295" s="3">
        <v>0</v>
      </c>
      <c r="D295" s="3">
        <v>0</v>
      </c>
      <c r="E295" s="3" t="b">
        <f>OR(OLD_cmp20_21!E295,OLD_cmp20_21!F295)</f>
        <v>1</v>
      </c>
      <c r="F295" s="13">
        <v>16.723539113998399</v>
      </c>
      <c r="G295" s="13">
        <v>0.116070508956909</v>
      </c>
      <c r="H295" s="13">
        <v>21.071316242218</v>
      </c>
      <c r="I295" s="13">
        <v>0.16993975639343201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 t="b">
        <v>1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Z295" s="3" t="str" cm="1">
        <f t="array" ref="Z295">IF(E295,"",OLD_cmp20_21!Z295:AG295)</f>
        <v/>
      </c>
    </row>
    <row r="296" spans="1:34" x14ac:dyDescent="0.2">
      <c r="A296" s="7">
        <v>2306.0002500000001</v>
      </c>
      <c r="B296" s="3" t="s">
        <v>17</v>
      </c>
      <c r="C296" s="3">
        <v>12</v>
      </c>
      <c r="D296" s="3">
        <v>12</v>
      </c>
      <c r="E296" s="3" t="b">
        <f>OR(OLD_cmp20_21!E296,OLD_cmp20_21!F296)</f>
        <v>1</v>
      </c>
      <c r="F296" s="13">
        <v>12.443200588226301</v>
      </c>
      <c r="G296" s="13">
        <v>12.6066763401031</v>
      </c>
      <c r="H296" s="13">
        <v>16.6250627040863</v>
      </c>
      <c r="I296" s="13">
        <v>14.4160547256469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 t="b">
        <v>1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Z296" s="3" t="str" cm="1">
        <f t="array" ref="Z296">IF(E296,"",OLD_cmp20_21!Z296:AG296)</f>
        <v/>
      </c>
    </row>
    <row r="297" spans="1:34" x14ac:dyDescent="0.2">
      <c r="A297" s="7">
        <v>2306.0051199999998</v>
      </c>
      <c r="B297" s="3" t="s">
        <v>16</v>
      </c>
      <c r="C297" s="3">
        <v>0</v>
      </c>
      <c r="D297" s="3">
        <v>0</v>
      </c>
      <c r="E297" s="3" t="b">
        <f>OR(OLD_cmp20_21!E297,OLD_cmp20_21!F297)</f>
        <v>1</v>
      </c>
      <c r="F297" s="13">
        <v>11.079855680465601</v>
      </c>
      <c r="G297" s="13">
        <v>0.117873430252075</v>
      </c>
      <c r="H297" s="13">
        <v>12.664584875106801</v>
      </c>
      <c r="I297" s="13">
        <v>0.173815727233886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 t="b">
        <v>1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Z297" s="3" t="str" cm="1">
        <f t="array" ref="Z297">IF(E297,"",OLD_cmp20_21!Z297:AG297)</f>
        <v/>
      </c>
    </row>
    <row r="298" spans="1:34" x14ac:dyDescent="0.2">
      <c r="A298" s="7">
        <v>2306.0012999999999</v>
      </c>
      <c r="B298" s="3" t="s">
        <v>12</v>
      </c>
      <c r="C298" s="3">
        <v>0</v>
      </c>
      <c r="D298" s="3">
        <v>0</v>
      </c>
      <c r="E298" s="3" t="b">
        <f>OR(OLD_cmp20_21!E298,OLD_cmp20_21!F298)</f>
        <v>1</v>
      </c>
      <c r="F298" s="13">
        <v>9.6125693321227992</v>
      </c>
      <c r="G298" s="13">
        <v>0.11727023124694801</v>
      </c>
      <c r="H298" s="13">
        <v>9.6608257293701101</v>
      </c>
      <c r="I298" s="13">
        <v>0.16611528396606401</v>
      </c>
      <c r="J298" s="3">
        <v>2</v>
      </c>
      <c r="K298" s="3">
        <v>2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4</v>
      </c>
      <c r="R298" s="3" t="b">
        <v>1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Z298" s="3" t="str" cm="1">
        <f t="array" ref="Z298">IF(E298,"",OLD_cmp20_21!Z298:AG298)</f>
        <v/>
      </c>
    </row>
    <row r="299" spans="1:34" x14ac:dyDescent="0.2">
      <c r="A299" s="7">
        <v>2306.0099399999999</v>
      </c>
      <c r="B299" s="3" t="s">
        <v>16</v>
      </c>
      <c r="C299" s="3">
        <v>12</v>
      </c>
      <c r="D299" s="3">
        <v>12</v>
      </c>
      <c r="E299" s="3" t="b">
        <f>OR(OLD_cmp20_21!E299,OLD_cmp20_21!F299)</f>
        <v>1</v>
      </c>
      <c r="F299" s="13">
        <v>3.7920324802398602</v>
      </c>
      <c r="G299" s="13">
        <v>3.4869256019592201</v>
      </c>
      <c r="H299" s="13">
        <v>3.9266359806060702</v>
      </c>
      <c r="I299" s="13">
        <v>3.6457345485687198</v>
      </c>
      <c r="J299" s="3">
        <v>2</v>
      </c>
      <c r="K299" s="3">
        <v>2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4</v>
      </c>
      <c r="R299" s="3" t="b">
        <v>1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Z299" s="3" t="str" cm="1">
        <f t="array" ref="Z299">IF(E299,"",OLD_cmp20_21!Z299:AG299)</f>
        <v/>
      </c>
    </row>
    <row r="300" spans="1:34" x14ac:dyDescent="0.2">
      <c r="A300" s="7">
        <v>2306.0044200000002</v>
      </c>
      <c r="B300" s="3" t="s">
        <v>23</v>
      </c>
      <c r="C300" s="3">
        <v>0</v>
      </c>
      <c r="D300" s="3">
        <v>0</v>
      </c>
      <c r="E300" s="3" t="b">
        <f>OR(OLD_cmp20_21!E300,OLD_cmp20_21!F300)</f>
        <v>1</v>
      </c>
      <c r="F300" s="13">
        <v>14.3697052001953</v>
      </c>
      <c r="G300" s="13">
        <v>0.16705131530761699</v>
      </c>
      <c r="H300" s="13">
        <v>15.2158777713775</v>
      </c>
      <c r="I300" s="13">
        <v>0.22074151039123499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 t="b">
        <v>1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Z300" s="3" t="str" cm="1">
        <f t="array" ref="Z300">IF(E300,"",OLD_cmp20_21!Z300:AG300)</f>
        <v/>
      </c>
    </row>
    <row r="301" spans="1:34" x14ac:dyDescent="0.2">
      <c r="A301" s="7">
        <v>2306.0067899999999</v>
      </c>
      <c r="B301" s="3" t="s">
        <v>13</v>
      </c>
      <c r="C301" s="3">
        <v>0</v>
      </c>
      <c r="D301" s="3">
        <v>0</v>
      </c>
      <c r="E301" s="3" t="b">
        <f>OR(OLD_cmp20_21!E301,OLD_cmp20_21!F301)</f>
        <v>0</v>
      </c>
      <c r="F301" s="13">
        <v>11.7428851127624</v>
      </c>
      <c r="G301" s="13">
        <v>0.17323541641235299</v>
      </c>
      <c r="H301" s="13">
        <v>11.9032793045043</v>
      </c>
      <c r="I301" s="13">
        <v>0.17823052406310999</v>
      </c>
      <c r="J301" s="3">
        <v>3</v>
      </c>
      <c r="K301" s="3">
        <v>0</v>
      </c>
      <c r="L301" s="3">
        <v>0</v>
      </c>
      <c r="M301" s="3">
        <v>0</v>
      </c>
      <c r="N301" s="3">
        <v>0</v>
      </c>
      <c r="O301" s="3">
        <v>-3</v>
      </c>
      <c r="P301" s="3">
        <v>0</v>
      </c>
      <c r="Q301" s="3">
        <v>0</v>
      </c>
      <c r="R301" s="3" t="b">
        <v>1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Z301" s="3" cm="1">
        <f t="array" ref="Z301:AG301">IF(E301,"",OLD_cmp20_21!Z301:AG301)</f>
        <v>1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</row>
    <row r="302" spans="1:34" x14ac:dyDescent="0.2">
      <c r="A302" s="7">
        <v>2306.0084499999998</v>
      </c>
      <c r="B302" s="3" t="s">
        <v>17</v>
      </c>
      <c r="C302" s="3">
        <v>0</v>
      </c>
      <c r="D302" s="3">
        <v>0</v>
      </c>
      <c r="E302" s="3" t="b">
        <f>OR(OLD_cmp20_21!E302,OLD_cmp20_21!F302)</f>
        <v>0</v>
      </c>
      <c r="F302" s="13">
        <v>17.188291549682599</v>
      </c>
      <c r="G302" s="13">
        <v>0.17119145393371499</v>
      </c>
      <c r="H302" s="13">
        <v>15.820995330810501</v>
      </c>
      <c r="I302" s="13">
        <v>0.16986417770385701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 t="b">
        <v>1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Z302" s="3" cm="1">
        <f t="array" ref="Z302:AG302">IF(E302,"",OLD_cmp20_21!Z302:AG302)</f>
        <v>1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</row>
    <row r="303" spans="1:34" x14ac:dyDescent="0.2">
      <c r="A303" s="7">
        <v>2306.0427100000002</v>
      </c>
      <c r="B303" s="3" t="s">
        <v>17</v>
      </c>
      <c r="C303" s="3">
        <v>0</v>
      </c>
      <c r="D303" s="3">
        <v>0</v>
      </c>
      <c r="E303" s="3" t="b">
        <f>OR(OLD_cmp20_21!E303,OLD_cmp20_21!F303)</f>
        <v>0</v>
      </c>
      <c r="F303" s="13">
        <v>15.3053514957427</v>
      </c>
      <c r="G303" s="13">
        <v>0.166746616363525</v>
      </c>
      <c r="H303" s="13">
        <v>15.7732720375061</v>
      </c>
      <c r="I303" s="13">
        <v>0.16648817062377899</v>
      </c>
      <c r="J303" s="3">
        <v>1625</v>
      </c>
      <c r="K303" s="3">
        <v>436</v>
      </c>
      <c r="L303" s="3">
        <v>1</v>
      </c>
      <c r="M303" s="3">
        <v>1</v>
      </c>
      <c r="N303" s="3">
        <v>358</v>
      </c>
      <c r="O303" s="3">
        <v>-26</v>
      </c>
      <c r="P303" s="3">
        <v>-1</v>
      </c>
      <c r="Q303" s="3">
        <v>1</v>
      </c>
      <c r="R303" s="3" t="b">
        <v>1</v>
      </c>
      <c r="S303" s="3">
        <v>0</v>
      </c>
      <c r="T303" s="3">
        <v>0</v>
      </c>
      <c r="U303" s="3">
        <v>0</v>
      </c>
      <c r="V303" s="3">
        <v>0</v>
      </c>
      <c r="W303" s="3">
        <v>1</v>
      </c>
      <c r="Z303" s="3" cm="1">
        <f t="array" ref="Z303:AG303">IF(E303,"",OLD_cmp20_21!Z303:AG303)</f>
        <v>1</v>
      </c>
      <c r="AA303" s="3">
        <v>1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</row>
    <row r="304" spans="1:34" x14ac:dyDescent="0.2">
      <c r="A304" s="7">
        <v>2306.02925</v>
      </c>
      <c r="B304" s="3" t="s">
        <v>10</v>
      </c>
      <c r="C304" s="3">
        <v>0</v>
      </c>
      <c r="D304" s="3">
        <v>0</v>
      </c>
      <c r="E304" s="3" t="b">
        <f>OR(OLD_cmp20_21!E304,OLD_cmp20_21!F304)</f>
        <v>0</v>
      </c>
      <c r="F304" s="13">
        <v>11.965711355209301</v>
      </c>
      <c r="G304" s="13">
        <v>0.116655588150024</v>
      </c>
      <c r="H304" s="13">
        <v>14.7477352619171</v>
      </c>
      <c r="I304" s="13">
        <v>0.22881698608398399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 t="b">
        <v>1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 t="s">
        <v>272</v>
      </c>
      <c r="Z304" s="3" cm="1">
        <f t="array" ref="Z304:AG304">IF(E304,"",OLD_cmp20_21!Z304:AG304)</f>
        <v>1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</row>
    <row r="305" spans="1:34" x14ac:dyDescent="0.2">
      <c r="A305" s="7">
        <v>2306.0065500000001</v>
      </c>
      <c r="B305" s="3" t="s">
        <v>60</v>
      </c>
      <c r="C305" s="3">
        <v>0</v>
      </c>
      <c r="D305" s="3">
        <v>0</v>
      </c>
      <c r="E305" s="3" t="b">
        <f>OR(OLD_cmp20_21!E305,OLD_cmp20_21!F305)</f>
        <v>1</v>
      </c>
      <c r="F305" s="13">
        <v>11.526470422744699</v>
      </c>
      <c r="G305" s="13">
        <v>0.16635084152221599</v>
      </c>
      <c r="H305" s="13">
        <v>12.3584330081939</v>
      </c>
      <c r="I305" s="13">
        <v>0.17179965972900299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 t="b">
        <v>1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Z305" s="3" t="str" cm="1">
        <f t="array" ref="Z305">IF(E305,"",OLD_cmp20_21!Z305:AG305)</f>
        <v/>
      </c>
    </row>
    <row r="306" spans="1:34" x14ac:dyDescent="0.2">
      <c r="A306" s="7">
        <v>2306.0034000000001</v>
      </c>
      <c r="B306" s="3" t="s">
        <v>18</v>
      </c>
      <c r="C306" s="3">
        <v>12</v>
      </c>
      <c r="D306" s="3">
        <v>12</v>
      </c>
      <c r="E306" s="3" t="b">
        <f>OR(OLD_cmp20_21!E306,OLD_cmp20_21!F306)</f>
        <v>0</v>
      </c>
      <c r="F306" s="13">
        <v>12.2605884075164</v>
      </c>
      <c r="G306" s="13">
        <v>12.556550741195601</v>
      </c>
      <c r="H306" s="13">
        <v>15.440090417861899</v>
      </c>
      <c r="I306" s="13">
        <v>16.308184385299601</v>
      </c>
      <c r="J306" s="3">
        <v>2</v>
      </c>
      <c r="K306" s="3">
        <v>2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4</v>
      </c>
      <c r="R306" s="3" t="b">
        <v>1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Z306" s="3">
        <v>1</v>
      </c>
    </row>
    <row r="307" spans="1:34" x14ac:dyDescent="0.2">
      <c r="A307" s="7">
        <v>2306.0003900000002</v>
      </c>
      <c r="B307" s="3" t="s">
        <v>61</v>
      </c>
      <c r="C307" s="3">
        <v>0</v>
      </c>
      <c r="D307" s="3">
        <v>0</v>
      </c>
      <c r="E307" s="3" t="b">
        <f>OR(OLD_cmp20_21!E307,OLD_cmp20_21!F307)</f>
        <v>1</v>
      </c>
      <c r="F307" s="13">
        <v>8.0627286434173495</v>
      </c>
      <c r="G307" s="13">
        <v>0.17243790626525801</v>
      </c>
      <c r="H307" s="13">
        <v>11.233268499374301</v>
      </c>
      <c r="I307" s="13">
        <v>0.22466373443603499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 t="b">
        <v>1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Z307" s="3" t="str" cm="1">
        <f t="array" ref="Z307">IF(E307,"",OLD_cmp20_21!Z307:AG307)</f>
        <v/>
      </c>
    </row>
    <row r="308" spans="1:34" x14ac:dyDescent="0.2">
      <c r="A308" s="7">
        <v>2306.0166300000001</v>
      </c>
      <c r="B308" s="3" t="s">
        <v>13</v>
      </c>
      <c r="C308" s="3">
        <v>0</v>
      </c>
      <c r="D308" s="3">
        <v>0</v>
      </c>
      <c r="E308" s="3" t="b">
        <f>OR(OLD_cmp20_21!E308,OLD_cmp20_21!F308)</f>
        <v>1</v>
      </c>
      <c r="F308" s="13">
        <v>10.137531757354701</v>
      </c>
      <c r="G308" s="13">
        <v>0.167737007141113</v>
      </c>
      <c r="H308" s="13">
        <v>10.1439278125762</v>
      </c>
      <c r="I308" s="13">
        <v>0.17052721977233801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 t="b">
        <v>1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Z308" s="3" t="str" cm="1">
        <f t="array" ref="Z308">IF(E308,"",OLD_cmp20_21!Z308:AG308)</f>
        <v/>
      </c>
    </row>
    <row r="309" spans="1:34" x14ac:dyDescent="0.2">
      <c r="A309" s="7">
        <v>2306.0033400000002</v>
      </c>
      <c r="B309" s="3" t="s">
        <v>13</v>
      </c>
      <c r="C309" s="3">
        <v>0</v>
      </c>
      <c r="D309" s="3">
        <v>0</v>
      </c>
      <c r="E309" s="3" t="b">
        <f>OR(OLD_cmp20_21!E309,OLD_cmp20_21!F309)</f>
        <v>1</v>
      </c>
      <c r="F309" s="13">
        <v>9.1817488670349103</v>
      </c>
      <c r="G309" s="13">
        <v>0.16832900047302199</v>
      </c>
      <c r="H309" s="13">
        <v>7.1814482212066597</v>
      </c>
      <c r="I309" s="13">
        <v>0.116634845733642</v>
      </c>
      <c r="J309" s="3">
        <v>2</v>
      </c>
      <c r="K309" s="3">
        <v>2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4</v>
      </c>
      <c r="R309" s="3" t="b">
        <v>1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Z309" s="3" t="str" cm="1">
        <f t="array" ref="Z309">IF(E309,"",OLD_cmp20_21!Z309:AG309)</f>
        <v/>
      </c>
    </row>
    <row r="310" spans="1:34" x14ac:dyDescent="0.2">
      <c r="A310" s="7">
        <v>2306.0039700000002</v>
      </c>
      <c r="B310" s="3" t="s">
        <v>13</v>
      </c>
      <c r="C310" s="3">
        <v>0</v>
      </c>
      <c r="D310" s="3">
        <v>0</v>
      </c>
      <c r="E310" s="3" t="b">
        <f>OR(OLD_cmp20_21!E310,OLD_cmp20_21!F310)</f>
        <v>0</v>
      </c>
      <c r="F310" s="13">
        <v>13.193851947784401</v>
      </c>
      <c r="G310" s="13">
        <v>0.116764545440673</v>
      </c>
      <c r="H310" s="13">
        <v>16.631651878356902</v>
      </c>
      <c r="I310" s="13">
        <v>0.168384313583374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 t="b">
        <v>1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Z310" s="3">
        <v>1</v>
      </c>
    </row>
    <row r="311" spans="1:34" x14ac:dyDescent="0.2">
      <c r="A311" s="7">
        <v>2306.0067800000002</v>
      </c>
      <c r="B311" s="3" t="s">
        <v>18</v>
      </c>
      <c r="C311" s="3">
        <v>12</v>
      </c>
      <c r="D311" s="3">
        <v>0</v>
      </c>
      <c r="E311" s="3" t="b">
        <f>OR(OLD_cmp20_21!E311,OLD_cmp20_21!F311)</f>
        <v>0</v>
      </c>
      <c r="F311" s="13">
        <v>6.5213029384613002</v>
      </c>
      <c r="G311" s="13">
        <v>7.4131009578704798</v>
      </c>
      <c r="H311" s="13">
        <v>18.631518602371202</v>
      </c>
      <c r="I311" s="13">
        <v>0.36556673049926702</v>
      </c>
      <c r="J311" s="3">
        <v>2</v>
      </c>
      <c r="K311" s="3">
        <v>2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4</v>
      </c>
      <c r="R311" s="3" t="b">
        <v>1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Z311" s="3" cm="1">
        <f t="array" ref="Z311:AG311">IF(E311,"",OLD_cmp20_21!Z311:AG311)</f>
        <v>1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</row>
    <row r="312" spans="1:34" x14ac:dyDescent="0.2">
      <c r="A312" s="7">
        <v>2306.0182500000001</v>
      </c>
      <c r="B312" s="3" t="s">
        <v>13</v>
      </c>
      <c r="C312" s="3">
        <v>0</v>
      </c>
      <c r="D312" s="3">
        <v>0</v>
      </c>
      <c r="E312" s="3" t="b">
        <f>OR(OLD_cmp20_21!E312,OLD_cmp20_21!F312)</f>
        <v>1</v>
      </c>
      <c r="F312" s="13">
        <v>9.2149958610534597</v>
      </c>
      <c r="G312" s="13">
        <v>0.218557834625244</v>
      </c>
      <c r="H312" s="13">
        <v>12.000430107116699</v>
      </c>
      <c r="I312" s="13">
        <v>0.16783785820007299</v>
      </c>
      <c r="J312" s="3">
        <v>2</v>
      </c>
      <c r="K312" s="3">
        <v>2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4</v>
      </c>
      <c r="R312" s="3" t="b">
        <v>1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Z312" s="3" t="str" cm="1">
        <f t="array" ref="Z312">IF(E312,"",OLD_cmp20_21!Z312:AG312)</f>
        <v/>
      </c>
    </row>
    <row r="313" spans="1:34" x14ac:dyDescent="0.2">
      <c r="A313" s="7">
        <v>2306.0106300000002</v>
      </c>
      <c r="B313" s="3" t="s">
        <v>13</v>
      </c>
      <c r="C313" s="3">
        <v>0</v>
      </c>
      <c r="D313" s="3">
        <v>0</v>
      </c>
      <c r="E313" s="3" t="b">
        <f>OR(OLD_cmp20_21!E313,OLD_cmp20_21!F313)</f>
        <v>1</v>
      </c>
      <c r="F313" s="13">
        <v>29.971734762191701</v>
      </c>
      <c r="G313" s="13">
        <v>0.38065981864929199</v>
      </c>
      <c r="H313" s="13">
        <v>41.149533510208101</v>
      </c>
      <c r="I313" s="13">
        <v>0.16816067695617601</v>
      </c>
      <c r="J313" s="3">
        <v>6</v>
      </c>
      <c r="K313" s="3">
        <v>6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2</v>
      </c>
      <c r="R313" s="3" t="b">
        <v>1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Z313" s="3" t="str" cm="1">
        <f t="array" ref="Z313">IF(E313,"",OLD_cmp20_21!Z313:AG313)</f>
        <v/>
      </c>
    </row>
    <row r="314" spans="1:34" x14ac:dyDescent="0.2">
      <c r="A314" s="7">
        <v>2306.00702</v>
      </c>
      <c r="B314" s="3" t="s">
        <v>10</v>
      </c>
      <c r="C314" s="3">
        <v>0</v>
      </c>
      <c r="D314" s="3">
        <v>0</v>
      </c>
      <c r="E314" s="3" t="b">
        <f>OR(OLD_cmp20_21!E314,OLD_cmp20_21!F314)</f>
        <v>0</v>
      </c>
      <c r="F314" s="13">
        <v>12.3133141994476</v>
      </c>
      <c r="G314" s="13">
        <v>0.166942358016967</v>
      </c>
      <c r="H314" s="13">
        <v>15.547265529632501</v>
      </c>
      <c r="I314" s="13">
        <v>0.21954226493835399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 t="b">
        <v>1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Z314" s="3" cm="1">
        <f t="array" ref="Z314:AG314">IF(E314,"",OLD_cmp20_21!Z314:AG314)</f>
        <v>1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</row>
    <row r="315" spans="1:34" x14ac:dyDescent="0.2">
      <c r="A315" s="7">
        <v>2306.0349000000001</v>
      </c>
      <c r="B315" s="3" t="s">
        <v>26</v>
      </c>
      <c r="C315" s="3">
        <v>0</v>
      </c>
      <c r="D315" s="3">
        <v>0</v>
      </c>
      <c r="E315" s="3" t="b">
        <f>OR(OLD_cmp20_21!E315,OLD_cmp20_21!F315)</f>
        <v>1</v>
      </c>
      <c r="F315" s="13">
        <v>21.242814779281598</v>
      </c>
      <c r="G315" s="13">
        <v>0.16686010360717701</v>
      </c>
      <c r="H315" s="13">
        <v>26.084234476089399</v>
      </c>
      <c r="I315" s="13">
        <v>0.22205996513366699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 t="b">
        <v>1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Z315" s="3" t="str" cm="1">
        <f t="array" ref="Z315">IF(E315,"",OLD_cmp20_21!Z315:AG315)</f>
        <v/>
      </c>
    </row>
    <row r="316" spans="1:34" x14ac:dyDescent="0.2">
      <c r="A316" s="7">
        <v>2306.0798799999998</v>
      </c>
      <c r="B316" s="3" t="s">
        <v>12</v>
      </c>
      <c r="C316" s="3">
        <v>0</v>
      </c>
      <c r="D316" s="3">
        <v>0</v>
      </c>
      <c r="E316" s="3" t="b">
        <f>OR(OLD_cmp20_21!E316,OLD_cmp20_21!F316)</f>
        <v>1</v>
      </c>
      <c r="F316" s="13">
        <v>20.9283347129821</v>
      </c>
      <c r="G316" s="13">
        <v>0.117449760437011</v>
      </c>
      <c r="H316" s="13">
        <v>25.6380965709686</v>
      </c>
      <c r="I316" s="13">
        <v>0.16590642929077101</v>
      </c>
      <c r="J316" s="3">
        <v>2</v>
      </c>
      <c r="K316" s="3">
        <v>2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4</v>
      </c>
      <c r="R316" s="3" t="b">
        <v>1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Z316" s="3" t="str" cm="1">
        <f t="array" ref="Z316">IF(E316,"",OLD_cmp20_21!Z316:AG316)</f>
        <v/>
      </c>
    </row>
    <row r="317" spans="1:34" x14ac:dyDescent="0.2">
      <c r="A317" s="7">
        <v>2306.0593899999999</v>
      </c>
      <c r="B317" s="3" t="s">
        <v>18</v>
      </c>
      <c r="C317" s="3">
        <v>0</v>
      </c>
      <c r="D317" s="3">
        <v>0</v>
      </c>
      <c r="E317" s="3" t="b">
        <f>OR(OLD_cmp20_21!E317,OLD_cmp20_21!F317)</f>
        <v>1</v>
      </c>
      <c r="F317" s="13">
        <v>12.955893516540501</v>
      </c>
      <c r="G317" s="13">
        <v>0.11850166320800699</v>
      </c>
      <c r="H317" s="13">
        <v>16.565681219100899</v>
      </c>
      <c r="I317" s="13">
        <v>0.17097997665405201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 t="b">
        <v>1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Z317" s="3" t="str" cm="1">
        <f t="array" ref="Z317">IF(E317,"",OLD_cmp20_21!Z317:AG317)</f>
        <v/>
      </c>
    </row>
    <row r="318" spans="1:34" x14ac:dyDescent="0.2">
      <c r="A318" s="7">
        <v>2306.0196500000002</v>
      </c>
      <c r="B318" s="3" t="s">
        <v>18</v>
      </c>
      <c r="C318" s="3">
        <v>0</v>
      </c>
      <c r="D318" s="3">
        <v>0</v>
      </c>
      <c r="E318" s="3" t="b">
        <f>OR(OLD_cmp20_21!E318,OLD_cmp20_21!F318)</f>
        <v>1</v>
      </c>
      <c r="F318" s="13">
        <v>28.333591461181602</v>
      </c>
      <c r="G318" s="13">
        <v>0.171555280685424</v>
      </c>
      <c r="H318" s="13">
        <v>36.904780864715498</v>
      </c>
      <c r="I318" s="13">
        <v>0.169793605804443</v>
      </c>
      <c r="J318" s="3">
        <v>2</v>
      </c>
      <c r="K318" s="3">
        <v>2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4</v>
      </c>
      <c r="R318" s="3" t="b">
        <v>1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Z318" s="3" t="str" cm="1">
        <f t="array" ref="Z318">IF(E318,"",OLD_cmp20_21!Z318:AG318)</f>
        <v/>
      </c>
    </row>
    <row r="319" spans="1:34" x14ac:dyDescent="0.2">
      <c r="A319" s="7">
        <v>2306.0773100000001</v>
      </c>
      <c r="B319" s="3" t="s">
        <v>13</v>
      </c>
      <c r="C319" s="3">
        <v>0</v>
      </c>
      <c r="D319" s="3">
        <v>0</v>
      </c>
      <c r="E319" s="3" t="b">
        <f>OR(OLD_cmp20_21!E319,OLD_cmp20_21!F319)</f>
        <v>0</v>
      </c>
      <c r="F319" s="13">
        <v>23.362766742706299</v>
      </c>
      <c r="G319" s="13">
        <v>0.116081714630126</v>
      </c>
      <c r="H319" s="13">
        <v>30.944315433502201</v>
      </c>
      <c r="I319" s="13">
        <v>0.168330907821655</v>
      </c>
      <c r="J319" s="3">
        <v>142</v>
      </c>
      <c r="K319" s="3">
        <v>73</v>
      </c>
      <c r="L319" s="3">
        <v>0</v>
      </c>
      <c r="M319" s="3">
        <v>0</v>
      </c>
      <c r="N319" s="3">
        <v>26</v>
      </c>
      <c r="O319" s="3">
        <v>0</v>
      </c>
      <c r="P319" s="3">
        <v>0</v>
      </c>
      <c r="Q319" s="3">
        <v>4</v>
      </c>
      <c r="R319" s="3" t="b">
        <v>1</v>
      </c>
      <c r="S319" s="3">
        <v>0</v>
      </c>
      <c r="T319" s="3">
        <v>0</v>
      </c>
      <c r="U319" s="3">
        <v>0</v>
      </c>
      <c r="V319" s="3">
        <v>4</v>
      </c>
      <c r="W319" s="3">
        <v>0</v>
      </c>
      <c r="Z319" s="3" cm="1">
        <f t="array" ref="Z319:AG319">IF(E319,"",OLD_cmp20_21!Z319:AG319)</f>
        <v>1</v>
      </c>
      <c r="AA319" s="3">
        <v>0</v>
      </c>
      <c r="AB319" s="3">
        <v>0</v>
      </c>
      <c r="AC319" s="3">
        <v>0</v>
      </c>
      <c r="AD319" s="3">
        <v>0</v>
      </c>
      <c r="AE319" s="3">
        <v>1</v>
      </c>
      <c r="AF319" s="3">
        <v>0</v>
      </c>
      <c r="AG319" s="3">
        <v>0</v>
      </c>
    </row>
    <row r="320" spans="1:34" x14ac:dyDescent="0.2">
      <c r="A320" s="7">
        <v>2306.0000199999999</v>
      </c>
      <c r="B320" s="3" t="s">
        <v>12</v>
      </c>
      <c r="C320" s="3">
        <v>0</v>
      </c>
      <c r="D320" s="3">
        <v>0</v>
      </c>
      <c r="E320" s="3" t="b">
        <f>OR(OLD_cmp20_21!E320,OLD_cmp20_21!F320)</f>
        <v>0</v>
      </c>
      <c r="F320" s="13">
        <v>20.657681465148901</v>
      </c>
      <c r="G320" s="13">
        <v>0.16699934005737299</v>
      </c>
      <c r="H320" s="13">
        <v>22.3349883556366</v>
      </c>
      <c r="I320" s="13">
        <v>0.16910791397094699</v>
      </c>
      <c r="J320" s="3">
        <v>15</v>
      </c>
      <c r="K320" s="3">
        <v>2</v>
      </c>
      <c r="L320" s="3">
        <v>0</v>
      </c>
      <c r="M320" s="3">
        <v>0</v>
      </c>
      <c r="N320" s="3">
        <v>3</v>
      </c>
      <c r="O320" s="3">
        <v>-1</v>
      </c>
      <c r="P320" s="3">
        <v>0</v>
      </c>
      <c r="Q320" s="3">
        <v>4</v>
      </c>
      <c r="R320" s="3" t="b">
        <v>1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Z320" s="3">
        <v>1</v>
      </c>
      <c r="AH320" t="s">
        <v>247</v>
      </c>
    </row>
    <row r="321" spans="1:34" x14ac:dyDescent="0.2">
      <c r="A321" s="7">
        <v>2306.0000700000001</v>
      </c>
      <c r="B321" s="3" t="s">
        <v>10</v>
      </c>
      <c r="C321" s="3">
        <v>0</v>
      </c>
      <c r="D321" s="3">
        <v>0</v>
      </c>
      <c r="E321" s="3" t="b">
        <f>OR(OLD_cmp20_21!E321,OLD_cmp20_21!F321)</f>
        <v>1</v>
      </c>
      <c r="F321" s="13">
        <v>13.8922359943389</v>
      </c>
      <c r="G321" s="13">
        <v>0.11912417411804101</v>
      </c>
      <c r="H321" s="13">
        <v>15.9009020328521</v>
      </c>
      <c r="I321" s="13">
        <v>0.17475795745849601</v>
      </c>
      <c r="J321" s="3">
        <v>2</v>
      </c>
      <c r="K321" s="3">
        <v>2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4</v>
      </c>
      <c r="R321" s="3" t="b">
        <v>1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 t="s">
        <v>277</v>
      </c>
      <c r="Z321" s="3" t="str" cm="1">
        <f t="array" ref="Z321">IF(E321,"",OLD_cmp20_21!Z321:AG321)</f>
        <v/>
      </c>
    </row>
    <row r="322" spans="1:34" x14ac:dyDescent="0.2">
      <c r="A322" s="7">
        <v>2306.00308</v>
      </c>
      <c r="B322" s="3" t="s">
        <v>10</v>
      </c>
      <c r="C322" s="3">
        <v>0</v>
      </c>
      <c r="D322" s="3">
        <v>0</v>
      </c>
      <c r="E322" s="3" t="b">
        <f>OR(OLD_cmp20_21!E322,OLD_cmp20_21!F322)</f>
        <v>0</v>
      </c>
      <c r="F322" s="13">
        <v>24.1778450012207</v>
      </c>
      <c r="G322" s="13">
        <v>0.16620540618896401</v>
      </c>
      <c r="H322" s="13">
        <v>31.093021154403601</v>
      </c>
      <c r="I322" s="13">
        <v>0.170636892318725</v>
      </c>
      <c r="J322" s="3">
        <v>425</v>
      </c>
      <c r="K322" s="3">
        <v>110</v>
      </c>
      <c r="L322" s="3">
        <v>0</v>
      </c>
      <c r="M322" s="3">
        <v>1</v>
      </c>
      <c r="N322" s="3">
        <v>100</v>
      </c>
      <c r="O322" s="3">
        <v>0</v>
      </c>
      <c r="P322" s="3">
        <v>0</v>
      </c>
      <c r="Q322" s="3">
        <v>0</v>
      </c>
      <c r="R322" s="3" t="b">
        <v>1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Z322" s="3">
        <v>1</v>
      </c>
      <c r="AH322" t="s">
        <v>251</v>
      </c>
    </row>
    <row r="323" spans="1:34" x14ac:dyDescent="0.2">
      <c r="A323" s="7">
        <v>2306.0119199999999</v>
      </c>
      <c r="B323" s="3" t="s">
        <v>12</v>
      </c>
      <c r="C323" s="3">
        <v>0</v>
      </c>
      <c r="D323" s="3">
        <v>0</v>
      </c>
      <c r="E323" s="3" t="b">
        <f>OR(OLD_cmp20_21!E323,OLD_cmp20_21!F323)</f>
        <v>0</v>
      </c>
      <c r="F323" s="13">
        <v>21.976223707199001</v>
      </c>
      <c r="G323" s="13">
        <v>0.166326999664306</v>
      </c>
      <c r="H323" s="13">
        <v>24.655750513076701</v>
      </c>
      <c r="I323" s="13">
        <v>0.166938781738281</v>
      </c>
      <c r="J323" s="3">
        <v>247</v>
      </c>
      <c r="K323" s="3">
        <v>61</v>
      </c>
      <c r="L323" s="3">
        <v>0</v>
      </c>
      <c r="M323" s="3">
        <v>1</v>
      </c>
      <c r="N323" s="3">
        <v>76</v>
      </c>
      <c r="O323" s="3">
        <v>0</v>
      </c>
      <c r="P323" s="3">
        <v>0</v>
      </c>
      <c r="Q323" s="3">
        <v>4</v>
      </c>
      <c r="R323" s="3" t="b">
        <v>1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Z323" s="3">
        <v>1</v>
      </c>
    </row>
    <row r="324" spans="1:34" x14ac:dyDescent="0.2">
      <c r="A324" s="7">
        <v>2306.00981</v>
      </c>
      <c r="B324" s="3" t="s">
        <v>18</v>
      </c>
      <c r="C324" s="3">
        <v>0</v>
      </c>
      <c r="D324" s="3">
        <v>0</v>
      </c>
      <c r="E324" s="3" t="b">
        <f>OR(OLD_cmp20_21!E324,OLD_cmp20_21!F324)</f>
        <v>1</v>
      </c>
      <c r="F324" s="13">
        <v>11.0492143630981</v>
      </c>
      <c r="G324" s="13">
        <v>0.166225910186767</v>
      </c>
      <c r="H324" s="13">
        <v>12.9375102519989</v>
      </c>
      <c r="I324" s="13">
        <v>0.16620039939880299</v>
      </c>
      <c r="J324" s="3">
        <v>2</v>
      </c>
      <c r="K324" s="3">
        <v>2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4</v>
      </c>
      <c r="R324" s="3" t="b">
        <v>1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Z324" s="3" t="str" cm="1">
        <f t="array" ref="Z324">IF(E324,"",OLD_cmp20_21!Z324:AG324)</f>
        <v/>
      </c>
    </row>
    <row r="325" spans="1:34" x14ac:dyDescent="0.2">
      <c r="A325" s="7">
        <v>2306.00209</v>
      </c>
      <c r="B325" s="3" t="s">
        <v>13</v>
      </c>
      <c r="C325" s="3">
        <v>0</v>
      </c>
      <c r="D325" s="3">
        <v>0</v>
      </c>
      <c r="E325" s="3" t="b">
        <f>OR(OLD_cmp20_21!E325,OLD_cmp20_21!F325)</f>
        <v>0</v>
      </c>
      <c r="F325" s="13">
        <v>11.798047065734799</v>
      </c>
      <c r="G325" s="13">
        <v>0.17177009582519501</v>
      </c>
      <c r="H325" s="13">
        <v>17.073342561721802</v>
      </c>
      <c r="I325" s="13">
        <v>0.167012929916381</v>
      </c>
      <c r="J325" s="3">
        <v>2</v>
      </c>
      <c r="K325" s="3">
        <v>2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4</v>
      </c>
      <c r="R325" s="3" t="b">
        <v>1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Z325" s="3">
        <v>1</v>
      </c>
    </row>
    <row r="326" spans="1:34" x14ac:dyDescent="0.2">
      <c r="A326" s="7">
        <v>2306.0010699999998</v>
      </c>
      <c r="B326" s="3" t="s">
        <v>10</v>
      </c>
      <c r="C326" s="3">
        <v>0</v>
      </c>
      <c r="D326" s="3">
        <v>0</v>
      </c>
      <c r="E326" s="3" t="b">
        <f>OR(OLD_cmp20_21!E326,OLD_cmp20_21!F326)</f>
        <v>0</v>
      </c>
      <c r="F326" s="13">
        <v>15.205803155899</v>
      </c>
      <c r="G326" s="13">
        <v>0.16947579383850001</v>
      </c>
      <c r="H326" s="13">
        <v>19.059718608856201</v>
      </c>
      <c r="I326" s="13">
        <v>0.22077751159667899</v>
      </c>
      <c r="J326" s="3">
        <v>155</v>
      </c>
      <c r="K326" s="3">
        <v>91</v>
      </c>
      <c r="L326" s="3">
        <v>0</v>
      </c>
      <c r="M326" s="3">
        <v>1</v>
      </c>
      <c r="N326" s="3">
        <v>24</v>
      </c>
      <c r="O326" s="3">
        <v>0</v>
      </c>
      <c r="P326" s="3">
        <v>0</v>
      </c>
      <c r="Q326" s="3">
        <v>0</v>
      </c>
      <c r="R326" s="3" t="b">
        <v>1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Z326" s="3" cm="1">
        <f t="array" ref="Z326:AG326">IF(E326,"",OLD_cmp20_21!Z326:AG326)</f>
        <v>1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</row>
    <row r="327" spans="1:34" x14ac:dyDescent="0.2">
      <c r="A327" s="7">
        <v>2306.0162500000001</v>
      </c>
      <c r="B327" s="3" t="s">
        <v>13</v>
      </c>
      <c r="C327" s="3">
        <v>0</v>
      </c>
      <c r="D327" s="3">
        <v>0</v>
      </c>
      <c r="E327" s="3" t="b">
        <f>OR(OLD_cmp20_21!E327,OLD_cmp20_21!F327)</f>
        <v>0</v>
      </c>
      <c r="F327" s="13">
        <v>35.105753660201998</v>
      </c>
      <c r="G327" s="13">
        <v>0.16736936569213801</v>
      </c>
      <c r="H327" s="13">
        <v>57.978116512298499</v>
      </c>
      <c r="I327" s="13">
        <v>0.166894435882568</v>
      </c>
      <c r="J327" s="3">
        <v>1</v>
      </c>
      <c r="K327" s="3">
        <v>0</v>
      </c>
      <c r="L327" s="3">
        <v>0</v>
      </c>
      <c r="M327" s="3">
        <v>0</v>
      </c>
      <c r="N327" s="3">
        <v>0</v>
      </c>
      <c r="O327" s="3">
        <v>-1</v>
      </c>
      <c r="P327" s="3">
        <v>0</v>
      </c>
      <c r="Q327" s="3">
        <v>0</v>
      </c>
      <c r="R327" s="3" t="b">
        <v>1</v>
      </c>
      <c r="S327" s="3">
        <v>0</v>
      </c>
      <c r="T327" s="3">
        <v>0</v>
      </c>
      <c r="U327" s="3">
        <v>0</v>
      </c>
      <c r="V327" s="3">
        <v>16</v>
      </c>
      <c r="W327" s="3">
        <v>0</v>
      </c>
      <c r="Z327" s="3" cm="1">
        <f t="array" ref="Z327:AG327">IF(E327,"",OLD_cmp20_21!Z327:AG327)</f>
        <v>1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</row>
    <row r="328" spans="1:34" x14ac:dyDescent="0.2">
      <c r="A328" s="7">
        <v>2306.0008899999998</v>
      </c>
      <c r="B328" s="3" t="s">
        <v>12</v>
      </c>
      <c r="C328" s="3">
        <v>0</v>
      </c>
      <c r="D328" s="3">
        <v>0</v>
      </c>
      <c r="E328" s="3" t="b">
        <f>OR(OLD_cmp20_21!E328,OLD_cmp20_21!F328)</f>
        <v>1</v>
      </c>
      <c r="F328" s="13">
        <v>41.878551959991398</v>
      </c>
      <c r="G328" s="13">
        <v>0.170803546905517</v>
      </c>
      <c r="H328" s="13">
        <v>54.640811920166001</v>
      </c>
      <c r="I328" s="13">
        <v>0.166823625564575</v>
      </c>
      <c r="J328" s="3">
        <v>2</v>
      </c>
      <c r="K328" s="3">
        <v>2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4</v>
      </c>
      <c r="R328" s="3" t="b">
        <v>1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Z328" s="3" t="str" cm="1">
        <f t="array" ref="Z328">IF(E328,"",OLD_cmp20_21!Z328:AG328)</f>
        <v/>
      </c>
    </row>
    <row r="329" spans="1:34" x14ac:dyDescent="0.2">
      <c r="A329" s="7">
        <v>2306.0077299999998</v>
      </c>
      <c r="B329" s="3" t="s">
        <v>42</v>
      </c>
      <c r="C329" s="3">
        <v>12</v>
      </c>
      <c r="D329" s="3">
        <v>12</v>
      </c>
      <c r="E329" s="3" t="b">
        <f>OR(OLD_cmp20_21!E329,OLD_cmp20_21!F329)</f>
        <v>1</v>
      </c>
      <c r="F329" s="13">
        <v>6.1049232482910103</v>
      </c>
      <c r="G329" s="13">
        <v>5.0862174034118599</v>
      </c>
      <c r="H329" s="13">
        <v>6.5239305496215803</v>
      </c>
      <c r="I329" s="13">
        <v>6.5883905887603698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 t="b">
        <v>1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Z329" s="3" t="str" cm="1">
        <f t="array" ref="Z329">IF(E329,"",OLD_cmp20_21!Z329:AG329)</f>
        <v/>
      </c>
    </row>
    <row r="330" spans="1:34" x14ac:dyDescent="0.2">
      <c r="A330" s="7">
        <v>2306.0038800000002</v>
      </c>
      <c r="B330" s="3" t="s">
        <v>11</v>
      </c>
      <c r="C330" s="3">
        <v>0</v>
      </c>
      <c r="D330" s="3">
        <v>0</v>
      </c>
      <c r="E330" s="3" t="b">
        <f>OR(OLD_cmp20_21!E330,OLD_cmp20_21!F330)</f>
        <v>0</v>
      </c>
      <c r="F330" s="13">
        <v>50.489660024642902</v>
      </c>
      <c r="G330" s="13">
        <v>0.167909145355224</v>
      </c>
      <c r="H330" s="13">
        <v>63.6438724994659</v>
      </c>
      <c r="I330" s="13">
        <v>0.170280456542968</v>
      </c>
      <c r="J330" s="3">
        <v>10707</v>
      </c>
      <c r="K330" s="3">
        <v>4779</v>
      </c>
      <c r="L330" s="3">
        <v>8</v>
      </c>
      <c r="M330" s="3">
        <v>9</v>
      </c>
      <c r="N330" s="3">
        <v>2374</v>
      </c>
      <c r="O330" s="3">
        <v>52</v>
      </c>
      <c r="P330" s="3">
        <v>41</v>
      </c>
      <c r="Q330" s="3">
        <v>27</v>
      </c>
      <c r="R330" s="3" t="b">
        <v>1</v>
      </c>
      <c r="S330" s="3">
        <v>0</v>
      </c>
      <c r="T330" s="3">
        <v>0</v>
      </c>
      <c r="U330" s="3">
        <v>0</v>
      </c>
      <c r="V330" s="3">
        <v>8</v>
      </c>
      <c r="W330" s="3">
        <v>-1</v>
      </c>
      <c r="Z330" s="3">
        <v>1</v>
      </c>
      <c r="AA330" s="3">
        <v>1</v>
      </c>
    </row>
    <row r="331" spans="1:34" x14ac:dyDescent="0.2">
      <c r="A331" s="7">
        <v>2306.0007300000002</v>
      </c>
      <c r="B331" s="3" t="s">
        <v>18</v>
      </c>
      <c r="C331" s="3">
        <v>0</v>
      </c>
      <c r="D331" s="3">
        <v>0</v>
      </c>
      <c r="E331" s="3" t="b">
        <f>OR(OLD_cmp20_21!E331,OLD_cmp20_21!F331)</f>
        <v>1</v>
      </c>
      <c r="F331" s="13">
        <v>10.508811712265</v>
      </c>
      <c r="G331" s="13">
        <v>0.16949772834777799</v>
      </c>
      <c r="H331" s="13">
        <v>10.9205191135406</v>
      </c>
      <c r="I331" s="13">
        <v>0.168248176574707</v>
      </c>
      <c r="J331" s="3">
        <v>2</v>
      </c>
      <c r="K331" s="3">
        <v>2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4</v>
      </c>
      <c r="R331" s="3" t="b">
        <v>1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Z331" s="3" t="str" cm="1">
        <f t="array" ref="Z331">IF(E331,"",OLD_cmp20_21!Z331:AG331)</f>
        <v/>
      </c>
    </row>
    <row r="332" spans="1:34" x14ac:dyDescent="0.2">
      <c r="A332" s="7">
        <v>2306.0071699999999</v>
      </c>
      <c r="B332" s="3" t="s">
        <v>23</v>
      </c>
      <c r="C332" s="3">
        <v>0</v>
      </c>
      <c r="D332" s="3">
        <v>0</v>
      </c>
      <c r="E332" s="3" t="b">
        <f>OR(OLD_cmp20_21!E332,OLD_cmp20_21!F332)</f>
        <v>1</v>
      </c>
      <c r="F332" s="13">
        <v>17.879302740097</v>
      </c>
      <c r="G332" s="13">
        <v>0.116268634796142</v>
      </c>
      <c r="H332" s="13">
        <v>22.0234115123748</v>
      </c>
      <c r="I332" s="13">
        <v>0.16628074645995999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 t="b">
        <v>1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Z332" s="3" t="str" cm="1">
        <f t="array" ref="Z332">IF(E332,"",OLD_cmp20_21!Z332:AG332)</f>
        <v/>
      </c>
    </row>
    <row r="333" spans="1:34" x14ac:dyDescent="0.2">
      <c r="A333" s="7">
        <v>2306.0026899999998</v>
      </c>
      <c r="B333" s="3" t="s">
        <v>10</v>
      </c>
      <c r="C333" s="3">
        <v>0</v>
      </c>
      <c r="D333" s="3">
        <v>0</v>
      </c>
      <c r="E333" s="3" t="b">
        <f>OR(OLD_cmp20_21!E333,OLD_cmp20_21!F333)</f>
        <v>1</v>
      </c>
      <c r="F333" s="13">
        <v>4.1379084587097097</v>
      </c>
      <c r="G333" s="13">
        <v>0.116047143936157</v>
      </c>
      <c r="H333" s="13">
        <v>4.8635723590850803</v>
      </c>
      <c r="I333" s="13">
        <v>0.18218827247619601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 t="b">
        <v>1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Z333" s="3" t="str" cm="1">
        <f t="array" ref="Z333">IF(E333,"",OLD_cmp20_21!Z333:AG333)</f>
        <v/>
      </c>
    </row>
    <row r="334" spans="1:34" x14ac:dyDescent="0.2">
      <c r="A334" s="7">
        <v>2306.00216</v>
      </c>
      <c r="B334" s="3" t="s">
        <v>13</v>
      </c>
      <c r="C334" s="3">
        <v>0</v>
      </c>
      <c r="D334" s="3">
        <v>0</v>
      </c>
      <c r="E334" s="3" t="b">
        <f>OR(OLD_cmp20_21!E334,OLD_cmp20_21!F334)</f>
        <v>0</v>
      </c>
      <c r="F334" s="13">
        <v>12.7627329826354</v>
      </c>
      <c r="G334" s="13">
        <v>0.17023420333862299</v>
      </c>
      <c r="H334" s="13">
        <v>13.394492149353001</v>
      </c>
      <c r="I334" s="13">
        <v>0.16933965682983301</v>
      </c>
      <c r="J334" s="3">
        <v>2</v>
      </c>
      <c r="K334" s="3">
        <v>2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4</v>
      </c>
      <c r="R334" s="3" t="b">
        <v>1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Z334" s="3" cm="1">
        <f t="array" ref="Z334:AG334">IF(E334,"",OLD_cmp20_21!Z334:AG334)</f>
        <v>1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</row>
    <row r="335" spans="1:34" x14ac:dyDescent="0.2">
      <c r="A335" s="7">
        <v>2306.0029599999998</v>
      </c>
      <c r="B335" s="3" t="s">
        <v>10</v>
      </c>
      <c r="C335" s="3">
        <v>0</v>
      </c>
      <c r="D335" s="3">
        <v>0</v>
      </c>
      <c r="E335" s="3" t="b">
        <f>OR(OLD_cmp20_21!E335,OLD_cmp20_21!F335)</f>
        <v>0</v>
      </c>
      <c r="F335" s="13">
        <v>12.146671056747399</v>
      </c>
      <c r="G335" s="13">
        <v>0.17204618453979401</v>
      </c>
      <c r="H335" s="13">
        <v>14.641519784927301</v>
      </c>
      <c r="I335" s="13">
        <v>0.168154716491699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 t="b">
        <v>1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Z335" s="3" cm="1">
        <f t="array" ref="Z335:AG335">IF(E335,"",OLD_cmp20_21!Z335:AG335)</f>
        <v>1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</row>
    <row r="336" spans="1:34" x14ac:dyDescent="0.2">
      <c r="A336" s="7">
        <v>2306.0068099999999</v>
      </c>
      <c r="B336" s="3" t="s">
        <v>23</v>
      </c>
      <c r="C336" s="3">
        <v>0</v>
      </c>
      <c r="D336" s="3">
        <v>0</v>
      </c>
      <c r="E336" s="3" t="b">
        <f>OR(OLD_cmp20_21!E336,OLD_cmp20_21!F336)</f>
        <v>1</v>
      </c>
      <c r="F336" s="13">
        <v>18.424553155899002</v>
      </c>
      <c r="G336" s="13">
        <v>0.17369341850280701</v>
      </c>
      <c r="H336" s="13">
        <v>21.504914999008101</v>
      </c>
      <c r="I336" s="13">
        <v>0.170192956924438</v>
      </c>
      <c r="J336" s="3">
        <v>134</v>
      </c>
      <c r="K336" s="3">
        <v>32</v>
      </c>
      <c r="L336" s="3">
        <v>0</v>
      </c>
      <c r="M336" s="3">
        <v>0</v>
      </c>
      <c r="N336" s="3">
        <v>41</v>
      </c>
      <c r="O336" s="3">
        <v>0</v>
      </c>
      <c r="P336" s="3">
        <v>0</v>
      </c>
      <c r="Q336" s="3">
        <v>0</v>
      </c>
      <c r="R336" s="3" t="b">
        <v>1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Z336" s="3" t="str" cm="1">
        <f t="array" ref="Z336">IF(E336,"",OLD_cmp20_21!Z336:AG336)</f>
        <v/>
      </c>
    </row>
    <row r="337" spans="1:34" x14ac:dyDescent="0.2">
      <c r="A337" s="7">
        <v>2306.0174499999998</v>
      </c>
      <c r="B337" s="3" t="s">
        <v>10</v>
      </c>
      <c r="C337" s="3">
        <v>0</v>
      </c>
      <c r="D337" s="3">
        <v>0</v>
      </c>
      <c r="E337" s="3" t="b">
        <f>OR(OLD_cmp20_21!E337,OLD_cmp20_21!F337)</f>
        <v>0</v>
      </c>
      <c r="F337" s="13">
        <v>47.3421530723571</v>
      </c>
      <c r="G337" s="13">
        <v>0.11702752113342201</v>
      </c>
      <c r="H337" s="13">
        <v>42.098191499709998</v>
      </c>
      <c r="I337" s="13">
        <v>0.115252017974853</v>
      </c>
      <c r="J337" s="3">
        <v>41</v>
      </c>
      <c r="K337" s="3">
        <v>40</v>
      </c>
      <c r="L337" s="3">
        <v>0</v>
      </c>
      <c r="M337" s="3">
        <v>0</v>
      </c>
      <c r="N337" s="3">
        <v>0</v>
      </c>
      <c r="O337" s="3">
        <v>-1</v>
      </c>
      <c r="P337" s="3">
        <v>0</v>
      </c>
      <c r="Q337" s="3">
        <v>4</v>
      </c>
      <c r="R337" s="3" t="b">
        <v>1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 t="s">
        <v>277</v>
      </c>
      <c r="Z337" s="3">
        <v>1</v>
      </c>
    </row>
    <row r="338" spans="1:34" x14ac:dyDescent="0.2">
      <c r="A338" s="7">
        <v>2306.0382199999999</v>
      </c>
      <c r="B338" s="3" t="s">
        <v>10</v>
      </c>
      <c r="C338" s="3">
        <v>12</v>
      </c>
      <c r="D338" s="3">
        <v>0</v>
      </c>
      <c r="E338" s="3" t="b">
        <f>OR(OLD_cmp20_21!E338,OLD_cmp20_21!F338)</f>
        <v>0</v>
      </c>
      <c r="F338" s="13">
        <v>4.5397987365722603</v>
      </c>
      <c r="G338" s="13">
        <v>4.1872432231902996</v>
      </c>
      <c r="H338" s="13">
        <v>73.174633979797306</v>
      </c>
      <c r="I338" s="13">
        <v>0.173344612121582</v>
      </c>
      <c r="Z338" s="3" t="str" cm="1">
        <f t="array" ref="Z338:AG338">IF(E338,"",OLD_cmp20_21!Z338:AG338)</f>
        <v>! LaTeX Error: File `tabularray.sty' not found.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</row>
    <row r="339" spans="1:34" x14ac:dyDescent="0.2">
      <c r="A339" s="7">
        <v>2306.1365500000002</v>
      </c>
      <c r="B339" s="3" t="s">
        <v>10</v>
      </c>
      <c r="C339" s="3">
        <v>0</v>
      </c>
      <c r="D339" s="3">
        <v>0</v>
      </c>
      <c r="E339" s="3" t="b">
        <f>OR(OLD_cmp20_21!E339,OLD_cmp20_21!F339)</f>
        <v>1</v>
      </c>
      <c r="F339" s="13">
        <v>9.0333728790283203</v>
      </c>
      <c r="G339" s="13">
        <v>0.118489027023315</v>
      </c>
      <c r="H339" s="13">
        <v>9.2692780494689906</v>
      </c>
      <c r="I339" s="13">
        <v>0.1172935962677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 t="b">
        <v>1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Z339" s="3" t="str" cm="1">
        <f t="array" ref="Z339">IF(E339,"",OLD_cmp20_21!Z339:AG339)</f>
        <v/>
      </c>
    </row>
    <row r="340" spans="1:34" x14ac:dyDescent="0.2">
      <c r="A340" s="7">
        <v>2306.0537899999999</v>
      </c>
      <c r="B340" s="3" t="s">
        <v>62</v>
      </c>
      <c r="C340" s="3">
        <v>0</v>
      </c>
      <c r="D340" s="3">
        <v>0</v>
      </c>
      <c r="E340" s="3" t="b">
        <f>OR(OLD_cmp20_21!E340,OLD_cmp20_21!F340)</f>
        <v>1</v>
      </c>
      <c r="F340" s="13">
        <v>9.8125934600830007</v>
      </c>
      <c r="G340" s="13">
        <v>0.116045951843261</v>
      </c>
      <c r="H340" s="13">
        <v>8.9453885555267298</v>
      </c>
      <c r="I340" s="13">
        <v>0.118650197982788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 t="b">
        <v>1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Z340" s="3" t="str" cm="1">
        <f t="array" ref="Z340">IF(E340,"",OLD_cmp20_21!Z340:AG340)</f>
        <v/>
      </c>
    </row>
    <row r="341" spans="1:34" x14ac:dyDescent="0.2">
      <c r="A341" s="7">
        <v>2306.0003099999999</v>
      </c>
      <c r="C341" s="3">
        <v>12</v>
      </c>
      <c r="D341" s="3">
        <v>12</v>
      </c>
      <c r="E341" s="3" t="b">
        <f>OR(OLD_cmp20_21!E341,OLD_cmp20_21!F341)</f>
        <v>1</v>
      </c>
      <c r="F341" s="13">
        <v>0.77116394042968694</v>
      </c>
      <c r="G341" s="13">
        <v>0.52238488197326605</v>
      </c>
      <c r="H341" s="13">
        <v>0.61940312385559004</v>
      </c>
      <c r="I341" s="13">
        <v>0.57000637054443304</v>
      </c>
      <c r="Z341" s="3" t="str" cm="1">
        <f t="array" ref="Z341">IF(E341,"",OLD_cmp20_21!Z341:AG341)</f>
        <v/>
      </c>
    </row>
    <row r="342" spans="1:34" x14ac:dyDescent="0.2">
      <c r="A342" s="7">
        <v>2306.0047399999999</v>
      </c>
      <c r="B342" s="3" t="s">
        <v>13</v>
      </c>
      <c r="C342" s="3">
        <v>0</v>
      </c>
      <c r="D342" s="3">
        <v>0</v>
      </c>
      <c r="E342" s="3" t="b">
        <f>OR(OLD_cmp20_21!E342,OLD_cmp20_21!F342)</f>
        <v>1</v>
      </c>
      <c r="F342" s="13">
        <v>10.524219989776601</v>
      </c>
      <c r="G342" s="13">
        <v>0.115658044815063</v>
      </c>
      <c r="H342" s="13">
        <v>10.8807570934295</v>
      </c>
      <c r="I342" s="13">
        <v>0.16780328750610299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 t="b">
        <v>1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Z342" s="3" t="str" cm="1">
        <f t="array" ref="Z342">IF(E342,"",OLD_cmp20_21!Z342:AG342)</f>
        <v/>
      </c>
    </row>
    <row r="343" spans="1:34" x14ac:dyDescent="0.2">
      <c r="A343" s="7">
        <v>2306.06</v>
      </c>
      <c r="B343" s="3" t="s">
        <v>10</v>
      </c>
      <c r="C343" s="3">
        <v>0</v>
      </c>
      <c r="D343" s="3">
        <v>0</v>
      </c>
      <c r="E343" s="3" t="b">
        <f>OR(OLD_cmp20_21!E343,OLD_cmp20_21!F343)</f>
        <v>1</v>
      </c>
      <c r="F343" s="13">
        <v>12.6458666324615</v>
      </c>
      <c r="G343" s="13">
        <v>0.17212247848510701</v>
      </c>
      <c r="H343" s="13">
        <v>13.6982252597808</v>
      </c>
      <c r="I343" s="13">
        <v>0.170184135437011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 t="b">
        <v>1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 t="s">
        <v>272</v>
      </c>
      <c r="Z343" s="3" t="str" cm="1">
        <f t="array" ref="Z343">IF(E343,"",OLD_cmp20_21!Z343:AG343)</f>
        <v/>
      </c>
    </row>
    <row r="344" spans="1:34" x14ac:dyDescent="0.2">
      <c r="A344" s="7">
        <v>2306.0023500000002</v>
      </c>
      <c r="B344" s="3" t="s">
        <v>10</v>
      </c>
      <c r="C344" s="3">
        <v>0</v>
      </c>
      <c r="D344" s="3">
        <v>0</v>
      </c>
      <c r="E344" s="3" t="b">
        <f>OR(OLD_cmp20_21!E344,OLD_cmp20_21!F344)</f>
        <v>1</v>
      </c>
      <c r="F344" s="13">
        <v>18.3785367012023</v>
      </c>
      <c r="G344" s="13">
        <v>0.118827819824218</v>
      </c>
      <c r="H344" s="13">
        <v>20.116189956665</v>
      </c>
      <c r="I344" s="13">
        <v>0.17109656333923301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 t="b">
        <v>1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Z344" s="3" t="str" cm="1">
        <f t="array" ref="Z344">IF(E344,"",OLD_cmp20_21!Z344:AG344)</f>
        <v/>
      </c>
    </row>
    <row r="345" spans="1:34" x14ac:dyDescent="0.2">
      <c r="A345" s="7">
        <v>2306.00045</v>
      </c>
      <c r="B345" s="3" t="s">
        <v>10</v>
      </c>
      <c r="C345" s="3">
        <v>0</v>
      </c>
      <c r="D345" s="3">
        <v>0</v>
      </c>
      <c r="E345" s="3" t="b">
        <f>OR(OLD_cmp20_21!E345,OLD_cmp20_21!F345)</f>
        <v>1</v>
      </c>
      <c r="F345" s="13">
        <v>57.111587762832599</v>
      </c>
      <c r="G345" s="13">
        <v>0.16911149024963301</v>
      </c>
      <c r="H345" s="13">
        <v>63.841178178787203</v>
      </c>
      <c r="I345" s="13">
        <v>0.16846084594726499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 t="b">
        <v>1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 t="s">
        <v>274</v>
      </c>
      <c r="Z345" s="3" t="str" cm="1">
        <f t="array" ref="Z345">IF(E345,"",OLD_cmp20_21!Z345:AG345)</f>
        <v/>
      </c>
    </row>
    <row r="346" spans="1:34" x14ac:dyDescent="0.2">
      <c r="A346" s="7">
        <v>2306.00225</v>
      </c>
      <c r="B346" s="3" t="s">
        <v>13</v>
      </c>
      <c r="C346" s="3">
        <v>0</v>
      </c>
      <c r="D346" s="3">
        <v>0</v>
      </c>
      <c r="E346" s="3" t="b">
        <f>OR(OLD_cmp20_21!E346,OLD_cmp20_21!F346)</f>
        <v>1</v>
      </c>
      <c r="F346" s="13">
        <v>5.2222158908843896</v>
      </c>
      <c r="G346" s="13">
        <v>0.117012500762939</v>
      </c>
      <c r="H346" s="13">
        <v>5.6017603874206499</v>
      </c>
      <c r="I346" s="13">
        <v>0.11594533920288</v>
      </c>
      <c r="J346" s="3">
        <v>2</v>
      </c>
      <c r="K346" s="3">
        <v>2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4</v>
      </c>
      <c r="R346" s="3" t="b">
        <v>1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Z346" s="3" t="str" cm="1">
        <f t="array" ref="Z346">IF(E346,"",OLD_cmp20_21!Z346:AG346)</f>
        <v/>
      </c>
    </row>
    <row r="347" spans="1:34" x14ac:dyDescent="0.2">
      <c r="A347" s="7">
        <v>2306.0184199999999</v>
      </c>
      <c r="B347" s="3" t="s">
        <v>16</v>
      </c>
      <c r="C347" s="3">
        <v>12</v>
      </c>
      <c r="D347" s="3">
        <v>0</v>
      </c>
      <c r="E347" s="3" t="b">
        <f>OR(OLD_cmp20_21!E347,OLD_cmp20_21!F347)</f>
        <v>0</v>
      </c>
      <c r="F347" s="13">
        <v>3.4318470954895002</v>
      </c>
      <c r="G347" s="13">
        <v>0.217026472091674</v>
      </c>
      <c r="H347" s="13">
        <v>7.1688368320464999</v>
      </c>
      <c r="I347" s="13">
        <v>0.115409851074218</v>
      </c>
      <c r="J347" s="3">
        <v>3115</v>
      </c>
      <c r="K347" s="3">
        <v>1117</v>
      </c>
      <c r="L347" s="3">
        <v>0</v>
      </c>
      <c r="M347" s="3">
        <v>1</v>
      </c>
      <c r="N347" s="3">
        <v>780</v>
      </c>
      <c r="O347" s="3">
        <v>166</v>
      </c>
      <c r="P347" s="3">
        <v>168</v>
      </c>
      <c r="Q347" s="3">
        <v>17</v>
      </c>
      <c r="R347" s="3" t="b">
        <v>1</v>
      </c>
      <c r="S347" s="3">
        <v>0</v>
      </c>
      <c r="T347" s="3">
        <v>0</v>
      </c>
      <c r="U347" s="3">
        <v>0</v>
      </c>
      <c r="V347" s="3">
        <v>2</v>
      </c>
      <c r="W347" s="3">
        <v>0</v>
      </c>
      <c r="Z347" s="3" cm="1">
        <f t="array" ref="Z347:AG347">IF(E347,"",OLD_cmp20_21!Z347:AG347)</f>
        <v>1</v>
      </c>
      <c r="AA347" s="3">
        <v>1</v>
      </c>
      <c r="AB347" s="3">
        <v>1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</row>
    <row r="348" spans="1:34" x14ac:dyDescent="0.2">
      <c r="A348" s="7">
        <v>2306.0305899999998</v>
      </c>
      <c r="B348" s="3" t="s">
        <v>18</v>
      </c>
      <c r="C348" s="3">
        <v>0</v>
      </c>
      <c r="D348" s="3">
        <v>0</v>
      </c>
      <c r="E348" s="3" t="b">
        <f>OR(OLD_cmp20_21!E348,OLD_cmp20_21!F348)</f>
        <v>1</v>
      </c>
      <c r="F348" s="13">
        <v>13.959614276885899</v>
      </c>
      <c r="G348" s="13">
        <v>0.168615102767944</v>
      </c>
      <c r="H348" s="13">
        <v>28.360053539276102</v>
      </c>
      <c r="I348" s="13">
        <v>0.170156240463256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 t="b">
        <v>1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Z348" s="3" t="str" cm="1">
        <f t="array" ref="Z348">IF(E348,"",OLD_cmp20_21!Z348:AG348)</f>
        <v/>
      </c>
    </row>
    <row r="349" spans="1:34" x14ac:dyDescent="0.2">
      <c r="A349" s="7">
        <v>2306.0376299999998</v>
      </c>
      <c r="B349" s="3" t="s">
        <v>10</v>
      </c>
      <c r="C349" s="3">
        <v>0</v>
      </c>
      <c r="D349" s="3">
        <v>0</v>
      </c>
      <c r="E349" s="3" t="b">
        <f>OR(OLD_cmp20_21!E349,OLD_cmp20_21!F349)</f>
        <v>0</v>
      </c>
      <c r="F349" s="13">
        <v>16.876131296157801</v>
      </c>
      <c r="G349" s="13">
        <v>0.115515232086181</v>
      </c>
      <c r="H349" s="13">
        <v>16.978204488754201</v>
      </c>
      <c r="I349" s="13">
        <v>0.16886377334594699</v>
      </c>
      <c r="J349" s="3">
        <v>1146</v>
      </c>
      <c r="K349" s="3">
        <v>125</v>
      </c>
      <c r="L349" s="3">
        <v>0</v>
      </c>
      <c r="M349" s="3">
        <v>1</v>
      </c>
      <c r="N349" s="3">
        <v>422</v>
      </c>
      <c r="O349" s="3">
        <v>0</v>
      </c>
      <c r="P349" s="3">
        <v>0</v>
      </c>
      <c r="Q349" s="3">
        <v>0</v>
      </c>
      <c r="R349" s="3" t="b">
        <v>1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Z349" s="3">
        <v>1</v>
      </c>
    </row>
    <row r="350" spans="1:34" x14ac:dyDescent="0.2">
      <c r="A350" s="7">
        <v>2306.00378</v>
      </c>
      <c r="B350" s="3" t="s">
        <v>17</v>
      </c>
      <c r="C350" s="3">
        <v>0</v>
      </c>
      <c r="D350" s="3">
        <v>0</v>
      </c>
      <c r="E350" s="3" t="b">
        <f>OR(OLD_cmp20_21!E350,OLD_cmp20_21!F350)</f>
        <v>0</v>
      </c>
      <c r="F350" s="13">
        <v>19.6207613945007</v>
      </c>
      <c r="G350" s="13">
        <v>0.169301748275756</v>
      </c>
      <c r="H350" s="13">
        <v>19.843003511428801</v>
      </c>
      <c r="I350" s="13">
        <v>0.16666936874389601</v>
      </c>
      <c r="J350" s="3">
        <v>3</v>
      </c>
      <c r="K350" s="3">
        <v>0</v>
      </c>
      <c r="L350" s="3">
        <v>0</v>
      </c>
      <c r="M350" s="3">
        <v>0</v>
      </c>
      <c r="N350" s="3">
        <v>0</v>
      </c>
      <c r="O350" s="3">
        <v>3</v>
      </c>
      <c r="P350" s="3">
        <v>0</v>
      </c>
      <c r="Q350" s="3">
        <v>0</v>
      </c>
      <c r="R350" s="3" t="b">
        <v>1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Z350" s="3" cm="1">
        <f t="array" ref="Z350:AG350">IF(E350,"",OLD_cmp20_21!Z350:AG350)</f>
        <v>1</v>
      </c>
      <c r="AA350" s="3">
        <v>1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</row>
    <row r="351" spans="1:34" x14ac:dyDescent="0.2">
      <c r="A351" s="7">
        <v>2306.15076</v>
      </c>
      <c r="B351" s="3" t="s">
        <v>17</v>
      </c>
      <c r="C351" s="3">
        <v>0</v>
      </c>
      <c r="D351" s="3">
        <v>0</v>
      </c>
      <c r="E351" s="3" t="b">
        <f>OR(OLD_cmp20_21!E351,OLD_cmp20_21!F351)</f>
        <v>0</v>
      </c>
      <c r="F351" s="13">
        <v>32.971929311752298</v>
      </c>
      <c r="G351" s="13">
        <v>0.170204162597656</v>
      </c>
      <c r="H351" s="13">
        <v>32.572459936141897</v>
      </c>
      <c r="I351" s="13">
        <v>0.118121147155761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 t="b">
        <v>1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Z351" s="3">
        <v>0</v>
      </c>
      <c r="AE351" s="3">
        <v>1</v>
      </c>
      <c r="AH351" t="s">
        <v>248</v>
      </c>
    </row>
    <row r="352" spans="1:34" x14ac:dyDescent="0.2">
      <c r="A352" s="7">
        <v>2306.0005099999998</v>
      </c>
      <c r="B352" s="3" t="s">
        <v>18</v>
      </c>
      <c r="C352" s="3">
        <v>0</v>
      </c>
      <c r="D352" s="3">
        <v>0</v>
      </c>
      <c r="E352" s="3" t="b">
        <f>OR(OLD_cmp20_21!E352,OLD_cmp20_21!F352)</f>
        <v>0</v>
      </c>
      <c r="F352" s="13">
        <v>11.700835466384801</v>
      </c>
      <c r="G352" s="13">
        <v>0.16986656188964799</v>
      </c>
      <c r="H352" s="13">
        <v>11.733901500701901</v>
      </c>
      <c r="I352" s="13">
        <v>0.11794090270995999</v>
      </c>
      <c r="J352" s="3">
        <v>2</v>
      </c>
      <c r="K352" s="3">
        <v>2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4</v>
      </c>
      <c r="R352" s="3" t="b">
        <v>1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Z352" s="3">
        <v>1</v>
      </c>
    </row>
    <row r="353" spans="1:34" x14ac:dyDescent="0.2">
      <c r="A353" s="7">
        <v>2306.0036300000002</v>
      </c>
      <c r="B353" s="3" t="s">
        <v>18</v>
      </c>
      <c r="C353" s="3">
        <v>0</v>
      </c>
      <c r="D353" s="3">
        <v>0</v>
      </c>
      <c r="E353" s="3" t="b">
        <f>OR(OLD_cmp20_21!E353,OLD_cmp20_21!F353)</f>
        <v>1</v>
      </c>
      <c r="F353" s="13">
        <v>23.400010347366301</v>
      </c>
      <c r="G353" s="13">
        <v>0.171096801757812</v>
      </c>
      <c r="H353" s="13">
        <v>21.061676263809201</v>
      </c>
      <c r="I353" s="13">
        <v>0.16969633102416901</v>
      </c>
      <c r="J353" s="3">
        <v>2</v>
      </c>
      <c r="K353" s="3">
        <v>2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4</v>
      </c>
      <c r="R353" s="3" t="b">
        <v>1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Z353" s="3" t="str" cm="1">
        <f t="array" ref="Z353">IF(E353,"",OLD_cmp20_21!Z353:AG353)</f>
        <v/>
      </c>
    </row>
    <row r="354" spans="1:34" x14ac:dyDescent="0.2">
      <c r="A354" s="7">
        <v>2306.0074100000002</v>
      </c>
      <c r="B354" s="3" t="s">
        <v>13</v>
      </c>
      <c r="C354" s="3">
        <v>0</v>
      </c>
      <c r="D354" s="3">
        <v>0</v>
      </c>
      <c r="E354" s="3" t="b">
        <f>OR(OLD_cmp20_21!E354,OLD_cmp20_21!F354)</f>
        <v>1</v>
      </c>
      <c r="F354" s="13">
        <v>2.1774046421050999</v>
      </c>
      <c r="G354" s="13">
        <v>0.11605715751647901</v>
      </c>
      <c r="H354" s="13">
        <v>2.0277228355407702</v>
      </c>
      <c r="I354" s="13">
        <v>0.118913173675537</v>
      </c>
      <c r="J354" s="3">
        <v>2</v>
      </c>
      <c r="K354" s="3">
        <v>2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4</v>
      </c>
      <c r="R354" s="3" t="b">
        <v>1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Z354" s="3" t="str" cm="1">
        <f t="array" ref="Z354">IF(E354,"",OLD_cmp20_21!Z354:AG354)</f>
        <v/>
      </c>
    </row>
    <row r="355" spans="1:34" x14ac:dyDescent="0.2">
      <c r="A355" s="7">
        <v>2306.0047100000002</v>
      </c>
      <c r="B355" s="3" t="s">
        <v>13</v>
      </c>
      <c r="C355" s="3">
        <v>0</v>
      </c>
      <c r="D355" s="3">
        <v>0</v>
      </c>
      <c r="E355" s="3" t="b">
        <f>OR(OLD_cmp20_21!E355,OLD_cmp20_21!F355)</f>
        <v>0</v>
      </c>
      <c r="F355" s="13">
        <v>105.760686159133</v>
      </c>
      <c r="G355" s="13">
        <v>0.22110009193420399</v>
      </c>
      <c r="H355" s="13">
        <v>102.26093673706001</v>
      </c>
      <c r="I355" s="13">
        <v>0.11659550666809</v>
      </c>
      <c r="J355" s="3">
        <v>12</v>
      </c>
      <c r="K355" s="3">
        <v>10</v>
      </c>
      <c r="L355" s="3">
        <v>0</v>
      </c>
      <c r="M355" s="3">
        <v>0</v>
      </c>
      <c r="N355" s="3">
        <v>1</v>
      </c>
      <c r="O355" s="3">
        <v>0</v>
      </c>
      <c r="P355" s="3">
        <v>0</v>
      </c>
      <c r="Q355" s="3">
        <v>0</v>
      </c>
      <c r="R355" s="3" t="b">
        <v>1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Z355" s="3">
        <v>1</v>
      </c>
    </row>
    <row r="356" spans="1:34" x14ac:dyDescent="0.2">
      <c r="A356" s="7">
        <v>2306.00569</v>
      </c>
      <c r="B356" s="3" t="s">
        <v>18</v>
      </c>
      <c r="C356" s="3">
        <v>0</v>
      </c>
      <c r="D356" s="3">
        <v>0</v>
      </c>
      <c r="E356" s="3" t="b">
        <f>OR(OLD_cmp20_21!E356,OLD_cmp20_21!F356)</f>
        <v>0</v>
      </c>
      <c r="F356" s="13">
        <v>8.3281300067901594</v>
      </c>
      <c r="G356" s="13">
        <v>0.11764407157897901</v>
      </c>
      <c r="H356" s="13">
        <v>7.2574603557586599</v>
      </c>
      <c r="I356" s="13">
        <v>0.174825429916381</v>
      </c>
      <c r="J356" s="3">
        <v>17</v>
      </c>
      <c r="K356" s="3">
        <v>2</v>
      </c>
      <c r="L356" s="3">
        <v>0</v>
      </c>
      <c r="M356" s="3">
        <v>0</v>
      </c>
      <c r="N356" s="3">
        <v>3</v>
      </c>
      <c r="O356" s="3">
        <v>-1</v>
      </c>
      <c r="P356" s="3">
        <v>0</v>
      </c>
      <c r="Q356" s="3">
        <v>4</v>
      </c>
      <c r="R356" s="3" t="b">
        <v>1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Z356" s="3" cm="1">
        <f t="array" ref="Z356:AG356">IF(E356,"",OLD_cmp20_21!Z356:AG356)</f>
        <v>1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</row>
    <row r="357" spans="1:34" x14ac:dyDescent="0.2">
      <c r="A357" s="7">
        <v>2306.0005900000001</v>
      </c>
      <c r="B357" s="3" t="s">
        <v>63</v>
      </c>
      <c r="C357" s="3">
        <v>0</v>
      </c>
      <c r="D357" s="3">
        <v>0</v>
      </c>
      <c r="E357" s="3" t="b">
        <f>OR(OLD_cmp20_21!E357,OLD_cmp20_21!F357)</f>
        <v>1</v>
      </c>
      <c r="F357" s="13">
        <v>10.889740943908601</v>
      </c>
      <c r="G357" s="13">
        <v>0.117608070373535</v>
      </c>
      <c r="H357" s="13">
        <v>9.7205665111541695</v>
      </c>
      <c r="I357" s="13">
        <v>0.116774082183837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 t="b">
        <v>1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Z357" s="3" t="str" cm="1">
        <f t="array" ref="Z357">IF(E357,"",OLD_cmp20_21!Z357:AG357)</f>
        <v/>
      </c>
    </row>
    <row r="358" spans="1:34" x14ac:dyDescent="0.2">
      <c r="A358" s="7">
        <v>2306.0032200000001</v>
      </c>
      <c r="B358" s="3" t="s">
        <v>16</v>
      </c>
      <c r="C358" s="3">
        <v>12</v>
      </c>
      <c r="D358" s="3">
        <v>12</v>
      </c>
      <c r="E358" s="3" t="b">
        <f>OR(OLD_cmp20_21!E358,OLD_cmp20_21!F358)</f>
        <v>1</v>
      </c>
      <c r="F358" s="13">
        <v>2.6317429542541499</v>
      </c>
      <c r="G358" s="13">
        <v>2.5819675922393799</v>
      </c>
      <c r="H358" s="13">
        <v>2.5366523265838601</v>
      </c>
      <c r="I358" s="13">
        <v>2.4825696945190399</v>
      </c>
      <c r="J358" s="3">
        <v>2</v>
      </c>
      <c r="K358" s="3">
        <v>2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4</v>
      </c>
      <c r="R358" s="3" t="b">
        <v>1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Z358" s="3" t="str" cm="1">
        <f t="array" ref="Z358">IF(E358,"",OLD_cmp20_21!Z358:AG358)</f>
        <v/>
      </c>
    </row>
    <row r="359" spans="1:34" x14ac:dyDescent="0.2">
      <c r="A359" s="7">
        <v>2306.0010900000002</v>
      </c>
      <c r="B359" s="3" t="s">
        <v>13</v>
      </c>
      <c r="C359" s="3">
        <v>0</v>
      </c>
      <c r="D359" s="3">
        <v>0</v>
      </c>
      <c r="E359" s="3" t="b">
        <f>OR(OLD_cmp20_21!E359,OLD_cmp20_21!F359)</f>
        <v>1</v>
      </c>
      <c r="F359" s="13">
        <v>6.70707106590271</v>
      </c>
      <c r="G359" s="13">
        <v>0.11700320243835401</v>
      </c>
      <c r="H359" s="13">
        <v>6.5176551342010498</v>
      </c>
      <c r="I359" s="13">
        <v>0.11618542671203599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 t="b">
        <v>1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Z359" s="3" t="str" cm="1">
        <f t="array" ref="Z359">IF(E359,"",OLD_cmp20_21!Z359:AG359)</f>
        <v/>
      </c>
    </row>
    <row r="360" spans="1:34" x14ac:dyDescent="0.2">
      <c r="A360" s="7">
        <v>2306.0043599999999</v>
      </c>
      <c r="B360" s="3" t="s">
        <v>18</v>
      </c>
      <c r="C360" s="3">
        <v>0</v>
      </c>
      <c r="D360" s="3">
        <v>0</v>
      </c>
      <c r="E360" s="3" t="b">
        <f>OR(OLD_cmp20_21!E360,OLD_cmp20_21!F360)</f>
        <v>1</v>
      </c>
      <c r="F360" s="13">
        <v>15.664265394210799</v>
      </c>
      <c r="G360" s="13">
        <v>0.115955352783203</v>
      </c>
      <c r="H360" s="13">
        <v>16.1060338020324</v>
      </c>
      <c r="I360" s="13">
        <v>0.11602735519409101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 t="b">
        <v>1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Z360" s="3" t="str" cm="1">
        <f t="array" ref="Z360">IF(E360,"",OLD_cmp20_21!Z360:AG360)</f>
        <v/>
      </c>
    </row>
    <row r="361" spans="1:34" x14ac:dyDescent="0.2">
      <c r="A361" s="7">
        <v>2306.0580300000001</v>
      </c>
      <c r="B361" s="3" t="s">
        <v>10</v>
      </c>
      <c r="C361" s="3">
        <v>0</v>
      </c>
      <c r="D361" s="3">
        <v>0</v>
      </c>
      <c r="E361" s="3" t="b">
        <f>OR(OLD_cmp20_21!E361,OLD_cmp20_21!F361)</f>
        <v>0</v>
      </c>
      <c r="F361" s="13">
        <v>16.6626906394958</v>
      </c>
      <c r="G361" s="13">
        <v>0.116314888000488</v>
      </c>
      <c r="H361" s="13">
        <v>16.4318845272064</v>
      </c>
      <c r="I361" s="13">
        <v>0.17451572418212799</v>
      </c>
      <c r="J361" s="3">
        <v>2186</v>
      </c>
      <c r="K361" s="3">
        <v>536</v>
      </c>
      <c r="L361" s="3">
        <v>1</v>
      </c>
      <c r="M361" s="3">
        <v>3</v>
      </c>
      <c r="N361" s="3">
        <v>718</v>
      </c>
      <c r="O361" s="3">
        <v>1</v>
      </c>
      <c r="P361" s="3">
        <v>0</v>
      </c>
      <c r="Q361" s="3">
        <v>0</v>
      </c>
      <c r="R361" s="3" t="b">
        <v>1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Z361" s="3">
        <v>1</v>
      </c>
      <c r="AH361" t="s">
        <v>247</v>
      </c>
    </row>
    <row r="362" spans="1:34" x14ac:dyDescent="0.2">
      <c r="A362" s="7">
        <v>2306.0129400000001</v>
      </c>
      <c r="B362" s="3" t="s">
        <v>13</v>
      </c>
      <c r="C362" s="3">
        <v>0</v>
      </c>
      <c r="D362" s="3">
        <v>0</v>
      </c>
      <c r="E362" s="3" t="b">
        <f>OR(OLD_cmp20_21!E362,OLD_cmp20_21!F362)</f>
        <v>1</v>
      </c>
      <c r="F362" s="13">
        <v>6.5479805469512904</v>
      </c>
      <c r="G362" s="13">
        <v>0.11697196960449199</v>
      </c>
      <c r="H362" s="13">
        <v>20.606643676757798</v>
      </c>
      <c r="I362" s="13">
        <v>0.11672782897949199</v>
      </c>
      <c r="J362" s="3">
        <v>2</v>
      </c>
      <c r="K362" s="3">
        <v>2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4</v>
      </c>
      <c r="R362" s="3" t="b">
        <v>1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Z362" s="3" t="str" cm="1">
        <f t="array" ref="Z362">IF(E362,"",OLD_cmp20_21!Z362:AG362)</f>
        <v/>
      </c>
    </row>
    <row r="363" spans="1:34" x14ac:dyDescent="0.2">
      <c r="A363" s="7">
        <v>2306.0151000000001</v>
      </c>
      <c r="B363" s="3" t="s">
        <v>13</v>
      </c>
      <c r="C363" s="3">
        <v>0</v>
      </c>
      <c r="D363" s="3">
        <v>0</v>
      </c>
      <c r="E363" s="3" t="b">
        <f>OR(OLD_cmp20_21!E363,OLD_cmp20_21!F363)</f>
        <v>0</v>
      </c>
      <c r="F363" s="13">
        <v>14.242821693420399</v>
      </c>
      <c r="G363" s="13">
        <v>0.16833996772766099</v>
      </c>
      <c r="H363" s="13">
        <v>14.161940813064501</v>
      </c>
      <c r="I363" s="13">
        <v>0.115683078765869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 t="b">
        <v>1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Z363" s="3" cm="1">
        <f t="array" ref="Z363:AG363">IF(E363,"",OLD_cmp20_21!Z363:AG363)</f>
        <v>1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</row>
    <row r="364" spans="1:34" x14ac:dyDescent="0.2">
      <c r="A364" s="7">
        <v>2306.0011599999998</v>
      </c>
      <c r="B364" s="3" t="s">
        <v>13</v>
      </c>
      <c r="C364" s="3">
        <v>0</v>
      </c>
      <c r="D364" s="3">
        <v>0</v>
      </c>
      <c r="E364" s="3" t="b">
        <f>OR(OLD_cmp20_21!E364,OLD_cmp20_21!F364)</f>
        <v>0</v>
      </c>
      <c r="F364" s="13">
        <v>10.5201005935668</v>
      </c>
      <c r="G364" s="13">
        <v>0.11547660827636699</v>
      </c>
      <c r="H364" s="13">
        <v>10.4238638877868</v>
      </c>
      <c r="I364" s="13">
        <v>0.116047620773315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 t="b">
        <v>1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Z364" s="3" cm="1">
        <f t="array" ref="Z364:AG364">IF(E364,"",OLD_cmp20_21!Z364:AG364)</f>
        <v>1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</row>
    <row r="365" spans="1:34" x14ac:dyDescent="0.2">
      <c r="A365" s="7">
        <v>2306.0081799999998</v>
      </c>
      <c r="B365" s="3" t="s">
        <v>10</v>
      </c>
      <c r="C365" s="3">
        <v>0</v>
      </c>
      <c r="D365" s="3">
        <v>0</v>
      </c>
      <c r="E365" s="3" t="b">
        <f>OR(OLD_cmp20_21!E365,OLD_cmp20_21!F365)</f>
        <v>0</v>
      </c>
      <c r="F365" s="13">
        <v>34.770676851272498</v>
      </c>
      <c r="G365" s="13">
        <v>0.16886591911315901</v>
      </c>
      <c r="H365" s="13">
        <v>33.812728881835902</v>
      </c>
      <c r="I365" s="13">
        <v>0.11631345748901301</v>
      </c>
      <c r="J365" s="3">
        <v>14</v>
      </c>
      <c r="K365" s="3">
        <v>2</v>
      </c>
      <c r="L365" s="3">
        <v>0</v>
      </c>
      <c r="M365" s="3">
        <v>0</v>
      </c>
      <c r="N365" s="3">
        <v>0</v>
      </c>
      <c r="O365" s="3">
        <v>-4</v>
      </c>
      <c r="P365" s="3">
        <v>0</v>
      </c>
      <c r="Q365" s="3">
        <v>2</v>
      </c>
      <c r="R365" s="3" t="b">
        <v>1</v>
      </c>
      <c r="S365" s="3">
        <v>0</v>
      </c>
      <c r="T365" s="3">
        <v>0</v>
      </c>
      <c r="U365" s="3">
        <v>1</v>
      </c>
      <c r="V365" s="3">
        <v>7</v>
      </c>
      <c r="W365" s="3">
        <v>0</v>
      </c>
      <c r="X365" s="3" t="s">
        <v>278</v>
      </c>
      <c r="Z365" s="3">
        <v>1</v>
      </c>
      <c r="AD365" s="3">
        <v>1</v>
      </c>
    </row>
    <row r="366" spans="1:34" x14ac:dyDescent="0.2">
      <c r="A366" s="7">
        <v>2306.0007500000002</v>
      </c>
      <c r="B366" s="3" t="s">
        <v>64</v>
      </c>
      <c r="C366" s="3">
        <v>12</v>
      </c>
      <c r="D366" s="3">
        <v>12</v>
      </c>
      <c r="E366" s="3" t="b">
        <f>OR(OLD_cmp20_21!E366,OLD_cmp20_21!F366)</f>
        <v>1</v>
      </c>
      <c r="F366" s="13">
        <v>5.5488104820251403</v>
      </c>
      <c r="G366" s="13">
        <v>5.4485328197479204</v>
      </c>
      <c r="H366" s="13">
        <v>5.54786920547485</v>
      </c>
      <c r="I366" s="13">
        <v>5.5622868537902797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 t="b">
        <v>1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Z366" s="3" t="str" cm="1">
        <f t="array" ref="Z366">IF(E366,"",OLD_cmp20_21!Z366:AG366)</f>
        <v/>
      </c>
    </row>
    <row r="367" spans="1:34" x14ac:dyDescent="0.2">
      <c r="A367" s="7">
        <v>2306.01235</v>
      </c>
      <c r="B367" s="3" t="s">
        <v>13</v>
      </c>
      <c r="C367" s="3">
        <v>0</v>
      </c>
      <c r="D367" s="3">
        <v>0</v>
      </c>
      <c r="E367" s="3" t="b">
        <f>OR(OLD_cmp20_21!E367,OLD_cmp20_21!F367)</f>
        <v>1</v>
      </c>
      <c r="F367" s="13">
        <v>2.98195052146911</v>
      </c>
      <c r="G367" s="13">
        <v>0.115710973739624</v>
      </c>
      <c r="H367" s="13">
        <v>3.1314024925231898</v>
      </c>
      <c r="I367" s="13">
        <v>0.115678310394287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 t="b">
        <v>1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Z367" s="3" t="str" cm="1">
        <f t="array" ref="Z367">IF(E367,"",OLD_cmp20_21!Z367:AG367)</f>
        <v/>
      </c>
    </row>
    <row r="368" spans="1:34" x14ac:dyDescent="0.2">
      <c r="A368" s="7">
        <v>2306.02394</v>
      </c>
      <c r="B368" s="3" t="s">
        <v>49</v>
      </c>
      <c r="C368" s="3">
        <v>0</v>
      </c>
      <c r="D368" s="3">
        <v>0</v>
      </c>
      <c r="E368" s="3" t="b">
        <f>OR(OLD_cmp20_21!E368,OLD_cmp20_21!F368)</f>
        <v>1</v>
      </c>
      <c r="F368" s="13">
        <v>4.9500997066497803</v>
      </c>
      <c r="G368" s="13">
        <v>0.11655688285827601</v>
      </c>
      <c r="H368" s="13">
        <v>4.48860335350036</v>
      </c>
      <c r="I368" s="13">
        <v>0.116784811019897</v>
      </c>
      <c r="J368" s="3">
        <v>2</v>
      </c>
      <c r="K368" s="3">
        <v>2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4</v>
      </c>
      <c r="R368" s="3" t="b">
        <v>1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Z368" s="3" t="str" cm="1">
        <f t="array" ref="Z368">IF(E368,"",OLD_cmp20_21!Z368:AG368)</f>
        <v/>
      </c>
    </row>
    <row r="369" spans="1:34" x14ac:dyDescent="0.2">
      <c r="A369" s="7">
        <v>2306.0024899999999</v>
      </c>
      <c r="B369" s="3" t="s">
        <v>10</v>
      </c>
      <c r="C369" s="3">
        <v>0</v>
      </c>
      <c r="D369" s="3" t="s">
        <v>65</v>
      </c>
      <c r="E369" s="3" t="b">
        <f>OR(OLD_cmp20_21!E369,OLD_cmp20_21!F369)</f>
        <v>0</v>
      </c>
      <c r="F369" s="13">
        <v>203.008847475051</v>
      </c>
      <c r="G369" s="13">
        <v>0.26890373229980402</v>
      </c>
      <c r="H369" s="13">
        <v>-1</v>
      </c>
      <c r="I369" s="13">
        <v>-1</v>
      </c>
      <c r="J369" s="3">
        <v>11</v>
      </c>
      <c r="K369" s="3">
        <v>5</v>
      </c>
      <c r="L369" s="3">
        <v>0</v>
      </c>
      <c r="M369" s="3">
        <v>0</v>
      </c>
      <c r="N369" s="3">
        <v>0</v>
      </c>
      <c r="O369" s="3">
        <v>-11</v>
      </c>
      <c r="P369" s="3">
        <v>-5</v>
      </c>
      <c r="Q369" s="3">
        <v>3</v>
      </c>
      <c r="R369" s="3" t="b">
        <v>1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 t="s">
        <v>272</v>
      </c>
      <c r="Z369" s="3">
        <v>1</v>
      </c>
    </row>
    <row r="370" spans="1:34" x14ac:dyDescent="0.2">
      <c r="A370" s="7">
        <v>2306.0190299999999</v>
      </c>
      <c r="B370" s="3" t="s">
        <v>12</v>
      </c>
      <c r="C370" s="3">
        <v>12</v>
      </c>
      <c r="D370" s="3">
        <v>0</v>
      </c>
      <c r="E370" s="3" t="b">
        <f>OR(OLD_cmp20_21!E370,OLD_cmp20_21!F370)</f>
        <v>0</v>
      </c>
      <c r="F370" s="13">
        <v>20.751241207122799</v>
      </c>
      <c r="G370" s="13">
        <v>16.287158727645799</v>
      </c>
      <c r="H370" s="13">
        <v>53.1143703460693</v>
      </c>
      <c r="I370" s="13">
        <v>0.16654872894287101</v>
      </c>
      <c r="J370" s="3">
        <v>10610</v>
      </c>
      <c r="K370" s="3">
        <v>6898</v>
      </c>
      <c r="L370" s="3">
        <v>4</v>
      </c>
      <c r="M370" s="3">
        <v>8</v>
      </c>
      <c r="N370" s="3">
        <v>1161</v>
      </c>
      <c r="O370" s="3">
        <v>3715</v>
      </c>
      <c r="P370" s="3">
        <v>3421</v>
      </c>
      <c r="Q370" s="3">
        <v>74</v>
      </c>
      <c r="R370" s="3" t="b">
        <v>1</v>
      </c>
      <c r="S370" s="3">
        <v>0</v>
      </c>
      <c r="T370" s="3">
        <v>0</v>
      </c>
      <c r="U370" s="3">
        <v>2</v>
      </c>
      <c r="V370" s="3">
        <v>2</v>
      </c>
      <c r="W370" s="3">
        <v>-1</v>
      </c>
      <c r="Z370" s="3">
        <v>1</v>
      </c>
      <c r="AA370" s="3">
        <v>1</v>
      </c>
      <c r="AB370" s="3">
        <v>1</v>
      </c>
      <c r="AC370" s="3">
        <v>1</v>
      </c>
      <c r="AD370" s="3">
        <v>1</v>
      </c>
      <c r="AH370" t="s">
        <v>252</v>
      </c>
    </row>
    <row r="371" spans="1:34" x14ac:dyDescent="0.2">
      <c r="A371" s="7">
        <v>2306.08248</v>
      </c>
      <c r="B371" s="3" t="s">
        <v>18</v>
      </c>
      <c r="C371" s="3">
        <v>0</v>
      </c>
      <c r="D371" s="3">
        <v>0</v>
      </c>
      <c r="E371" s="3" t="b">
        <f>OR(OLD_cmp20_21!E371,OLD_cmp20_21!F371)</f>
        <v>0</v>
      </c>
      <c r="F371" s="13">
        <v>25.553601264953599</v>
      </c>
      <c r="G371" s="13">
        <v>0.16718959808349601</v>
      </c>
      <c r="H371" s="13">
        <v>24.117175579070999</v>
      </c>
      <c r="I371" s="13">
        <v>0.16997575759887601</v>
      </c>
      <c r="J371" s="3">
        <v>65</v>
      </c>
      <c r="K371" s="3">
        <v>38</v>
      </c>
      <c r="L371" s="3">
        <v>0</v>
      </c>
      <c r="M371" s="3">
        <v>0</v>
      </c>
      <c r="N371" s="3">
        <v>10</v>
      </c>
      <c r="O371" s="3">
        <v>0</v>
      </c>
      <c r="P371" s="3">
        <v>0</v>
      </c>
      <c r="Q371" s="3">
        <v>0</v>
      </c>
      <c r="R371" s="3" t="b">
        <v>1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Z371" s="3">
        <v>1</v>
      </c>
    </row>
    <row r="372" spans="1:34" x14ac:dyDescent="0.2">
      <c r="A372" s="7">
        <v>2306.00009</v>
      </c>
      <c r="B372" s="3" t="s">
        <v>17</v>
      </c>
      <c r="C372" s="3">
        <v>0</v>
      </c>
      <c r="D372" s="3">
        <v>0</v>
      </c>
      <c r="E372" s="3" t="b">
        <f>OR(OLD_cmp20_21!E372,OLD_cmp20_21!F372)</f>
        <v>0</v>
      </c>
      <c r="F372" s="13">
        <v>29.892556667327799</v>
      </c>
      <c r="G372" s="13">
        <v>0.219836950302124</v>
      </c>
      <c r="H372" s="13">
        <v>24.9253585338592</v>
      </c>
      <c r="I372" s="13">
        <v>0.115748405456542</v>
      </c>
      <c r="J372" s="3">
        <v>4</v>
      </c>
      <c r="K372" s="3">
        <v>0</v>
      </c>
      <c r="L372" s="3">
        <v>0</v>
      </c>
      <c r="M372" s="3">
        <v>0</v>
      </c>
      <c r="N372" s="3">
        <v>0</v>
      </c>
      <c r="O372" s="3">
        <v>-2</v>
      </c>
      <c r="P372" s="3">
        <v>0</v>
      </c>
      <c r="Q372" s="3">
        <v>0</v>
      </c>
      <c r="R372" s="3" t="b">
        <v>1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Z372" s="3">
        <v>1</v>
      </c>
    </row>
    <row r="373" spans="1:34" x14ac:dyDescent="0.2">
      <c r="A373" s="7">
        <v>2306.0041999999999</v>
      </c>
      <c r="B373" s="3" t="s">
        <v>26</v>
      </c>
      <c r="C373" s="3">
        <v>0</v>
      </c>
      <c r="D373" s="3">
        <v>0</v>
      </c>
      <c r="E373" s="3" t="b">
        <f>OR(OLD_cmp20_21!E373,OLD_cmp20_21!F373)</f>
        <v>0</v>
      </c>
      <c r="F373" s="13">
        <v>16.093364715576101</v>
      </c>
      <c r="G373" s="13">
        <v>0.26789116859436002</v>
      </c>
      <c r="H373" s="13">
        <v>11.044043540954499</v>
      </c>
      <c r="I373" s="13">
        <v>0.167481184005737</v>
      </c>
      <c r="J373" s="3">
        <v>76</v>
      </c>
      <c r="K373" s="3">
        <v>0</v>
      </c>
      <c r="L373" s="3">
        <v>0</v>
      </c>
      <c r="M373" s="3">
        <v>0</v>
      </c>
      <c r="N373" s="3">
        <v>21</v>
      </c>
      <c r="O373" s="3">
        <v>0</v>
      </c>
      <c r="P373" s="3">
        <v>0</v>
      </c>
      <c r="Q373" s="3">
        <v>0</v>
      </c>
      <c r="R373" s="3" t="b">
        <v>1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Z373" s="3" cm="1">
        <f t="array" ref="Z373:AG373">IF(E373,"",OLD_cmp20_21!Z373:AG373)</f>
        <v>1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</row>
    <row r="374" spans="1:34" x14ac:dyDescent="0.2">
      <c r="A374" s="7">
        <v>2306.0016599999999</v>
      </c>
      <c r="B374" s="3" t="s">
        <v>36</v>
      </c>
      <c r="C374" s="3">
        <v>0</v>
      </c>
      <c r="D374" s="3">
        <v>0</v>
      </c>
      <c r="E374" s="3" t="b">
        <f>OR(OLD_cmp20_21!E374,OLD_cmp20_21!F374)</f>
        <v>1</v>
      </c>
      <c r="F374" s="13">
        <v>26.989091634750299</v>
      </c>
      <c r="G374" s="13">
        <v>0.167397260665893</v>
      </c>
      <c r="H374" s="13">
        <v>20.999454736709499</v>
      </c>
      <c r="I374" s="13">
        <v>0.16704678535461401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 t="b">
        <v>1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Z374" s="3" t="str" cm="1">
        <f t="array" ref="Z374">IF(E374,"",OLD_cmp20_21!Z374:AG374)</f>
        <v/>
      </c>
    </row>
    <row r="375" spans="1:34" x14ac:dyDescent="0.2">
      <c r="A375" s="7">
        <v>2306.0015899999999</v>
      </c>
      <c r="B375" s="3" t="s">
        <v>10</v>
      </c>
      <c r="C375" s="3">
        <v>0</v>
      </c>
      <c r="D375" s="3">
        <v>0</v>
      </c>
      <c r="E375" s="3" t="b">
        <f>OR(OLD_cmp20_21!E375,OLD_cmp20_21!F375)</f>
        <v>1</v>
      </c>
      <c r="F375" s="13">
        <v>8.1113581657409597</v>
      </c>
      <c r="G375" s="13">
        <v>0.115884542465209</v>
      </c>
      <c r="H375" s="13">
        <v>9.9407012462615896</v>
      </c>
      <c r="I375" s="13">
        <v>0.116064548492431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 t="b">
        <v>1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Z375" s="3" t="str" cm="1">
        <f t="array" ref="Z375">IF(E375,"",OLD_cmp20_21!Z375:AG375)</f>
        <v/>
      </c>
    </row>
    <row r="376" spans="1:34" x14ac:dyDescent="0.2">
      <c r="A376" s="7">
        <v>2306.0952900000002</v>
      </c>
      <c r="B376" s="3" t="s">
        <v>10</v>
      </c>
      <c r="C376" s="3">
        <v>0</v>
      </c>
      <c r="D376" s="3">
        <v>0</v>
      </c>
      <c r="E376" s="3" t="b">
        <f>OR(OLD_cmp20_21!E376,OLD_cmp20_21!F376)</f>
        <v>1</v>
      </c>
      <c r="F376" s="13">
        <v>14.612904548645</v>
      </c>
      <c r="G376" s="13">
        <v>0.11580538749694801</v>
      </c>
      <c r="H376" s="13">
        <v>16.366003036498999</v>
      </c>
      <c r="I376" s="13">
        <v>0.166615486145019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 t="b">
        <v>1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Z376" s="3" t="str" cm="1">
        <f t="array" ref="Z376">IF(E376,"",OLD_cmp20_21!Z376:AG376)</f>
        <v/>
      </c>
    </row>
    <row r="377" spans="1:34" x14ac:dyDescent="0.2">
      <c r="A377" s="7">
        <v>2306.1673099999998</v>
      </c>
      <c r="B377" s="3" t="s">
        <v>10</v>
      </c>
      <c r="C377" s="3">
        <v>0</v>
      </c>
      <c r="D377" s="3">
        <v>0</v>
      </c>
      <c r="E377" s="3" t="b">
        <f>OR(OLD_cmp20_21!E377,OLD_cmp20_21!F377)</f>
        <v>1</v>
      </c>
      <c r="F377" s="13">
        <v>23.142121076583798</v>
      </c>
      <c r="G377" s="13">
        <v>0.171890258789062</v>
      </c>
      <c r="H377" s="13">
        <v>22.801580667495699</v>
      </c>
      <c r="I377" s="13">
        <v>0.116409301757812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 t="b">
        <v>1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Z377" s="3" t="str" cm="1">
        <f t="array" ref="Z377">IF(E377,"",OLD_cmp20_21!Z377:AG377)</f>
        <v/>
      </c>
    </row>
    <row r="378" spans="1:34" x14ac:dyDescent="0.2">
      <c r="A378" s="7">
        <v>2306.0015800000001</v>
      </c>
      <c r="B378" s="3" t="s">
        <v>66</v>
      </c>
      <c r="C378" s="3">
        <v>0</v>
      </c>
      <c r="D378" s="3">
        <v>0</v>
      </c>
      <c r="E378" s="3" t="b">
        <f>OR(OLD_cmp20_21!E378,OLD_cmp20_21!F378)</f>
        <v>0</v>
      </c>
      <c r="F378" s="13">
        <v>14.9570996761322</v>
      </c>
      <c r="G378" s="13">
        <v>0.116017818450927</v>
      </c>
      <c r="H378" s="13">
        <v>21.529848575591998</v>
      </c>
      <c r="I378" s="13">
        <v>0.23881721496582001</v>
      </c>
      <c r="J378" s="3">
        <v>52</v>
      </c>
      <c r="K378" s="3">
        <v>52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12</v>
      </c>
      <c r="R378" s="3" t="b">
        <v>1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Z378" s="3" cm="1">
        <f t="array" ref="Z378:AG378">IF(E378,"",OLD_cmp20_21!Z378:AG378)</f>
        <v>1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</row>
    <row r="379" spans="1:34" x14ac:dyDescent="0.2">
      <c r="A379" s="7">
        <v>2306.0002599999998</v>
      </c>
      <c r="B379" s="3" t="s">
        <v>45</v>
      </c>
      <c r="C379" s="3">
        <v>0</v>
      </c>
      <c r="D379" s="3">
        <v>0</v>
      </c>
      <c r="E379" s="3" t="b">
        <f>OR(OLD_cmp20_21!E379,OLD_cmp20_21!F379)</f>
        <v>0</v>
      </c>
      <c r="F379" s="13">
        <v>12.836627960205</v>
      </c>
      <c r="G379" s="13">
        <v>0.16813302040100001</v>
      </c>
      <c r="H379" s="13">
        <v>13.7940685749053</v>
      </c>
      <c r="I379" s="13">
        <v>0.173649311065673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 t="b">
        <v>1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Z379" s="3" cm="1">
        <f t="array" ref="Z379:AG379">IF(E379,"",OLD_cmp20_21!Z379:AG379)</f>
        <v>1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</row>
    <row r="380" spans="1:34" x14ac:dyDescent="0.2">
      <c r="A380" s="7">
        <v>2306.0099100000002</v>
      </c>
      <c r="B380" s="3" t="s">
        <v>13</v>
      </c>
      <c r="C380" s="3">
        <v>0</v>
      </c>
      <c r="D380" s="3">
        <v>0</v>
      </c>
      <c r="E380" s="3" t="b">
        <f>OR(OLD_cmp20_21!E380,OLD_cmp20_21!F380)</f>
        <v>1</v>
      </c>
      <c r="F380" s="13">
        <v>9.6200525760650599</v>
      </c>
      <c r="G380" s="13">
        <v>0.117081403732299</v>
      </c>
      <c r="H380" s="13">
        <v>9.3231487274169904</v>
      </c>
      <c r="I380" s="13">
        <v>0.116751194000244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 t="b">
        <v>1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Z380" s="3" t="str" cm="1">
        <f t="array" ref="Z380">IF(E380,"",OLD_cmp20_21!Z380:AG380)</f>
        <v/>
      </c>
    </row>
    <row r="381" spans="1:34" x14ac:dyDescent="0.2">
      <c r="A381" s="7">
        <v>2306.0521699999999</v>
      </c>
      <c r="B381" s="3" t="s">
        <v>18</v>
      </c>
      <c r="C381" s="3">
        <v>0</v>
      </c>
      <c r="D381" s="3">
        <v>0</v>
      </c>
      <c r="E381" s="3" t="b">
        <f>OR(OLD_cmp20_21!E381,OLD_cmp20_21!F381)</f>
        <v>1</v>
      </c>
      <c r="F381" s="13">
        <v>14.3147277832031</v>
      </c>
      <c r="G381" s="13">
        <v>0.16924667358398399</v>
      </c>
      <c r="H381" s="13">
        <v>13.4049489498138</v>
      </c>
      <c r="I381" s="13">
        <v>0.169437170028686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 t="b">
        <v>1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Z381" s="3" t="str" cm="1">
        <f t="array" ref="Z381">IF(E381,"",OLD_cmp20_21!Z381:AG381)</f>
        <v/>
      </c>
    </row>
    <row r="382" spans="1:34" x14ac:dyDescent="0.2">
      <c r="A382" s="7">
        <v>2306.0042199999998</v>
      </c>
      <c r="B382" s="3" t="s">
        <v>16</v>
      </c>
      <c r="C382" s="3">
        <v>0</v>
      </c>
      <c r="D382" s="3">
        <v>0</v>
      </c>
      <c r="E382" s="3" t="b">
        <f>OR(OLD_cmp20_21!E382,OLD_cmp20_21!F382)</f>
        <v>0</v>
      </c>
      <c r="F382" s="13">
        <v>9.2663910388946498</v>
      </c>
      <c r="G382" s="13">
        <v>0.11909604072570799</v>
      </c>
      <c r="H382" s="13">
        <v>9.1676633358001691</v>
      </c>
      <c r="I382" s="13">
        <v>0.117364645004272</v>
      </c>
      <c r="J382" s="3">
        <v>195</v>
      </c>
      <c r="K382" s="3">
        <v>31</v>
      </c>
      <c r="L382" s="3">
        <v>0</v>
      </c>
      <c r="M382" s="3">
        <v>0</v>
      </c>
      <c r="N382" s="3">
        <v>43</v>
      </c>
      <c r="O382" s="3">
        <v>2</v>
      </c>
      <c r="P382" s="3">
        <v>0</v>
      </c>
      <c r="Q382" s="3">
        <v>4</v>
      </c>
      <c r="R382" s="3" t="b">
        <v>1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Z382" s="3" cm="1">
        <f t="array" ref="Z382:AG382">IF(E382,"",OLD_cmp20_21!Z382:AG382)</f>
        <v>1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</row>
    <row r="383" spans="1:34" x14ac:dyDescent="0.2">
      <c r="A383" s="7">
        <v>2306.0144100000002</v>
      </c>
      <c r="B383" s="3" t="s">
        <v>13</v>
      </c>
      <c r="C383" s="3">
        <v>0</v>
      </c>
      <c r="D383" s="3">
        <v>0</v>
      </c>
      <c r="E383" s="3" t="b">
        <f>OR(OLD_cmp20_21!E383,OLD_cmp20_21!F383)</f>
        <v>0</v>
      </c>
      <c r="F383" s="13">
        <v>6.6046040058135898</v>
      </c>
      <c r="G383" s="13">
        <v>0.11722970008850001</v>
      </c>
      <c r="H383" s="13">
        <v>6.0171349048614502</v>
      </c>
      <c r="I383" s="13">
        <v>0.11620140075683499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 t="b">
        <v>1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Z383" s="3" cm="1">
        <f t="array" ref="Z383:AG383">IF(E383,"",OLD_cmp20_21!Z383:AG383)</f>
        <v>1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</row>
    <row r="384" spans="1:34" x14ac:dyDescent="0.2">
      <c r="A384" s="7">
        <v>2306.00027</v>
      </c>
      <c r="B384" s="3" t="s">
        <v>23</v>
      </c>
      <c r="C384" s="3">
        <v>0</v>
      </c>
      <c r="D384" s="3">
        <v>0</v>
      </c>
      <c r="E384" s="3" t="b">
        <f>OR(OLD_cmp20_21!E384,OLD_cmp20_21!F384)</f>
        <v>0</v>
      </c>
      <c r="F384" s="13">
        <v>27.1783332824707</v>
      </c>
      <c r="G384" s="13">
        <v>0.167855739593505</v>
      </c>
      <c r="H384" s="13">
        <v>26.1031107902526</v>
      </c>
      <c r="I384" s="13">
        <v>0.116535425186157</v>
      </c>
      <c r="J384" s="3">
        <v>940</v>
      </c>
      <c r="K384" s="3">
        <v>152</v>
      </c>
      <c r="L384" s="3">
        <v>1</v>
      </c>
      <c r="M384" s="3">
        <v>2</v>
      </c>
      <c r="N384" s="3">
        <v>316</v>
      </c>
      <c r="O384" s="3">
        <v>-4</v>
      </c>
      <c r="P384" s="3">
        <v>7</v>
      </c>
      <c r="Q384" s="3">
        <v>11</v>
      </c>
      <c r="R384" s="3" t="b">
        <v>1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Z384" s="3" cm="1">
        <f t="array" ref="Z384:AG384">IF(E384,"",OLD_cmp20_21!Z384:AG384)</f>
        <v>0</v>
      </c>
      <c r="AA384" s="3">
        <v>0</v>
      </c>
      <c r="AB384" s="3">
        <v>0</v>
      </c>
      <c r="AC384" s="3">
        <v>1</v>
      </c>
      <c r="AD384" s="3">
        <v>0</v>
      </c>
      <c r="AE384" s="3">
        <v>0</v>
      </c>
      <c r="AF384" s="3">
        <v>0</v>
      </c>
      <c r="AG384" s="3">
        <v>0</v>
      </c>
    </row>
    <row r="385" spans="1:34" x14ac:dyDescent="0.2">
      <c r="A385" s="7">
        <v>2306.0006400000002</v>
      </c>
      <c r="B385" s="3" t="s">
        <v>18</v>
      </c>
      <c r="C385" s="3">
        <v>0</v>
      </c>
      <c r="D385" s="3">
        <v>0</v>
      </c>
      <c r="E385" s="3" t="b">
        <f>OR(OLD_cmp20_21!E385,OLD_cmp20_21!F385)</f>
        <v>0</v>
      </c>
      <c r="F385" s="13">
        <v>10.967973709106399</v>
      </c>
      <c r="G385" s="13">
        <v>0.169636011123657</v>
      </c>
      <c r="H385" s="13">
        <v>10.9347829818725</v>
      </c>
      <c r="I385" s="13">
        <v>0.172245264053344</v>
      </c>
      <c r="J385" s="3">
        <v>463</v>
      </c>
      <c r="K385" s="3">
        <v>25</v>
      </c>
      <c r="L385" s="3">
        <v>0</v>
      </c>
      <c r="M385" s="3">
        <v>0</v>
      </c>
      <c r="N385" s="3">
        <v>152</v>
      </c>
      <c r="O385" s="3">
        <v>1</v>
      </c>
      <c r="P385" s="3">
        <v>0</v>
      </c>
      <c r="Q385" s="3">
        <v>4</v>
      </c>
      <c r="R385" s="3" t="b">
        <v>1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Z385" s="3">
        <v>1</v>
      </c>
    </row>
    <row r="386" spans="1:34" x14ac:dyDescent="0.2">
      <c r="A386" s="7">
        <v>2306.0243399999999</v>
      </c>
      <c r="B386" s="3" t="s">
        <v>67</v>
      </c>
      <c r="C386" s="3">
        <v>12</v>
      </c>
      <c r="D386" s="3">
        <v>12</v>
      </c>
      <c r="E386" s="3" t="b">
        <f>OR(OLD_cmp20_21!E386,OLD_cmp20_21!F386)</f>
        <v>1</v>
      </c>
      <c r="F386" s="13">
        <v>2.68567562103271</v>
      </c>
      <c r="G386" s="13">
        <v>2.37801885604858</v>
      </c>
      <c r="H386" s="13">
        <v>2.2818195819854701</v>
      </c>
      <c r="I386" s="13">
        <v>2.2321519851684499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 t="b">
        <v>1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Z386" s="3" t="str" cm="1">
        <f t="array" ref="Z386">IF(E386,"",OLD_cmp20_21!Z386:AG386)</f>
        <v/>
      </c>
    </row>
    <row r="387" spans="1:34" x14ac:dyDescent="0.2">
      <c r="A387" s="7">
        <v>2306.0777800000001</v>
      </c>
      <c r="B387" s="3" t="s">
        <v>12</v>
      </c>
      <c r="C387" s="3">
        <v>0</v>
      </c>
      <c r="D387" s="3">
        <v>0</v>
      </c>
      <c r="E387" s="3" t="b">
        <f>OR(OLD_cmp20_21!E387,OLD_cmp20_21!F387)</f>
        <v>1</v>
      </c>
      <c r="F387" s="13">
        <v>18.442024707794101</v>
      </c>
      <c r="G387" s="13">
        <v>0.117076158523559</v>
      </c>
      <c r="H387" s="13">
        <v>19.955710172653198</v>
      </c>
      <c r="I387" s="13">
        <v>0.11647605895995999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 t="b">
        <v>1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Z387" s="3" t="str" cm="1">
        <f t="array" ref="Z387">IF(E387,"",OLD_cmp20_21!Z387:AG387)</f>
        <v/>
      </c>
    </row>
    <row r="388" spans="1:34" x14ac:dyDescent="0.2">
      <c r="A388" s="7">
        <v>2306.00819</v>
      </c>
      <c r="B388" s="3" t="s">
        <v>68</v>
      </c>
      <c r="C388" s="3">
        <v>0</v>
      </c>
      <c r="D388" s="3">
        <v>0</v>
      </c>
      <c r="E388" s="3" t="b">
        <f>OR(OLD_cmp20_21!E388,OLD_cmp20_21!F388)</f>
        <v>0</v>
      </c>
      <c r="F388" s="13">
        <v>18.641084909439002</v>
      </c>
      <c r="G388" s="13">
        <v>0.173253774642944</v>
      </c>
      <c r="H388" s="13">
        <v>27.114105939865102</v>
      </c>
      <c r="I388" s="13">
        <v>0.167254447937011</v>
      </c>
      <c r="J388" s="3">
        <v>20</v>
      </c>
      <c r="K388" s="3">
        <v>0</v>
      </c>
      <c r="L388" s="3">
        <v>0</v>
      </c>
      <c r="M388" s="3">
        <v>0</v>
      </c>
      <c r="N388" s="3">
        <v>0</v>
      </c>
      <c r="O388" s="3">
        <v>20</v>
      </c>
      <c r="P388" s="3">
        <v>0</v>
      </c>
      <c r="Q388" s="3">
        <v>0</v>
      </c>
      <c r="R388" s="3" t="b">
        <v>1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Z388" s="3" cm="1">
        <f t="array" ref="Z388:AG388">IF(E388,"",OLD_cmp20_21!Z388:AG388)</f>
        <v>1</v>
      </c>
      <c r="AA388" s="3">
        <v>1</v>
      </c>
      <c r="AB388" s="3">
        <v>1</v>
      </c>
      <c r="AC388" s="3">
        <v>1</v>
      </c>
      <c r="AD388" s="3">
        <v>0</v>
      </c>
      <c r="AE388" s="3">
        <v>0</v>
      </c>
      <c r="AF388" s="3">
        <v>0</v>
      </c>
      <c r="AG388" s="3">
        <v>0</v>
      </c>
    </row>
    <row r="389" spans="1:34" x14ac:dyDescent="0.2">
      <c r="A389" s="7">
        <v>2306.0376799999999</v>
      </c>
      <c r="B389" s="3" t="s">
        <v>69</v>
      </c>
      <c r="C389" s="3">
        <v>0</v>
      </c>
      <c r="D389" s="3">
        <v>0</v>
      </c>
      <c r="E389" s="3" t="b">
        <f>OR(OLD_cmp20_21!E389,OLD_cmp20_21!F389)</f>
        <v>1</v>
      </c>
      <c r="F389" s="13">
        <v>9.3249602317810005</v>
      </c>
      <c r="G389" s="13">
        <v>0.116430521011352</v>
      </c>
      <c r="H389" s="13">
        <v>11.4463980197906</v>
      </c>
      <c r="I389" s="13">
        <v>0.115223407745361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 t="b">
        <v>1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Z389" s="3" t="str" cm="1">
        <f t="array" ref="Z389">IF(E389,"",OLD_cmp20_21!Z389:AG389)</f>
        <v/>
      </c>
    </row>
    <row r="390" spans="1:34" x14ac:dyDescent="0.2">
      <c r="A390" s="7">
        <v>2306.0014099999999</v>
      </c>
      <c r="B390" s="3" t="s">
        <v>13</v>
      </c>
      <c r="C390" s="3">
        <v>0</v>
      </c>
      <c r="D390" s="3">
        <v>0</v>
      </c>
      <c r="E390" s="3" t="b">
        <f>OR(OLD_cmp20_21!E390,OLD_cmp20_21!F390)</f>
        <v>0</v>
      </c>
      <c r="F390" s="13">
        <v>21.426021099090502</v>
      </c>
      <c r="G390" s="13">
        <v>0.16912603378295801</v>
      </c>
      <c r="H390" s="13">
        <v>30.2381205558776</v>
      </c>
      <c r="I390" s="13">
        <v>0.166628837585449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 t="b">
        <v>1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Z390" s="3" cm="1">
        <f t="array" ref="Z390:AG390">IF(E390,"",OLD_cmp20_21!Z390:AG390)</f>
        <v>1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</row>
    <row r="391" spans="1:34" x14ac:dyDescent="0.2">
      <c r="A391" s="7">
        <v>2306.0194900000001</v>
      </c>
      <c r="B391" s="3" t="s">
        <v>49</v>
      </c>
      <c r="C391" s="3">
        <v>0</v>
      </c>
      <c r="D391" s="3">
        <v>0</v>
      </c>
      <c r="E391" s="3" t="b">
        <f>OR(OLD_cmp20_21!E391,OLD_cmp20_21!F391)</f>
        <v>1</v>
      </c>
      <c r="F391" s="13">
        <v>19.930160999298</v>
      </c>
      <c r="G391" s="13">
        <v>0.11631655693054101</v>
      </c>
      <c r="H391" s="13">
        <v>24.213310480117801</v>
      </c>
      <c r="I391" s="13">
        <v>0.115606069564819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 t="b">
        <v>1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Z391" s="3" t="str" cm="1">
        <f t="array" ref="Z391">IF(E391,"",OLD_cmp20_21!Z391:AG391)</f>
        <v/>
      </c>
    </row>
    <row r="392" spans="1:34" x14ac:dyDescent="0.2">
      <c r="A392" s="7">
        <v>2306.0015400000002</v>
      </c>
      <c r="B392" s="3" t="s">
        <v>10</v>
      </c>
      <c r="C392" s="3">
        <v>0</v>
      </c>
      <c r="D392" s="3">
        <v>0</v>
      </c>
      <c r="E392" s="3" t="b">
        <f>OR(OLD_cmp20_21!E392,OLD_cmp20_21!F392)</f>
        <v>0</v>
      </c>
      <c r="F392" s="13">
        <v>35.741010665893498</v>
      </c>
      <c r="G392" s="13">
        <v>0.16685581207275299</v>
      </c>
      <c r="H392" s="13">
        <v>41.102271556854198</v>
      </c>
      <c r="I392" s="13">
        <v>0.16960406303405701</v>
      </c>
      <c r="J392" s="3">
        <v>3</v>
      </c>
      <c r="K392" s="3">
        <v>2</v>
      </c>
      <c r="L392" s="3">
        <v>0</v>
      </c>
      <c r="M392" s="3">
        <v>0</v>
      </c>
      <c r="N392" s="3">
        <v>0</v>
      </c>
      <c r="O392" s="3">
        <v>-1</v>
      </c>
      <c r="P392" s="3">
        <v>0</v>
      </c>
      <c r="Q392" s="3">
        <v>2</v>
      </c>
      <c r="R392" s="3" t="b">
        <v>1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Z392" s="3" cm="1">
        <f t="array" ref="Z392:AG392">IF(E392,"",OLD_cmp20_21!Z392:AG392)</f>
        <v>1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</row>
    <row r="393" spans="1:34" x14ac:dyDescent="0.2">
      <c r="A393" s="7">
        <v>2306.0028699999998</v>
      </c>
      <c r="B393" s="3" t="s">
        <v>11</v>
      </c>
      <c r="C393" s="3">
        <v>0</v>
      </c>
      <c r="D393" s="3">
        <v>0</v>
      </c>
      <c r="E393" s="3" t="b">
        <f>OR(OLD_cmp20_21!E393,OLD_cmp20_21!F393)</f>
        <v>0</v>
      </c>
      <c r="F393" s="13">
        <v>18.180772304534901</v>
      </c>
      <c r="G393" s="13">
        <v>0.116387367248535</v>
      </c>
      <c r="H393" s="13">
        <v>19.556082725524899</v>
      </c>
      <c r="I393" s="13">
        <v>0.169949531555175</v>
      </c>
      <c r="J393" s="3">
        <v>45</v>
      </c>
      <c r="K393" s="3">
        <v>6</v>
      </c>
      <c r="L393" s="3">
        <v>0</v>
      </c>
      <c r="M393" s="3">
        <v>0</v>
      </c>
      <c r="N393" s="3">
        <v>0</v>
      </c>
      <c r="O393" s="3">
        <v>-32</v>
      </c>
      <c r="P393" s="3">
        <v>-1</v>
      </c>
      <c r="Q393" s="3">
        <v>7</v>
      </c>
      <c r="R393" s="3" t="b">
        <v>1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Z393" s="3">
        <v>1</v>
      </c>
      <c r="AA393" s="3">
        <v>1</v>
      </c>
    </row>
    <row r="394" spans="1:34" x14ac:dyDescent="0.2">
      <c r="A394" s="7">
        <v>2306.0050999999999</v>
      </c>
      <c r="B394" s="3" t="s">
        <v>10</v>
      </c>
      <c r="C394" s="3">
        <v>0</v>
      </c>
      <c r="D394" s="3">
        <v>0</v>
      </c>
      <c r="E394" s="3" t="b">
        <f>OR(OLD_cmp20_21!E394,OLD_cmp20_21!F394)</f>
        <v>1</v>
      </c>
      <c r="F394" s="13">
        <v>3.6875143051147399</v>
      </c>
      <c r="G394" s="13">
        <v>0.11723828315734799</v>
      </c>
      <c r="H394" s="13">
        <v>4.1472222805023096</v>
      </c>
      <c r="I394" s="13">
        <v>0.115671396255493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 t="b">
        <v>1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Z394" s="3" t="str" cm="1">
        <f t="array" ref="Z394">IF(E394,"",OLD_cmp20_21!Z394:AG394)</f>
        <v/>
      </c>
    </row>
    <row r="395" spans="1:34" x14ac:dyDescent="0.2">
      <c r="A395" s="7">
        <v>2306.0072700000001</v>
      </c>
      <c r="B395" s="3" t="s">
        <v>13</v>
      </c>
      <c r="C395" s="3">
        <v>0</v>
      </c>
      <c r="D395" s="3">
        <v>0</v>
      </c>
      <c r="E395" s="3" t="b">
        <f>OR(OLD_cmp20_21!E395,OLD_cmp20_21!F395)</f>
        <v>1</v>
      </c>
      <c r="F395" s="13">
        <v>15.8997688293457</v>
      </c>
      <c r="G395" s="13">
        <v>0.16852617263793901</v>
      </c>
      <c r="H395" s="13">
        <v>15.369922876358</v>
      </c>
      <c r="I395" s="13">
        <v>0.17133140563964799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 t="b">
        <v>1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Z395" s="3" t="str" cm="1">
        <f t="array" ref="Z395">IF(E395,"",OLD_cmp20_21!Z395:AG395)</f>
        <v/>
      </c>
    </row>
    <row r="396" spans="1:34" x14ac:dyDescent="0.2">
      <c r="A396" s="7">
        <v>2306.0049300000001</v>
      </c>
      <c r="B396" s="3" t="s">
        <v>10</v>
      </c>
      <c r="C396" s="3">
        <v>0</v>
      </c>
      <c r="D396" s="3">
        <v>0</v>
      </c>
      <c r="E396" s="3" t="b">
        <f>OR(OLD_cmp20_21!E396,OLD_cmp20_21!F396)</f>
        <v>1</v>
      </c>
      <c r="F396" s="13">
        <v>7.1223824024200404</v>
      </c>
      <c r="G396" s="13">
        <v>0.115407705307006</v>
      </c>
      <c r="H396" s="13">
        <v>7.7257235050201398</v>
      </c>
      <c r="I396" s="13">
        <v>0.116032361984252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 t="b">
        <v>1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Z396" s="3" t="str" cm="1">
        <f t="array" ref="Z396">IF(E396,"",OLD_cmp20_21!Z396:AG396)</f>
        <v/>
      </c>
    </row>
    <row r="397" spans="1:34" x14ac:dyDescent="0.2">
      <c r="A397" s="7">
        <v>2306.0040800000002</v>
      </c>
      <c r="B397" s="3" t="s">
        <v>23</v>
      </c>
      <c r="C397" s="3">
        <v>0</v>
      </c>
      <c r="D397" s="3">
        <v>0</v>
      </c>
      <c r="E397" s="3" t="b">
        <f>OR(OLD_cmp20_21!E397,OLD_cmp20_21!F397)</f>
        <v>1</v>
      </c>
      <c r="F397" s="13">
        <v>6.7086708545684797</v>
      </c>
      <c r="G397" s="13">
        <v>0.169550895690917</v>
      </c>
      <c r="H397" s="13">
        <v>7.6152663230895996</v>
      </c>
      <c r="I397" s="13">
        <v>0.175752162933349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 t="b">
        <v>1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Z397" s="3" t="str" cm="1">
        <f t="array" ref="Z397">IF(E397,"",OLD_cmp20_21!Z397:AG397)</f>
        <v/>
      </c>
    </row>
    <row r="398" spans="1:34" x14ac:dyDescent="0.2">
      <c r="A398" s="7">
        <v>2306.00882</v>
      </c>
      <c r="B398" s="3" t="s">
        <v>13</v>
      </c>
      <c r="C398" s="3">
        <v>0</v>
      </c>
      <c r="D398" s="3">
        <v>0</v>
      </c>
      <c r="E398" s="3" t="b">
        <f>OR(OLD_cmp20_21!E398,OLD_cmp20_21!F398)</f>
        <v>1</v>
      </c>
      <c r="F398" s="13">
        <v>3.5380465984344398</v>
      </c>
      <c r="G398" s="13">
        <v>0.116213083267211</v>
      </c>
      <c r="H398" s="13">
        <v>4.2954385280609104</v>
      </c>
      <c r="I398" s="13">
        <v>0.21730208396911599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 t="b">
        <v>1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Z398" s="3" t="str" cm="1">
        <f t="array" ref="Z398">IF(E398,"",OLD_cmp20_21!Z398:AG398)</f>
        <v/>
      </c>
    </row>
    <row r="399" spans="1:34" x14ac:dyDescent="0.2">
      <c r="A399" s="7">
        <v>2306.0046400000001</v>
      </c>
      <c r="B399" s="3" t="s">
        <v>17</v>
      </c>
      <c r="C399" s="3">
        <v>0</v>
      </c>
      <c r="D399" s="3">
        <v>0</v>
      </c>
      <c r="E399" s="3" t="b">
        <f>OR(OLD_cmp20_21!E399,OLD_cmp20_21!F399)</f>
        <v>0</v>
      </c>
      <c r="F399" s="13">
        <v>30.497913599014201</v>
      </c>
      <c r="G399" s="13">
        <v>0.17509198188781699</v>
      </c>
      <c r="H399" s="13">
        <v>32.095351219177203</v>
      </c>
      <c r="I399" s="13">
        <v>0.115813493728637</v>
      </c>
      <c r="J399" s="3">
        <v>16</v>
      </c>
      <c r="K399" s="3">
        <v>12</v>
      </c>
      <c r="L399" s="3">
        <v>0</v>
      </c>
      <c r="M399" s="3">
        <v>0</v>
      </c>
      <c r="N399" s="3">
        <v>0</v>
      </c>
      <c r="O399" s="3">
        <v>14</v>
      </c>
      <c r="P399" s="3">
        <v>9</v>
      </c>
      <c r="Q399" s="3">
        <v>12</v>
      </c>
      <c r="R399" s="3" t="b">
        <v>1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Z399" s="3">
        <v>1</v>
      </c>
      <c r="AB399" s="3">
        <v>1</v>
      </c>
      <c r="AC399" s="3">
        <v>1</v>
      </c>
      <c r="AH399" t="s">
        <v>253</v>
      </c>
    </row>
    <row r="400" spans="1:34" x14ac:dyDescent="0.2">
      <c r="A400" s="7">
        <v>2306.0276399999998</v>
      </c>
      <c r="B400" s="3" t="s">
        <v>12</v>
      </c>
      <c r="C400" s="3">
        <v>0</v>
      </c>
      <c r="D400" s="3">
        <v>0</v>
      </c>
      <c r="E400" s="3" t="b">
        <f>OR(OLD_cmp20_21!E400,OLD_cmp20_21!F400)</f>
        <v>0</v>
      </c>
      <c r="F400" s="13">
        <v>18.0817630290985</v>
      </c>
      <c r="G400" s="13">
        <v>0.174122810363769</v>
      </c>
      <c r="H400" s="13">
        <v>19.336985111236501</v>
      </c>
      <c r="I400" s="13">
        <v>0.117231607437133</v>
      </c>
      <c r="J400" s="3">
        <v>26</v>
      </c>
      <c r="K400" s="3">
        <v>2</v>
      </c>
      <c r="L400" s="3">
        <v>0</v>
      </c>
      <c r="M400" s="3">
        <v>0</v>
      </c>
      <c r="N400" s="3">
        <v>8</v>
      </c>
      <c r="O400" s="3">
        <v>0</v>
      </c>
      <c r="P400" s="3">
        <v>0</v>
      </c>
      <c r="Q400" s="3">
        <v>4</v>
      </c>
      <c r="R400" s="3" t="b">
        <v>1</v>
      </c>
      <c r="S400" s="3">
        <v>0</v>
      </c>
      <c r="T400" s="3">
        <v>0</v>
      </c>
      <c r="U400" s="3">
        <v>0</v>
      </c>
      <c r="V400" s="3">
        <v>2</v>
      </c>
      <c r="W400" s="3">
        <v>0</v>
      </c>
      <c r="Z400" s="3">
        <v>1</v>
      </c>
      <c r="AH400" t="s">
        <v>247</v>
      </c>
    </row>
    <row r="401" spans="1:33" x14ac:dyDescent="0.2">
      <c r="A401" s="7">
        <v>2306.0027799999998</v>
      </c>
      <c r="B401" s="3" t="s">
        <v>13</v>
      </c>
      <c r="C401" s="3">
        <v>0</v>
      </c>
      <c r="D401" s="3">
        <v>0</v>
      </c>
      <c r="E401" s="3" t="b">
        <f>OR(OLD_cmp20_21!E401,OLD_cmp20_21!F401)</f>
        <v>1</v>
      </c>
      <c r="F401" s="13">
        <v>7.3057303428649902</v>
      </c>
      <c r="G401" s="13">
        <v>0.16719150543212799</v>
      </c>
      <c r="H401" s="13">
        <v>7.4652588367462096</v>
      </c>
      <c r="I401" s="13">
        <v>0.115541219711303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 t="b">
        <v>1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Z401" s="3" t="str" cm="1">
        <f t="array" ref="Z401">IF(E401,"",OLD_cmp20_21!Z401:AG401)</f>
        <v/>
      </c>
    </row>
    <row r="402" spans="1:33" x14ac:dyDescent="0.2">
      <c r="A402" s="7">
        <v>2306.0022199999999</v>
      </c>
      <c r="B402" s="3" t="s">
        <v>10</v>
      </c>
      <c r="C402" s="3">
        <v>0</v>
      </c>
      <c r="D402" s="3">
        <v>0</v>
      </c>
      <c r="E402" s="3" t="b">
        <f>OR(OLD_cmp20_21!E402,OLD_cmp20_21!F402)</f>
        <v>1</v>
      </c>
      <c r="F402" s="13">
        <v>25.7766418457031</v>
      </c>
      <c r="G402" s="13">
        <v>0.116322517395019</v>
      </c>
      <c r="H402" s="13">
        <v>24.110561370849599</v>
      </c>
      <c r="I402" s="13">
        <v>0.115732669830322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 t="b">
        <v>1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Z402" s="3" t="str" cm="1">
        <f t="array" ref="Z402">IF(E402,"",OLD_cmp20_21!Z402:AG402)</f>
        <v/>
      </c>
    </row>
    <row r="403" spans="1:33" x14ac:dyDescent="0.2">
      <c r="A403" s="7">
        <v>2306.03766</v>
      </c>
      <c r="B403" s="3" t="s">
        <v>49</v>
      </c>
      <c r="C403" s="3">
        <v>0</v>
      </c>
      <c r="D403" s="3">
        <v>0</v>
      </c>
      <c r="E403" s="3" t="b">
        <f>OR(OLD_cmp20_21!E403,OLD_cmp20_21!F403)</f>
        <v>1</v>
      </c>
      <c r="F403" s="13">
        <v>9.3123619556427002</v>
      </c>
      <c r="G403" s="13">
        <v>0.116739749908447</v>
      </c>
      <c r="H403" s="13">
        <v>10.8196914196014</v>
      </c>
      <c r="I403" s="13">
        <v>0.17341089248657199</v>
      </c>
      <c r="J403" s="3">
        <v>2</v>
      </c>
      <c r="K403" s="3">
        <v>2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4</v>
      </c>
      <c r="R403" s="3" t="b">
        <v>1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Z403" s="3" t="str" cm="1">
        <f t="array" ref="Z403">IF(E403,"",OLD_cmp20_21!Z403:AG403)</f>
        <v/>
      </c>
    </row>
    <row r="404" spans="1:33" x14ac:dyDescent="0.2">
      <c r="A404" s="7">
        <v>2306.0047800000002</v>
      </c>
      <c r="B404" s="3" t="s">
        <v>10</v>
      </c>
      <c r="C404" s="3">
        <v>0</v>
      </c>
      <c r="D404" s="3">
        <v>0</v>
      </c>
      <c r="E404" s="3" t="b">
        <f>OR(OLD_cmp20_21!E404,OLD_cmp20_21!F404)</f>
        <v>1</v>
      </c>
      <c r="F404" s="13">
        <v>1.7260150909423799</v>
      </c>
      <c r="G404" s="13">
        <v>0.116062402725219</v>
      </c>
      <c r="H404" s="13">
        <v>1.7753765583038299</v>
      </c>
      <c r="I404" s="13">
        <v>0.169267177581787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 t="b">
        <v>1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Z404" s="3" t="str" cm="1">
        <f t="array" ref="Z404">IF(E404,"",OLD_cmp20_21!Z404:AG404)</f>
        <v/>
      </c>
    </row>
    <row r="405" spans="1:33" x14ac:dyDescent="0.2">
      <c r="A405" s="7">
        <v>2306.0053699999999</v>
      </c>
      <c r="B405" s="3" t="s">
        <v>10</v>
      </c>
      <c r="C405" s="3">
        <v>0</v>
      </c>
      <c r="D405" s="3">
        <v>0</v>
      </c>
      <c r="E405" s="3" t="b">
        <f>OR(OLD_cmp20_21!E405,OLD_cmp20_21!F405)</f>
        <v>1</v>
      </c>
      <c r="F405" s="13">
        <v>10.470773935317901</v>
      </c>
      <c r="G405" s="13">
        <v>0.116546630859375</v>
      </c>
      <c r="H405" s="13">
        <v>10.487181901931701</v>
      </c>
      <c r="I405" s="13">
        <v>0.118019819259643</v>
      </c>
      <c r="J405" s="3">
        <v>2</v>
      </c>
      <c r="K405" s="3">
        <v>2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4</v>
      </c>
      <c r="R405" s="3" t="b">
        <v>1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Z405" s="3" t="str" cm="1">
        <f t="array" ref="Z405">IF(E405,"",OLD_cmp20_21!Z405:AG405)</f>
        <v/>
      </c>
    </row>
    <row r="406" spans="1:33" x14ac:dyDescent="0.2">
      <c r="A406" s="7">
        <v>2306.0001900000002</v>
      </c>
      <c r="B406" s="3" t="s">
        <v>10</v>
      </c>
      <c r="C406" s="3">
        <v>0</v>
      </c>
      <c r="D406" s="3">
        <v>0</v>
      </c>
      <c r="E406" s="3" t="b">
        <f>OR(OLD_cmp20_21!E406,OLD_cmp20_21!F406)</f>
        <v>0</v>
      </c>
      <c r="F406" s="13">
        <v>15.8627927303314</v>
      </c>
      <c r="G406" s="13">
        <v>0.16747450828552199</v>
      </c>
      <c r="H406" s="13">
        <v>16.3172976970672</v>
      </c>
      <c r="I406" s="13">
        <v>0.16708350181579501</v>
      </c>
      <c r="J406" s="3">
        <v>2</v>
      </c>
      <c r="K406" s="3">
        <v>2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4</v>
      </c>
      <c r="R406" s="3" t="b">
        <v>1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Z406" s="3" cm="1">
        <f t="array" ref="Z406:AG406">IF(E406,"",OLD_cmp20_21!Z406:AG406)</f>
        <v>1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</row>
    <row r="407" spans="1:33" x14ac:dyDescent="0.2">
      <c r="A407" s="7">
        <v>2306.0151500000002</v>
      </c>
      <c r="B407" s="3" t="s">
        <v>57</v>
      </c>
      <c r="C407" s="3">
        <v>0</v>
      </c>
      <c r="D407" s="3">
        <v>0</v>
      </c>
      <c r="E407" s="3" t="b">
        <f>OR(OLD_cmp20_21!E407,OLD_cmp20_21!F407)</f>
        <v>1</v>
      </c>
      <c r="F407" s="13">
        <v>19.085986852645799</v>
      </c>
      <c r="G407" s="13">
        <v>0.118870735168457</v>
      </c>
      <c r="H407" s="13">
        <v>20.009053707122799</v>
      </c>
      <c r="I407" s="13">
        <v>0.16982579231262199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 t="b">
        <v>1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Z407" s="3" t="str" cm="1">
        <f t="array" ref="Z407">IF(E407,"",OLD_cmp20_21!Z407:AG407)</f>
        <v/>
      </c>
    </row>
    <row r="408" spans="1:33" x14ac:dyDescent="0.2">
      <c r="A408" s="7">
        <v>2306.1094899999998</v>
      </c>
      <c r="B408" s="3" t="s">
        <v>49</v>
      </c>
      <c r="C408" s="3">
        <v>0</v>
      </c>
      <c r="D408" s="3">
        <v>0</v>
      </c>
      <c r="E408" s="3" t="b">
        <f>OR(OLD_cmp20_21!E408,OLD_cmp20_21!F408)</f>
        <v>0</v>
      </c>
      <c r="F408" s="13">
        <v>7.9546251296996999</v>
      </c>
      <c r="G408" s="13">
        <v>0.116112232208251</v>
      </c>
      <c r="H408" s="13">
        <v>7.9109160900115896</v>
      </c>
      <c r="I408" s="13">
        <v>0.11626625061035099</v>
      </c>
      <c r="J408" s="3">
        <v>2</v>
      </c>
      <c r="K408" s="3">
        <v>2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4</v>
      </c>
      <c r="R408" s="3" t="b">
        <v>1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Z408" s="3" cm="1">
        <f t="array" ref="Z408:AG408">IF(E408,"",OLD_cmp20_21!Z408:AG408)</f>
        <v>1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</row>
    <row r="409" spans="1:33" x14ac:dyDescent="0.2">
      <c r="A409" s="7">
        <v>2306.0140299999998</v>
      </c>
      <c r="B409" s="3" t="s">
        <v>18</v>
      </c>
      <c r="C409" s="3">
        <v>0</v>
      </c>
      <c r="D409" s="3">
        <v>0</v>
      </c>
      <c r="E409" s="3" t="b">
        <f>OR(OLD_cmp20_21!E409,OLD_cmp20_21!F409)</f>
        <v>0</v>
      </c>
      <c r="F409" s="13">
        <v>12.590431690216001</v>
      </c>
      <c r="G409" s="13">
        <v>0.17044377326965299</v>
      </c>
      <c r="H409" s="13">
        <v>14.222520828246999</v>
      </c>
      <c r="I409" s="13">
        <v>0.11657142639160099</v>
      </c>
      <c r="J409" s="3">
        <v>518</v>
      </c>
      <c r="K409" s="3">
        <v>361</v>
      </c>
      <c r="L409" s="3">
        <v>0</v>
      </c>
      <c r="M409" s="3">
        <v>1</v>
      </c>
      <c r="N409" s="3">
        <v>35</v>
      </c>
      <c r="O409" s="3">
        <v>-6</v>
      </c>
      <c r="P409" s="3">
        <v>0</v>
      </c>
      <c r="Q409" s="3">
        <v>4</v>
      </c>
      <c r="R409" s="3" t="b">
        <v>1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Z409" s="3">
        <v>1</v>
      </c>
    </row>
    <row r="410" spans="1:33" x14ac:dyDescent="0.2">
      <c r="A410" s="7">
        <v>2306.0151099999998</v>
      </c>
      <c r="B410" s="3" t="s">
        <v>10</v>
      </c>
      <c r="C410" s="3">
        <v>0</v>
      </c>
      <c r="D410" s="3">
        <v>0</v>
      </c>
      <c r="E410" s="3" t="b">
        <f>OR(OLD_cmp20_21!E410,OLD_cmp20_21!F410)</f>
        <v>0</v>
      </c>
      <c r="F410" s="13">
        <v>21.101854562759399</v>
      </c>
      <c r="G410" s="13">
        <v>0.167166233062744</v>
      </c>
      <c r="H410" s="13">
        <v>19.676608085632299</v>
      </c>
      <c r="I410" s="13">
        <v>0.16810083389282199</v>
      </c>
      <c r="J410" s="3">
        <v>2</v>
      </c>
      <c r="K410" s="3">
        <v>2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4</v>
      </c>
      <c r="R410" s="3" t="b">
        <v>1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Z410" s="3">
        <v>1</v>
      </c>
    </row>
    <row r="411" spans="1:33" x14ac:dyDescent="0.2">
      <c r="A411" s="7">
        <v>2306.0046900000002</v>
      </c>
      <c r="B411" s="3" t="s">
        <v>12</v>
      </c>
      <c r="C411" s="3">
        <v>0</v>
      </c>
      <c r="D411" s="3">
        <v>0</v>
      </c>
      <c r="E411" s="3" t="b">
        <f>OR(OLD_cmp20_21!E411,OLD_cmp20_21!F411)</f>
        <v>1</v>
      </c>
      <c r="F411" s="13">
        <v>12.732833385467501</v>
      </c>
      <c r="G411" s="13">
        <v>0.16698575019836401</v>
      </c>
      <c r="H411" s="13">
        <v>8.2824635505676198</v>
      </c>
      <c r="I411" s="13">
        <v>0.16720533370971599</v>
      </c>
      <c r="J411" s="3">
        <v>2</v>
      </c>
      <c r="K411" s="3">
        <v>2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4</v>
      </c>
      <c r="R411" s="3" t="b">
        <v>1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Z411" s="3" t="str" cm="1">
        <f t="array" ref="Z411">IF(E411,"",OLD_cmp20_21!Z411:AG411)</f>
        <v/>
      </c>
    </row>
    <row r="412" spans="1:33" x14ac:dyDescent="0.2">
      <c r="A412" s="7">
        <v>2306.0016000000001</v>
      </c>
      <c r="B412" s="3" t="s">
        <v>14</v>
      </c>
      <c r="C412" s="3">
        <v>0</v>
      </c>
      <c r="D412" s="3">
        <v>0</v>
      </c>
      <c r="E412" s="3" t="b">
        <f>OR(OLD_cmp20_21!E412,OLD_cmp20_21!F412)</f>
        <v>1</v>
      </c>
      <c r="F412" s="13">
        <v>17.6515133380889</v>
      </c>
      <c r="G412" s="13">
        <v>0.16727209091186501</v>
      </c>
      <c r="H412" s="13">
        <v>15.6523308753967</v>
      </c>
      <c r="I412" s="13">
        <v>0.167076826095581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 t="b">
        <v>1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Z412" s="3" t="str" cm="1">
        <f t="array" ref="Z412">IF(E412,"",OLD_cmp20_21!Z412:AG412)</f>
        <v/>
      </c>
    </row>
    <row r="413" spans="1:33" x14ac:dyDescent="0.2">
      <c r="A413" s="7">
        <v>2306.0039400000001</v>
      </c>
      <c r="B413" s="3" t="s">
        <v>16</v>
      </c>
      <c r="C413" s="3">
        <v>0</v>
      </c>
      <c r="D413" s="3">
        <v>0</v>
      </c>
      <c r="E413" s="3" t="b">
        <f>OR(OLD_cmp20_21!E413,OLD_cmp20_21!F413)</f>
        <v>0</v>
      </c>
      <c r="F413" s="13">
        <v>12.6039459705352</v>
      </c>
      <c r="G413" s="13">
        <v>0.11613345146179101</v>
      </c>
      <c r="H413" s="13">
        <v>11.4971616268157</v>
      </c>
      <c r="I413" s="13">
        <v>0.116111040115356</v>
      </c>
      <c r="J413" s="3">
        <v>11759</v>
      </c>
      <c r="K413" s="3">
        <v>1985</v>
      </c>
      <c r="L413" s="3">
        <v>3</v>
      </c>
      <c r="M413" s="3">
        <v>6</v>
      </c>
      <c r="N413" s="3">
        <v>3839</v>
      </c>
      <c r="O413" s="3">
        <v>5</v>
      </c>
      <c r="P413" s="3">
        <v>2</v>
      </c>
      <c r="Q413" s="3">
        <v>2</v>
      </c>
      <c r="R413" s="3" t="b">
        <v>1</v>
      </c>
      <c r="S413" s="3">
        <v>0</v>
      </c>
      <c r="T413" s="3">
        <v>0</v>
      </c>
      <c r="U413" s="3">
        <v>0</v>
      </c>
      <c r="V413" s="3">
        <v>0</v>
      </c>
      <c r="W413" s="3">
        <v>-1</v>
      </c>
      <c r="Z413" s="3">
        <v>1</v>
      </c>
    </row>
    <row r="414" spans="1:33" x14ac:dyDescent="0.2">
      <c r="A414" s="7">
        <v>2306.0022100000001</v>
      </c>
      <c r="B414" s="3" t="s">
        <v>18</v>
      </c>
      <c r="C414" s="3">
        <v>0</v>
      </c>
      <c r="D414" s="3">
        <v>0</v>
      </c>
      <c r="E414" s="3" t="b">
        <f>OR(OLD_cmp20_21!E414,OLD_cmp20_21!F414)</f>
        <v>0</v>
      </c>
      <c r="F414" s="13">
        <v>73.280459403991699</v>
      </c>
      <c r="G414" s="13">
        <v>0.17044997215270899</v>
      </c>
      <c r="H414" s="13">
        <v>74.837545394897404</v>
      </c>
      <c r="I414" s="13">
        <v>0.168183803558349</v>
      </c>
      <c r="J414" s="3">
        <v>3</v>
      </c>
      <c r="K414" s="3">
        <v>2</v>
      </c>
      <c r="L414" s="3">
        <v>0</v>
      </c>
      <c r="M414" s="3">
        <v>0</v>
      </c>
      <c r="N414" s="3">
        <v>0</v>
      </c>
      <c r="O414" s="3">
        <v>-1</v>
      </c>
      <c r="P414" s="3">
        <v>0</v>
      </c>
      <c r="Q414" s="3">
        <v>4</v>
      </c>
      <c r="R414" s="3" t="b">
        <v>1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Z414" s="3" cm="1">
        <f t="array" ref="Z414:AG414">IF(E414,"",OLD_cmp20_21!Z414:AG414)</f>
        <v>1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</row>
    <row r="415" spans="1:33" x14ac:dyDescent="0.2">
      <c r="A415" s="7">
        <v>2306.00234</v>
      </c>
      <c r="B415" s="3" t="s">
        <v>23</v>
      </c>
      <c r="C415" s="3">
        <v>0</v>
      </c>
      <c r="D415" s="3">
        <v>0</v>
      </c>
      <c r="E415" s="3" t="b">
        <f>OR(OLD_cmp20_21!E415,OLD_cmp20_21!F415)</f>
        <v>1</v>
      </c>
      <c r="F415" s="13">
        <v>4.3923475742339999</v>
      </c>
      <c r="G415" s="13">
        <v>0.119294643402099</v>
      </c>
      <c r="H415" s="13">
        <v>4.0394146442413303</v>
      </c>
      <c r="I415" s="13">
        <v>0.167604684829711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 t="b">
        <v>1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Z415" s="3" t="str" cm="1">
        <f t="array" ref="Z415">IF(E415,"",OLD_cmp20_21!Z415:AG415)</f>
        <v/>
      </c>
    </row>
    <row r="416" spans="1:33" x14ac:dyDescent="0.2">
      <c r="A416" s="7">
        <v>2306.0420199999999</v>
      </c>
      <c r="B416" s="3" t="s">
        <v>70</v>
      </c>
      <c r="C416" s="3">
        <v>0</v>
      </c>
      <c r="D416" s="3">
        <v>0</v>
      </c>
      <c r="E416" s="3" t="b">
        <f>OR(OLD_cmp20_21!E416,OLD_cmp20_21!F416)</f>
        <v>1</v>
      </c>
      <c r="F416" s="13">
        <v>18.9200453758239</v>
      </c>
      <c r="G416" s="13">
        <v>0.11761450767517</v>
      </c>
      <c r="H416" s="13">
        <v>18.353721857070902</v>
      </c>
      <c r="I416" s="13">
        <v>0.17507338523864699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 t="b">
        <v>1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Z416" s="3" t="str" cm="1">
        <f t="array" ref="Z416">IF(E416,"",OLD_cmp20_21!Z416:AG416)</f>
        <v/>
      </c>
    </row>
    <row r="417" spans="1:33" x14ac:dyDescent="0.2">
      <c r="A417" s="7">
        <v>2306.0021400000001</v>
      </c>
      <c r="B417" s="3" t="s">
        <v>13</v>
      </c>
      <c r="C417" s="3">
        <v>0</v>
      </c>
      <c r="D417" s="3">
        <v>0</v>
      </c>
      <c r="E417" s="3" t="b">
        <f>OR(OLD_cmp20_21!E417,OLD_cmp20_21!F417)</f>
        <v>1</v>
      </c>
      <c r="F417" s="13">
        <v>8.7280733585357595</v>
      </c>
      <c r="G417" s="13">
        <v>0.11877560615539499</v>
      </c>
      <c r="H417" s="13">
        <v>9.2941126823425293</v>
      </c>
      <c r="I417" s="13">
        <v>0.169552326202392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 t="b">
        <v>1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Z417" s="3" t="str" cm="1">
        <f t="array" ref="Z417">IF(E417,"",OLD_cmp20_21!Z417:AG417)</f>
        <v/>
      </c>
    </row>
    <row r="418" spans="1:33" x14ac:dyDescent="0.2">
      <c r="A418" s="7">
        <v>2306.01935</v>
      </c>
      <c r="B418" s="3" t="s">
        <v>71</v>
      </c>
      <c r="C418" s="3">
        <v>0</v>
      </c>
      <c r="D418" s="3">
        <v>0</v>
      </c>
      <c r="E418" s="3" t="b">
        <f>OR(OLD_cmp20_21!E418,OLD_cmp20_21!F418)</f>
        <v>1</v>
      </c>
      <c r="F418" s="13">
        <v>16.697744607925401</v>
      </c>
      <c r="G418" s="13">
        <v>0.11540484428405701</v>
      </c>
      <c r="H418" s="13">
        <v>17.416457891464201</v>
      </c>
      <c r="I418" s="13">
        <v>0.16832756996154699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 t="b">
        <v>1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Z418" s="3" t="str" cm="1">
        <f t="array" ref="Z418">IF(E418,"",OLD_cmp20_21!Z418:AG418)</f>
        <v/>
      </c>
    </row>
    <row r="419" spans="1:33" x14ac:dyDescent="0.2">
      <c r="A419" s="7">
        <v>2306.02792</v>
      </c>
      <c r="B419" s="3" t="s">
        <v>13</v>
      </c>
      <c r="C419" s="3">
        <v>0</v>
      </c>
      <c r="D419" s="3">
        <v>0</v>
      </c>
      <c r="E419" s="3" t="b">
        <f>OR(OLD_cmp20_21!E419,OLD_cmp20_21!F419)</f>
        <v>0</v>
      </c>
      <c r="F419" s="13">
        <v>14.951713323593101</v>
      </c>
      <c r="G419" s="13">
        <v>0.173853874206542</v>
      </c>
      <c r="H419" s="13">
        <v>14.747976541519099</v>
      </c>
      <c r="I419" s="13">
        <v>0.16743111610412501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 t="b">
        <v>1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Z419" s="3" cm="1">
        <f t="array" ref="Z419:AG419">IF(E419,"",OLD_cmp20_21!Z419:AG419)</f>
        <v>1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</row>
    <row r="420" spans="1:33" x14ac:dyDescent="0.2">
      <c r="A420" s="7">
        <v>2306.0413199999998</v>
      </c>
      <c r="B420" s="3" t="s">
        <v>13</v>
      </c>
      <c r="C420" s="3">
        <v>0</v>
      </c>
      <c r="D420" s="3">
        <v>0</v>
      </c>
      <c r="E420" s="3" t="b">
        <f>OR(OLD_cmp20_21!E420,OLD_cmp20_21!F420)</f>
        <v>1</v>
      </c>
      <c r="F420" s="13">
        <v>12.1318180561065</v>
      </c>
      <c r="G420" s="13">
        <v>0.115790367126464</v>
      </c>
      <c r="H420" s="13">
        <v>11.3432824611663</v>
      </c>
      <c r="I420" s="13">
        <v>0.116130828857421</v>
      </c>
      <c r="J420" s="3">
        <v>2</v>
      </c>
      <c r="K420" s="3">
        <v>2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4</v>
      </c>
      <c r="R420" s="3" t="b">
        <v>1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Z420" s="3" t="str" cm="1">
        <f t="array" ref="Z420">IF(E420,"",OLD_cmp20_21!Z420:AG420)</f>
        <v/>
      </c>
    </row>
    <row r="421" spans="1:33" x14ac:dyDescent="0.2">
      <c r="A421" s="7">
        <v>2306.0165999999999</v>
      </c>
      <c r="B421" s="3" t="s">
        <v>10</v>
      </c>
      <c r="C421" s="3">
        <v>0</v>
      </c>
      <c r="D421" s="3">
        <v>0</v>
      </c>
      <c r="E421" s="3" t="b">
        <f>OR(OLD_cmp20_21!E421,OLD_cmp20_21!F421)</f>
        <v>1</v>
      </c>
      <c r="F421" s="13">
        <v>13.1849837303161</v>
      </c>
      <c r="G421" s="13">
        <v>0.16703224182128901</v>
      </c>
      <c r="H421" s="13">
        <v>11.994225025177</v>
      </c>
      <c r="I421" s="13">
        <v>0.17084550857543901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 t="b">
        <v>1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Z421" s="3" t="str" cm="1">
        <f t="array" ref="Z421">IF(E421,"",OLD_cmp20_21!Z421:AG421)</f>
        <v/>
      </c>
    </row>
    <row r="422" spans="1:33" x14ac:dyDescent="0.2">
      <c r="A422" s="7">
        <v>2306.09175</v>
      </c>
      <c r="B422" s="3" t="s">
        <v>10</v>
      </c>
      <c r="C422" s="3">
        <v>0</v>
      </c>
      <c r="D422" s="3">
        <v>0</v>
      </c>
      <c r="E422" s="3" t="b">
        <f>OR(OLD_cmp20_21!E422,OLD_cmp20_21!F422)</f>
        <v>1</v>
      </c>
      <c r="F422" s="13">
        <v>34.526317119598303</v>
      </c>
      <c r="G422" s="13">
        <v>0.175137042999267</v>
      </c>
      <c r="H422" s="13">
        <v>34.026011705398503</v>
      </c>
      <c r="I422" s="13">
        <v>0.116582632064819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 t="b">
        <v>1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 t="s">
        <v>277</v>
      </c>
      <c r="Z422" s="3" t="str" cm="1">
        <f t="array" ref="Z422">IF(E422,"",OLD_cmp20_21!Z422:AG422)</f>
        <v/>
      </c>
    </row>
    <row r="423" spans="1:33" x14ac:dyDescent="0.2">
      <c r="A423" s="7">
        <v>2306.0010299999999</v>
      </c>
      <c r="B423" s="3" t="s">
        <v>10</v>
      </c>
      <c r="C423" s="3">
        <v>0</v>
      </c>
      <c r="D423" s="3">
        <v>0</v>
      </c>
      <c r="E423" s="3" t="b">
        <f>OR(OLD_cmp20_21!E423,OLD_cmp20_21!F423)</f>
        <v>0</v>
      </c>
      <c r="F423" s="13">
        <v>40.462638854980398</v>
      </c>
      <c r="G423" s="13">
        <v>0.16671586036682101</v>
      </c>
      <c r="H423" s="13">
        <v>44.934041023254402</v>
      </c>
      <c r="I423" s="13">
        <v>0.169727087020874</v>
      </c>
      <c r="J423" s="3">
        <v>20</v>
      </c>
      <c r="K423" s="3">
        <v>20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4</v>
      </c>
      <c r="R423" s="3" t="b">
        <v>1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 t="s">
        <v>275</v>
      </c>
      <c r="Z423" s="3">
        <v>1</v>
      </c>
    </row>
    <row r="424" spans="1:33" x14ac:dyDescent="0.2">
      <c r="A424" s="7">
        <v>2306.0026600000001</v>
      </c>
      <c r="B424" s="3" t="s">
        <v>10</v>
      </c>
      <c r="C424" s="3">
        <v>0</v>
      </c>
      <c r="D424" s="3">
        <v>0</v>
      </c>
      <c r="E424" s="3" t="b">
        <f>OR(OLD_cmp20_21!E424,OLD_cmp20_21!F424)</f>
        <v>0</v>
      </c>
      <c r="F424" s="13">
        <v>15.539482116699199</v>
      </c>
      <c r="G424" s="13">
        <v>0.116338491439819</v>
      </c>
      <c r="H424" s="13">
        <v>14.0980794429779</v>
      </c>
      <c r="I424" s="13">
        <v>0.116138935089111</v>
      </c>
      <c r="J424" s="3">
        <v>54</v>
      </c>
      <c r="K424" s="3">
        <v>2</v>
      </c>
      <c r="L424" s="3">
        <v>0</v>
      </c>
      <c r="M424" s="3">
        <v>0</v>
      </c>
      <c r="N424" s="3">
        <v>16</v>
      </c>
      <c r="O424" s="3">
        <v>0</v>
      </c>
      <c r="P424" s="3">
        <v>0</v>
      </c>
      <c r="Q424" s="3">
        <v>4</v>
      </c>
      <c r="R424" s="3" t="b">
        <v>1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Z424" s="3" cm="1">
        <f t="array" ref="Z424:AG424">IF(E424,"",OLD_cmp20_21!Z424:AG424)</f>
        <v>1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</row>
    <row r="425" spans="1:33" x14ac:dyDescent="0.2">
      <c r="A425" s="7">
        <v>2306.0459799999999</v>
      </c>
      <c r="B425" s="3" t="s">
        <v>38</v>
      </c>
      <c r="C425" s="3">
        <v>0</v>
      </c>
      <c r="D425" s="3">
        <v>0</v>
      </c>
      <c r="E425" s="3" t="b">
        <f>OR(OLD_cmp20_21!E425,OLD_cmp20_21!F425)</f>
        <v>1</v>
      </c>
      <c r="F425" s="13">
        <v>11.0640170574188</v>
      </c>
      <c r="G425" s="13">
        <v>0.116120815277099</v>
      </c>
      <c r="H425" s="13">
        <v>10.0701928138732</v>
      </c>
      <c r="I425" s="13">
        <v>0.11706876754760701</v>
      </c>
      <c r="J425" s="3">
        <v>2</v>
      </c>
      <c r="K425" s="3">
        <v>2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4</v>
      </c>
      <c r="R425" s="3" t="b">
        <v>1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Z425" s="3" t="str" cm="1">
        <f t="array" ref="Z425">IF(E425,"",OLD_cmp20_21!Z425:AG425)</f>
        <v/>
      </c>
    </row>
    <row r="426" spans="1:33" x14ac:dyDescent="0.2">
      <c r="A426" s="7">
        <v>2306.00299</v>
      </c>
      <c r="B426" s="3" t="s">
        <v>10</v>
      </c>
      <c r="C426" s="3">
        <v>0</v>
      </c>
      <c r="D426" s="3">
        <v>0</v>
      </c>
      <c r="E426" s="3" t="b">
        <f>OR(OLD_cmp20_21!E426,OLD_cmp20_21!F426)</f>
        <v>1</v>
      </c>
      <c r="F426" s="13">
        <v>14.2568840980529</v>
      </c>
      <c r="G426" s="13">
        <v>0.116286277770996</v>
      </c>
      <c r="H426" s="13">
        <v>12.784840822219801</v>
      </c>
      <c r="I426" s="13">
        <v>0.174897670745849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 t="b">
        <v>1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Z426" s="3" t="str" cm="1">
        <f t="array" ref="Z426">IF(E426,"",OLD_cmp20_21!Z426:AG426)</f>
        <v/>
      </c>
    </row>
    <row r="427" spans="1:33" x14ac:dyDescent="0.2">
      <c r="A427" s="7">
        <v>2306.00081</v>
      </c>
      <c r="B427" s="3" t="s">
        <v>18</v>
      </c>
      <c r="C427" s="3">
        <v>0</v>
      </c>
      <c r="D427" s="3">
        <v>0</v>
      </c>
      <c r="E427" s="3" t="b">
        <f>OR(OLD_cmp20_21!E427,OLD_cmp20_21!F427)</f>
        <v>1</v>
      </c>
      <c r="F427" s="13">
        <v>17.339219093322701</v>
      </c>
      <c r="G427" s="13">
        <v>0.16927790641784601</v>
      </c>
      <c r="H427" s="13">
        <v>16.4261763095855</v>
      </c>
      <c r="I427" s="13">
        <v>0.170429468154907</v>
      </c>
      <c r="J427" s="3">
        <v>2</v>
      </c>
      <c r="K427" s="3">
        <v>2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4</v>
      </c>
      <c r="R427" s="3" t="b">
        <v>1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Z427" s="3" t="str" cm="1">
        <f t="array" ref="Z427">IF(E427,"",OLD_cmp20_21!Z427:AG427)</f>
        <v/>
      </c>
    </row>
    <row r="428" spans="1:33" x14ac:dyDescent="0.2">
      <c r="A428" s="7">
        <v>2306.0013800000002</v>
      </c>
      <c r="B428" s="3" t="s">
        <v>16</v>
      </c>
      <c r="C428" s="3">
        <v>0</v>
      </c>
      <c r="D428" s="3">
        <v>0</v>
      </c>
      <c r="E428" s="3" t="b">
        <f>OR(OLD_cmp20_21!E428,OLD_cmp20_21!F428)</f>
        <v>1</v>
      </c>
      <c r="F428" s="13">
        <v>12.5091784000396</v>
      </c>
      <c r="G428" s="13">
        <v>0.116221666336059</v>
      </c>
      <c r="H428" s="13">
        <v>12.1030087471008</v>
      </c>
      <c r="I428" s="13">
        <v>0.17078495025634699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 t="b">
        <v>1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Z428" s="3" t="str" cm="1">
        <f t="array" ref="Z428">IF(E428,"",OLD_cmp20_21!Z428:AG428)</f>
        <v/>
      </c>
    </row>
    <row r="429" spans="1:33" x14ac:dyDescent="0.2">
      <c r="A429" s="7">
        <v>2306.0022899999999</v>
      </c>
      <c r="B429" s="3" t="s">
        <v>17</v>
      </c>
      <c r="C429" s="3">
        <v>0</v>
      </c>
      <c r="D429" s="3">
        <v>0</v>
      </c>
      <c r="E429" s="3" t="b">
        <f>OR(OLD_cmp20_21!E429,OLD_cmp20_21!F429)</f>
        <v>0</v>
      </c>
      <c r="F429" s="13">
        <v>15.3533692359924</v>
      </c>
      <c r="G429" s="13">
        <v>0.166291713714599</v>
      </c>
      <c r="H429" s="13">
        <v>17.296709775924601</v>
      </c>
      <c r="I429" s="13">
        <v>0.16661643981933499</v>
      </c>
      <c r="J429" s="3">
        <v>601</v>
      </c>
      <c r="K429" s="3">
        <v>66</v>
      </c>
      <c r="L429" s="3">
        <v>0</v>
      </c>
      <c r="M429" s="3">
        <v>0</v>
      </c>
      <c r="N429" s="3">
        <v>212</v>
      </c>
      <c r="O429" s="3">
        <v>0</v>
      </c>
      <c r="P429" s="3">
        <v>0</v>
      </c>
      <c r="Q429" s="3">
        <v>0</v>
      </c>
      <c r="R429" s="3" t="b">
        <v>1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Z429" s="3" cm="1">
        <f t="array" ref="Z429:AG429">IF(E429,"",OLD_cmp20_21!Z429:AG429)</f>
        <v>1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</row>
    <row r="430" spans="1:33" x14ac:dyDescent="0.2">
      <c r="A430" s="7">
        <v>2306.0015600000002</v>
      </c>
      <c r="B430" s="3" t="s">
        <v>12</v>
      </c>
      <c r="C430" s="3">
        <v>0</v>
      </c>
      <c r="D430" s="3">
        <v>0</v>
      </c>
      <c r="E430" s="3" t="b">
        <f>OR(OLD_cmp20_21!E430,OLD_cmp20_21!F430)</f>
        <v>1</v>
      </c>
      <c r="F430" s="13">
        <v>13.9700820446014</v>
      </c>
      <c r="G430" s="13">
        <v>0.16618514060974099</v>
      </c>
      <c r="H430" s="13">
        <v>13.720652818679801</v>
      </c>
      <c r="I430" s="13">
        <v>0.16709113121032701</v>
      </c>
      <c r="J430" s="3">
        <v>2</v>
      </c>
      <c r="K430" s="3">
        <v>2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4</v>
      </c>
      <c r="R430" s="3" t="b">
        <v>1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Z430" s="3" t="str" cm="1">
        <f t="array" ref="Z430">IF(E430,"",OLD_cmp20_21!Z430:AG430)</f>
        <v/>
      </c>
    </row>
    <row r="431" spans="1:33" x14ac:dyDescent="0.2">
      <c r="A431" s="7">
        <v>2306.0057999999999</v>
      </c>
      <c r="B431" s="3" t="s">
        <v>72</v>
      </c>
      <c r="C431" s="3">
        <v>0</v>
      </c>
      <c r="D431" s="3">
        <v>0</v>
      </c>
      <c r="E431" s="3" t="b">
        <f>OR(OLD_cmp20_21!E431,OLD_cmp20_21!F431)</f>
        <v>0</v>
      </c>
      <c r="F431" s="13">
        <v>27.0309879779815</v>
      </c>
      <c r="G431" s="13">
        <v>0.11594796180725001</v>
      </c>
      <c r="H431" s="13">
        <v>28.095579624176001</v>
      </c>
      <c r="I431" s="13">
        <v>0.170686960220336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 t="b">
        <v>1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Z431" s="3">
        <v>1</v>
      </c>
    </row>
    <row r="432" spans="1:33" x14ac:dyDescent="0.2">
      <c r="A432" s="7">
        <v>2306.0003000000002</v>
      </c>
      <c r="B432" s="3" t="s">
        <v>57</v>
      </c>
      <c r="C432" s="3">
        <v>12</v>
      </c>
      <c r="D432" s="3">
        <v>12</v>
      </c>
      <c r="E432" s="3" t="b">
        <f>OR(OLD_cmp20_21!E432,OLD_cmp20_21!F432)</f>
        <v>0</v>
      </c>
      <c r="F432" s="13">
        <v>0.317246913909912</v>
      </c>
      <c r="G432" s="13">
        <v>0.31775116920471103</v>
      </c>
      <c r="H432" s="13">
        <v>0.42040991783142001</v>
      </c>
      <c r="I432" s="13">
        <v>0.37105131149291898</v>
      </c>
      <c r="Z432" s="3" t="str" cm="1">
        <f t="array" ref="Z432:AG432">IF(E432,"",OLD_cmp20_21!Z432:AG432)</f>
        <v>syntax error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</row>
    <row r="433" spans="1:26" x14ac:dyDescent="0.2">
      <c r="A433" s="7">
        <v>2306.00558</v>
      </c>
      <c r="B433" s="3" t="s">
        <v>13</v>
      </c>
      <c r="C433" s="3">
        <v>12</v>
      </c>
      <c r="D433" s="3">
        <v>12</v>
      </c>
      <c r="E433" s="3" t="b">
        <f>OR(OLD_cmp20_21!E433,OLD_cmp20_21!F433)</f>
        <v>1</v>
      </c>
      <c r="F433" s="13">
        <v>5.34564185142517</v>
      </c>
      <c r="G433" s="13">
        <v>5.0475969314575204</v>
      </c>
      <c r="H433" s="13">
        <v>5.5955526828765798</v>
      </c>
      <c r="I433" s="13">
        <v>5.64939165115356</v>
      </c>
      <c r="J433" s="3">
        <v>20</v>
      </c>
      <c r="K433" s="3">
        <v>20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8</v>
      </c>
      <c r="R433" s="3" t="b">
        <v>1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Z433" s="3" t="str" cm="1">
        <f t="array" ref="Z433">IF(E433,"",OLD_cmp20_21!Z433:AG433)</f>
        <v/>
      </c>
    </row>
  </sheetData>
  <mergeCells count="7">
    <mergeCell ref="BJ3:BS3"/>
    <mergeCell ref="BJ17:BS17"/>
    <mergeCell ref="AI14:AJ14"/>
    <mergeCell ref="AI26:AJ26"/>
    <mergeCell ref="AL3:AU3"/>
    <mergeCell ref="AI29:AJ29"/>
    <mergeCell ref="AX3:BG3"/>
  </mergeCells>
  <conditionalFormatting sqref="C1:D1048576">
    <cfRule type="colorScale" priority="23">
      <colorScale>
        <cfvo type="min"/>
        <cfvo type="max"/>
        <color rgb="FFE5FDE4"/>
        <color rgb="FFFEFDB7"/>
      </colorScale>
    </cfRule>
  </conditionalFormatting>
  <conditionalFormatting sqref="E1:E1048576">
    <cfRule type="cellIs" dxfId="75" priority="20" stopIfTrue="1" operator="equal">
      <formula>TRUE</formula>
    </cfRule>
    <cfRule type="cellIs" dxfId="74" priority="21" stopIfTrue="1" operator="equal">
      <formula>FALSE</formula>
    </cfRule>
    <cfRule type="cellIs" dxfId="73" priority="22" stopIfTrue="1" operator="equal">
      <formula>0</formula>
    </cfRule>
  </conditionalFormatting>
  <conditionalFormatting sqref="J1:W1048576">
    <cfRule type="cellIs" dxfId="72" priority="17" stopIfTrue="1" operator="equal">
      <formula>TRUE</formula>
    </cfRule>
    <cfRule type="cellIs" dxfId="71" priority="18" stopIfTrue="1" operator="equal">
      <formula>FALSE</formula>
    </cfRule>
    <cfRule type="cellIs" dxfId="70" priority="19" operator="equal">
      <formula>0</formula>
    </cfRule>
  </conditionalFormatting>
  <conditionalFormatting sqref="Z1:AG1048576">
    <cfRule type="cellIs" dxfId="69" priority="15" operator="equal">
      <formula>1</formula>
    </cfRule>
  </conditionalFormatting>
  <conditionalFormatting sqref="AI27:AI28">
    <cfRule type="cellIs" dxfId="68" priority="12" stopIfTrue="1" operator="equal">
      <formula>TRUE</formula>
    </cfRule>
    <cfRule type="cellIs" dxfId="67" priority="13" stopIfTrue="1" operator="equal">
      <formula>FALSE</formula>
    </cfRule>
    <cfRule type="cellIs" dxfId="66" priority="14" stopIfTrue="1" operator="equal">
      <formula>0</formula>
    </cfRule>
  </conditionalFormatting>
  <conditionalFormatting sqref="AI30:AI31">
    <cfRule type="cellIs" dxfId="65" priority="7" stopIfTrue="1" operator="equal">
      <formula>TRUE</formula>
    </cfRule>
    <cfRule type="cellIs" dxfId="64" priority="8" stopIfTrue="1" operator="equal">
      <formula>FALSE</formula>
    </cfRule>
    <cfRule type="cellIs" dxfId="63" priority="9" stopIfTrue="1" operator="equal">
      <formula>0</formula>
    </cfRule>
  </conditionalFormatting>
  <conditionalFormatting sqref="AM6:AU68">
    <cfRule type="cellIs" dxfId="62" priority="10" operator="equal">
      <formula>0</formula>
    </cfRule>
    <cfRule type="colorScale" priority="11">
      <colorScale>
        <cfvo type="min"/>
        <cfvo type="max"/>
        <color rgb="FFFCFCFF"/>
        <color rgb="FF63BE7B"/>
      </colorScale>
    </cfRule>
  </conditionalFormatting>
  <conditionalFormatting sqref="AY6:BG68">
    <cfRule type="cellIs" dxfId="61" priority="5" stopIfTrue="1" operator="equal">
      <formula>0</formula>
    </cfRule>
    <cfRule type="colorScale" priority="6">
      <colorScale>
        <cfvo type="min"/>
        <cfvo type="percentile" val="50"/>
        <cfvo type="max"/>
        <color rgb="FF63BE7B"/>
        <color rgb="FFE3FD7C"/>
        <color rgb="FFF8696B"/>
      </colorScale>
    </cfRule>
  </conditionalFormatting>
  <conditionalFormatting sqref="BK7:BS14">
    <cfRule type="cellIs" dxfId="60" priority="3" operator="equal">
      <formula>0</formula>
    </cfRule>
    <cfRule type="colorScale" priority="4">
      <colorScale>
        <cfvo type="min"/>
        <cfvo type="max"/>
        <color rgb="FFFCFCFF"/>
        <color rgb="FF63BE7B"/>
      </colorScale>
    </cfRule>
  </conditionalFormatting>
  <conditionalFormatting sqref="BK21:BS28">
    <cfRule type="cellIs" dxfId="59" priority="1" stopIfTrue="1" operator="equal">
      <formula>0</formula>
    </cfRule>
    <cfRule type="colorScale" priority="2">
      <colorScale>
        <cfvo type="min"/>
        <cfvo type="percentile" val="50"/>
        <cfvo type="max"/>
        <color rgb="FF63BE7B"/>
        <color rgb="FFE3FD7C"/>
        <color rgb="FFF8696B"/>
      </colorScale>
    </cfRule>
  </conditionalFormatting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BB09A-FF01-CC4C-A355-952F73A7C19B}">
  <dimension ref="A1:BH433"/>
  <sheetViews>
    <sheetView workbookViewId="0">
      <pane xSplit="5" ySplit="1" topLeftCell="R362" activePane="bottomRight" state="frozen"/>
      <selection pane="topRight" activeCell="F1" sqref="F1"/>
      <selection pane="bottomLeft" activeCell="A2" sqref="A2"/>
      <selection pane="bottomRight" activeCell="Y374" sqref="Y374"/>
    </sheetView>
  </sheetViews>
  <sheetFormatPr baseColWidth="10" defaultRowHeight="16" x14ac:dyDescent="0.2"/>
  <cols>
    <col min="1" max="1" width="11.6640625" style="6" bestFit="1" customWidth="1"/>
    <col min="2" max="2" width="10.83203125" style="3"/>
    <col min="3" max="4" width="6.6640625" style="3" customWidth="1"/>
    <col min="5" max="5" width="10.83203125" style="3"/>
    <col min="6" max="9" width="6.6640625" style="3" customWidth="1"/>
    <col min="10" max="23" width="9.83203125" style="3" customWidth="1"/>
    <col min="24" max="24" width="10.83203125" style="3"/>
  </cols>
  <sheetData>
    <row r="1" spans="1:60" s="5" customFormat="1" x14ac:dyDescent="0.2">
      <c r="A1" s="6" t="s">
        <v>0</v>
      </c>
      <c r="B1" s="2" t="s">
        <v>2</v>
      </c>
      <c r="C1" s="2" t="s">
        <v>3</v>
      </c>
      <c r="D1" s="2" t="s">
        <v>4</v>
      </c>
      <c r="E1" s="2" t="s">
        <v>7</v>
      </c>
      <c r="F1" s="2" t="s">
        <v>75</v>
      </c>
      <c r="G1" s="2" t="s">
        <v>78</v>
      </c>
      <c r="H1" s="2" t="s">
        <v>76</v>
      </c>
      <c r="I1" s="2" t="s">
        <v>79</v>
      </c>
      <c r="J1" s="2" t="s">
        <v>96</v>
      </c>
      <c r="K1" s="2" t="s">
        <v>95</v>
      </c>
      <c r="L1" s="2" t="s">
        <v>94</v>
      </c>
      <c r="M1" s="2" t="s">
        <v>93</v>
      </c>
      <c r="N1" s="2" t="s">
        <v>92</v>
      </c>
      <c r="O1" s="2" t="s">
        <v>91</v>
      </c>
      <c r="P1" s="14" t="s">
        <v>97</v>
      </c>
      <c r="Q1" s="14" t="s">
        <v>98</v>
      </c>
      <c r="R1" s="2" t="s">
        <v>90</v>
      </c>
      <c r="S1" s="2" t="s">
        <v>89</v>
      </c>
      <c r="T1" s="2" t="s">
        <v>88</v>
      </c>
      <c r="U1" s="2" t="s">
        <v>87</v>
      </c>
      <c r="V1" s="2" t="s">
        <v>86</v>
      </c>
      <c r="W1" s="2" t="s">
        <v>85</v>
      </c>
      <c r="X1" s="2" t="s">
        <v>281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</row>
    <row r="2" spans="1:60" x14ac:dyDescent="0.2">
      <c r="A2" s="7">
        <v>2306.0088000000001</v>
      </c>
      <c r="B2" s="3">
        <v>0</v>
      </c>
      <c r="C2" s="3">
        <v>12</v>
      </c>
      <c r="D2" s="3">
        <v>12</v>
      </c>
      <c r="E2" s="3" t="b">
        <v>0</v>
      </c>
      <c r="F2" s="13">
        <v>0.57285976409912098</v>
      </c>
      <c r="G2" s="13">
        <v>0.58864474296569802</v>
      </c>
      <c r="H2" s="13">
        <v>0.61980199813842696</v>
      </c>
      <c r="I2" s="13">
        <v>0.116433858871459</v>
      </c>
      <c r="Y2">
        <v>1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 s="10" t="s">
        <v>166</v>
      </c>
      <c r="AH2" s="10"/>
    </row>
    <row r="3" spans="1:60" x14ac:dyDescent="0.2">
      <c r="A3" s="7">
        <v>2306.0016300000002</v>
      </c>
      <c r="B3" s="3" t="s">
        <v>55</v>
      </c>
      <c r="C3" s="3">
        <v>0</v>
      </c>
      <c r="D3" s="3">
        <v>12</v>
      </c>
      <c r="E3" s="3" t="b">
        <v>0</v>
      </c>
      <c r="F3" s="13">
        <v>12.502118110656699</v>
      </c>
      <c r="G3" s="13">
        <v>24.1174426078796</v>
      </c>
      <c r="H3" s="13">
        <v>11.335206747055</v>
      </c>
      <c r="I3" s="13">
        <v>0.22652673721313399</v>
      </c>
      <c r="J3" s="3">
        <v>125</v>
      </c>
      <c r="K3" s="3">
        <v>113</v>
      </c>
      <c r="L3" s="3">
        <v>0</v>
      </c>
      <c r="M3" s="3">
        <v>0</v>
      </c>
      <c r="N3" s="3">
        <v>0</v>
      </c>
      <c r="O3" s="3">
        <v>35</v>
      </c>
      <c r="P3" s="3">
        <v>26</v>
      </c>
      <c r="Q3" s="3">
        <v>12</v>
      </c>
      <c r="R3" s="3" t="b">
        <v>1</v>
      </c>
      <c r="S3" s="3">
        <v>0</v>
      </c>
      <c r="T3" s="3">
        <v>0</v>
      </c>
      <c r="U3" s="3">
        <v>2</v>
      </c>
      <c r="V3" s="3">
        <v>2</v>
      </c>
      <c r="W3" s="3">
        <v>0</v>
      </c>
      <c r="Y3">
        <v>1</v>
      </c>
      <c r="Z3">
        <v>1</v>
      </c>
      <c r="AA3">
        <v>1</v>
      </c>
      <c r="AG3" s="10"/>
      <c r="AH3" s="10"/>
      <c r="AJ3" s="19" t="s">
        <v>153</v>
      </c>
      <c r="AK3" s="19" t="s">
        <v>154</v>
      </c>
      <c r="AM3" s="47" t="s">
        <v>156</v>
      </c>
      <c r="AN3" s="47"/>
      <c r="AO3" s="47"/>
      <c r="AP3" s="47"/>
      <c r="AQ3" s="47"/>
      <c r="AR3" s="47"/>
      <c r="AS3" s="47"/>
      <c r="AT3" s="47"/>
      <c r="AU3" s="47"/>
      <c r="AV3" s="47"/>
      <c r="AY3" s="47" t="s">
        <v>156</v>
      </c>
      <c r="AZ3" s="47"/>
      <c r="BA3" s="47"/>
      <c r="BB3" s="47"/>
      <c r="BC3" s="47"/>
      <c r="BD3" s="47"/>
      <c r="BE3" s="47"/>
      <c r="BF3" s="47"/>
      <c r="BG3" s="47"/>
      <c r="BH3" s="47"/>
    </row>
    <row r="4" spans="1:60" x14ac:dyDescent="0.2">
      <c r="A4" s="7">
        <v>2306.0015800000001</v>
      </c>
      <c r="B4" s="3" t="s">
        <v>66</v>
      </c>
      <c r="C4" s="3">
        <v>0</v>
      </c>
      <c r="D4" s="3">
        <v>0</v>
      </c>
      <c r="E4" s="3" t="b">
        <v>1</v>
      </c>
      <c r="F4" s="13">
        <v>21.529848575591998</v>
      </c>
      <c r="G4" s="13">
        <v>0.23881721496582001</v>
      </c>
      <c r="H4" s="13">
        <v>14.4905142784118</v>
      </c>
      <c r="I4" s="13">
        <v>0.116458892822265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 t="b">
        <v>1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AG4" s="10"/>
      <c r="AH4" s="10"/>
      <c r="AJ4" s="16" t="s">
        <v>155</v>
      </c>
      <c r="AK4" s="16">
        <f>COUNTIFS(W:W, "&lt;&gt;0", W:W, "&lt;&gt;")-1</f>
        <v>23</v>
      </c>
      <c r="AM4" s="16"/>
      <c r="AN4" s="16" t="str" cm="1">
        <f t="array" ref="AN4:AV4">TRANSPOSE(AJ4:AJ12)</f>
        <v>num pages</v>
      </c>
      <c r="AO4" s="16" t="str">
        <v>letter spacing</v>
      </c>
      <c r="AP4" s="16" t="str">
        <v>line break</v>
      </c>
      <c r="AQ4" s="16" t="str">
        <v>refs</v>
      </c>
      <c r="AR4" s="16" t="str">
        <v>content</v>
      </c>
      <c r="AS4" s="16" t="str">
        <v>font styles</v>
      </c>
      <c r="AT4" s="16" t="str">
        <v>other styles</v>
      </c>
      <c r="AU4" s="16" t="str">
        <v>ligatures</v>
      </c>
      <c r="AV4" s="16" t="str">
        <v>images</v>
      </c>
      <c r="AZ4" t="str" cm="1">
        <f t="array" ref="AZ4:BH5">TRANSPOSE(AJ16:AK24)</f>
        <v>num pages</v>
      </c>
      <c r="BA4" t="str">
        <v>letter spacing</v>
      </c>
      <c r="BB4" t="str">
        <v>line break</v>
      </c>
      <c r="BC4" t="str">
        <v>refs</v>
      </c>
      <c r="BD4" t="str">
        <v>content</v>
      </c>
      <c r="BE4" t="str">
        <v>font styles</v>
      </c>
      <c r="BF4" t="str">
        <v>other styles</v>
      </c>
      <c r="BG4" t="str">
        <v>ligatures</v>
      </c>
      <c r="BH4" t="str">
        <v>images</v>
      </c>
    </row>
    <row r="5" spans="1:60" x14ac:dyDescent="0.2">
      <c r="A5" s="7">
        <v>2306.1365599999999</v>
      </c>
      <c r="B5" s="3" t="s">
        <v>38</v>
      </c>
      <c r="C5" s="3">
        <v>0</v>
      </c>
      <c r="D5" s="3">
        <v>0</v>
      </c>
      <c r="E5" s="3" t="b">
        <v>1</v>
      </c>
      <c r="F5" s="13">
        <v>17.5799961090087</v>
      </c>
      <c r="G5" s="13">
        <v>0.26941442489624001</v>
      </c>
      <c r="H5" s="13">
        <v>11.182890176773</v>
      </c>
      <c r="I5" s="13">
        <v>0.116809129714965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 t="b">
        <v>1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AG5" s="10"/>
      <c r="AH5" s="10"/>
      <c r="AJ5" s="16" t="s">
        <v>99</v>
      </c>
      <c r="AK5" s="16">
        <f>COUNTIF(Y:Y,1)</f>
        <v>67</v>
      </c>
      <c r="AM5" s="18" t="s">
        <v>158</v>
      </c>
      <c r="AN5" s="18">
        <f>SUM(AN6:AN68)</f>
        <v>23</v>
      </c>
      <c r="AO5" s="18">
        <f>SUM(AO6:AO68)</f>
        <v>67</v>
      </c>
      <c r="AP5" s="18">
        <f t="shared" ref="AP5:AV5" si="0">SUM(AP6:AP68)</f>
        <v>38</v>
      </c>
      <c r="AQ5" s="18">
        <f t="shared" si="0"/>
        <v>43</v>
      </c>
      <c r="AR5" s="18">
        <f t="shared" si="0"/>
        <v>28</v>
      </c>
      <c r="AS5" s="18">
        <f t="shared" si="0"/>
        <v>4</v>
      </c>
      <c r="AT5" s="18">
        <f t="shared" si="0"/>
        <v>2</v>
      </c>
      <c r="AU5" s="18">
        <f t="shared" si="0"/>
        <v>0</v>
      </c>
      <c r="AV5" s="18">
        <f t="shared" si="0"/>
        <v>0</v>
      </c>
      <c r="AY5" s="18" t="s">
        <v>158</v>
      </c>
      <c r="AZ5" s="35">
        <v>5.3240740740740741E-2</v>
      </c>
      <c r="BA5" s="35">
        <v>0.15509259259259259</v>
      </c>
      <c r="BB5" s="35">
        <v>8.7962962962962965E-2</v>
      </c>
      <c r="BC5" s="35">
        <v>9.9537037037037035E-2</v>
      </c>
      <c r="BD5" s="35">
        <v>6.4814814814814811E-2</v>
      </c>
      <c r="BE5" s="35">
        <v>9.2592592592592587E-3</v>
      </c>
      <c r="BF5" s="35">
        <v>4.6296296296296294E-3</v>
      </c>
      <c r="BG5" s="35">
        <v>0</v>
      </c>
      <c r="BH5" s="35">
        <v>0</v>
      </c>
    </row>
    <row r="6" spans="1:60" x14ac:dyDescent="0.2">
      <c r="A6" s="7">
        <v>2306.0459799999999</v>
      </c>
      <c r="B6" s="3" t="s">
        <v>38</v>
      </c>
      <c r="C6" s="3">
        <v>0</v>
      </c>
      <c r="D6" s="3">
        <v>0</v>
      </c>
      <c r="E6" s="3" t="b">
        <v>1</v>
      </c>
      <c r="F6" s="13">
        <v>10.0701928138732</v>
      </c>
      <c r="G6" s="13">
        <v>0.11706876754760701</v>
      </c>
      <c r="H6" s="13">
        <v>10.369866132736201</v>
      </c>
      <c r="I6" s="13">
        <v>0.168482780456542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 t="b">
        <v>1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AG6" s="10"/>
      <c r="AH6" s="10"/>
      <c r="AJ6" s="16" t="s">
        <v>100</v>
      </c>
      <c r="AK6" s="16">
        <f>COUNTIF(Z:Z,1)</f>
        <v>38</v>
      </c>
      <c r="AM6" t="str" cm="1">
        <f t="array" ref="AM6:AM68">RAW_docclass!G3:G65</f>
        <v>article</v>
      </c>
      <c r="AN6">
        <f>COUNTIFS($B:$B,$AM6,W:W,"&lt;&gt;0",W:W,"&lt;&gt;")</f>
        <v>5</v>
      </c>
      <c r="AO6">
        <f t="shared" ref="AO6:AV21" si="1">COUNTIFS($B:$B,$AM6,Y:Y,1)</f>
        <v>17</v>
      </c>
      <c r="AP6">
        <f t="shared" si="1"/>
        <v>7</v>
      </c>
      <c r="AQ6">
        <f t="shared" si="1"/>
        <v>9</v>
      </c>
      <c r="AR6">
        <f t="shared" si="1"/>
        <v>5</v>
      </c>
      <c r="AS6">
        <f t="shared" si="1"/>
        <v>1</v>
      </c>
      <c r="AT6">
        <f t="shared" si="1"/>
        <v>0</v>
      </c>
      <c r="AU6">
        <f t="shared" si="1"/>
        <v>0</v>
      </c>
      <c r="AV6">
        <f t="shared" si="1"/>
        <v>0</v>
      </c>
      <c r="AX6">
        <f>COUNTIF(B:B,AY6)</f>
        <v>133</v>
      </c>
      <c r="AY6" t="str" cm="1">
        <f t="array" ref="AY6:AY68">_xlfn.ANCHORARRAY(AM6)</f>
        <v>article</v>
      </c>
      <c r="AZ6" s="34">
        <f>AN6/$AX6</f>
        <v>3.7593984962406013E-2</v>
      </c>
      <c r="BA6" s="34">
        <f t="shared" ref="BA6:BH21" si="2">AO6/$AX6</f>
        <v>0.12781954887218044</v>
      </c>
      <c r="BB6" s="34">
        <f t="shared" si="2"/>
        <v>5.2631578947368418E-2</v>
      </c>
      <c r="BC6" s="34">
        <f t="shared" si="2"/>
        <v>6.7669172932330823E-2</v>
      </c>
      <c r="BD6" s="34">
        <f t="shared" si="2"/>
        <v>3.7593984962406013E-2</v>
      </c>
      <c r="BE6" s="34">
        <f t="shared" si="2"/>
        <v>7.5187969924812026E-3</v>
      </c>
      <c r="BF6" s="34">
        <f t="shared" si="2"/>
        <v>0</v>
      </c>
      <c r="BG6" s="34">
        <f t="shared" si="2"/>
        <v>0</v>
      </c>
      <c r="BH6" s="34">
        <f t="shared" si="2"/>
        <v>0</v>
      </c>
    </row>
    <row r="7" spans="1:60" x14ac:dyDescent="0.2">
      <c r="A7" s="7">
        <v>2306.00128</v>
      </c>
      <c r="B7" s="3" t="s">
        <v>15</v>
      </c>
      <c r="C7" s="3">
        <v>0</v>
      </c>
      <c r="D7" s="3">
        <v>0</v>
      </c>
      <c r="E7" s="3" t="b">
        <v>0</v>
      </c>
      <c r="F7" s="13">
        <v>15.5501723289489</v>
      </c>
      <c r="G7" s="13">
        <v>0.17217016220092701</v>
      </c>
      <c r="H7" s="13">
        <v>15.347606897354099</v>
      </c>
      <c r="I7" s="13">
        <v>0.117162227630615</v>
      </c>
      <c r="J7" s="3">
        <v>24</v>
      </c>
      <c r="K7" s="3">
        <v>24</v>
      </c>
      <c r="L7" s="3">
        <v>0</v>
      </c>
      <c r="M7" s="3">
        <v>0</v>
      </c>
      <c r="N7" s="3">
        <v>0</v>
      </c>
      <c r="O7" s="3">
        <v>0</v>
      </c>
      <c r="P7" s="3">
        <v>4</v>
      </c>
      <c r="Q7" s="3">
        <v>9</v>
      </c>
      <c r="R7" s="3" t="b">
        <v>1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 s="10" t="s">
        <v>118</v>
      </c>
      <c r="AH7" s="10"/>
      <c r="AJ7" s="16" t="s">
        <v>101</v>
      </c>
      <c r="AK7" s="16">
        <f>COUNTIF(AA:AA,1)</f>
        <v>43</v>
      </c>
      <c r="AM7" t="str">
        <v>amsart</v>
      </c>
      <c r="AN7">
        <f t="shared" ref="AN7:AN68" si="3">COUNTIFS($B:$B,$AM7,W:W,"&lt;&gt;0",W:W,"&lt;&gt;")</f>
        <v>0</v>
      </c>
      <c r="AO7">
        <f t="shared" si="1"/>
        <v>3</v>
      </c>
      <c r="AP7">
        <f t="shared" si="1"/>
        <v>2</v>
      </c>
      <c r="AQ7">
        <f t="shared" si="1"/>
        <v>2</v>
      </c>
      <c r="AR7">
        <f t="shared" si="1"/>
        <v>2</v>
      </c>
      <c r="AS7">
        <f t="shared" si="1"/>
        <v>0</v>
      </c>
      <c r="AT7">
        <f t="shared" si="1"/>
        <v>0</v>
      </c>
      <c r="AU7">
        <f t="shared" si="1"/>
        <v>0</v>
      </c>
      <c r="AV7">
        <f t="shared" si="1"/>
        <v>0</v>
      </c>
      <c r="AX7">
        <f t="shared" ref="AX7:AX68" si="4">COUNTIF(B:B,AY7)</f>
        <v>65</v>
      </c>
      <c r="AY7" t="str">
        <v>amsart</v>
      </c>
      <c r="AZ7" s="34">
        <f t="shared" ref="AZ7:BH68" si="5">AN7/$AX7</f>
        <v>0</v>
      </c>
      <c r="BA7" s="34">
        <f t="shared" si="2"/>
        <v>4.6153846153846156E-2</v>
      </c>
      <c r="BB7" s="34">
        <f t="shared" si="2"/>
        <v>3.0769230769230771E-2</v>
      </c>
      <c r="BC7" s="34">
        <f t="shared" si="2"/>
        <v>3.0769230769230771E-2</v>
      </c>
      <c r="BD7" s="34">
        <f t="shared" si="2"/>
        <v>3.0769230769230771E-2</v>
      </c>
      <c r="BE7" s="34">
        <f t="shared" si="2"/>
        <v>0</v>
      </c>
      <c r="BF7" s="34">
        <f t="shared" si="2"/>
        <v>0</v>
      </c>
      <c r="BG7" s="34">
        <f t="shared" si="2"/>
        <v>0</v>
      </c>
      <c r="BH7" s="34">
        <f t="shared" si="2"/>
        <v>0</v>
      </c>
    </row>
    <row r="8" spans="1:60" x14ac:dyDescent="0.2">
      <c r="A8" s="7">
        <v>2306.0029300000001</v>
      </c>
      <c r="B8" s="3" t="s">
        <v>15</v>
      </c>
      <c r="C8" s="3">
        <v>0</v>
      </c>
      <c r="D8" s="3">
        <v>0</v>
      </c>
      <c r="E8" s="3" t="b">
        <v>0</v>
      </c>
      <c r="F8" s="13">
        <v>18.535881042480401</v>
      </c>
      <c r="G8" s="13">
        <v>0.116085290908813</v>
      </c>
      <c r="H8" s="13">
        <v>19.116293191909701</v>
      </c>
      <c r="I8" s="13">
        <v>0.17112612724304199</v>
      </c>
      <c r="J8" s="3">
        <v>2</v>
      </c>
      <c r="K8" s="3">
        <v>2</v>
      </c>
      <c r="L8" s="3">
        <v>0</v>
      </c>
      <c r="M8" s="3">
        <v>0</v>
      </c>
      <c r="N8" s="3">
        <v>0</v>
      </c>
      <c r="O8" s="3">
        <v>-2</v>
      </c>
      <c r="P8" s="3">
        <v>-2</v>
      </c>
      <c r="Q8" s="3">
        <v>1</v>
      </c>
      <c r="R8" s="3" t="b">
        <v>1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 s="10" t="s">
        <v>122</v>
      </c>
      <c r="AH8" s="10"/>
      <c r="AJ8" s="16" t="s">
        <v>102</v>
      </c>
      <c r="AK8" s="16">
        <f>COUNTIF(AB:AB,1)</f>
        <v>28</v>
      </c>
      <c r="AM8" t="str">
        <v>revtex4-2</v>
      </c>
      <c r="AN8">
        <f t="shared" si="3"/>
        <v>5</v>
      </c>
      <c r="AO8">
        <f t="shared" si="1"/>
        <v>8</v>
      </c>
      <c r="AP8">
        <f t="shared" si="1"/>
        <v>7</v>
      </c>
      <c r="AQ8">
        <f t="shared" si="1"/>
        <v>7</v>
      </c>
      <c r="AR8">
        <f t="shared" si="1"/>
        <v>3</v>
      </c>
      <c r="AS8">
        <f t="shared" si="1"/>
        <v>0</v>
      </c>
      <c r="AT8">
        <f t="shared" si="1"/>
        <v>0</v>
      </c>
      <c r="AU8">
        <f t="shared" si="1"/>
        <v>0</v>
      </c>
      <c r="AV8">
        <f t="shared" si="1"/>
        <v>0</v>
      </c>
      <c r="AX8">
        <f t="shared" si="4"/>
        <v>43</v>
      </c>
      <c r="AY8" t="str">
        <v>revtex4-2</v>
      </c>
      <c r="AZ8" s="34">
        <f t="shared" si="5"/>
        <v>0.11627906976744186</v>
      </c>
      <c r="BA8" s="34">
        <f t="shared" si="2"/>
        <v>0.18604651162790697</v>
      </c>
      <c r="BB8" s="34">
        <f t="shared" si="2"/>
        <v>0.16279069767441862</v>
      </c>
      <c r="BC8" s="34">
        <f t="shared" si="2"/>
        <v>0.16279069767441862</v>
      </c>
      <c r="BD8" s="34">
        <f t="shared" si="2"/>
        <v>6.9767441860465115E-2</v>
      </c>
      <c r="BE8" s="34">
        <f t="shared" si="2"/>
        <v>0</v>
      </c>
      <c r="BF8" s="34">
        <f t="shared" si="2"/>
        <v>0</v>
      </c>
      <c r="BG8" s="34">
        <f t="shared" si="2"/>
        <v>0</v>
      </c>
      <c r="BH8" s="34">
        <f t="shared" si="2"/>
        <v>0</v>
      </c>
    </row>
    <row r="9" spans="1:60" x14ac:dyDescent="0.2">
      <c r="A9" s="7">
        <v>2306.1062999999999</v>
      </c>
      <c r="B9" s="3" t="s">
        <v>15</v>
      </c>
      <c r="C9" s="3">
        <v>0</v>
      </c>
      <c r="D9" s="3">
        <v>0</v>
      </c>
      <c r="E9" s="3" t="b">
        <v>1</v>
      </c>
      <c r="F9" s="13">
        <v>11.5966131687164</v>
      </c>
      <c r="G9" s="13">
        <v>0.17220473289489699</v>
      </c>
      <c r="H9" s="13">
        <v>11.498556375503499</v>
      </c>
      <c r="I9" s="13">
        <v>0.115714311599731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 t="b">
        <v>1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AG9" s="10"/>
      <c r="AH9" s="10"/>
      <c r="AJ9" s="16" t="s">
        <v>103</v>
      </c>
      <c r="AK9" s="16">
        <f>COUNTIF(AC:AC,1)</f>
        <v>4</v>
      </c>
      <c r="AM9" t="str">
        <v>elsarticle</v>
      </c>
      <c r="AN9">
        <f t="shared" si="3"/>
        <v>2</v>
      </c>
      <c r="AO9">
        <f t="shared" si="1"/>
        <v>3</v>
      </c>
      <c r="AP9">
        <f t="shared" si="1"/>
        <v>2</v>
      </c>
      <c r="AQ9">
        <f t="shared" si="1"/>
        <v>2</v>
      </c>
      <c r="AR9">
        <f t="shared" si="1"/>
        <v>2</v>
      </c>
      <c r="AS9">
        <f t="shared" si="1"/>
        <v>0</v>
      </c>
      <c r="AT9">
        <f t="shared" si="1"/>
        <v>0</v>
      </c>
      <c r="AU9">
        <f t="shared" si="1"/>
        <v>0</v>
      </c>
      <c r="AV9">
        <f t="shared" si="1"/>
        <v>0</v>
      </c>
      <c r="AX9">
        <f t="shared" si="4"/>
        <v>26</v>
      </c>
      <c r="AY9" t="str">
        <v>elsarticle</v>
      </c>
      <c r="AZ9" s="34">
        <f t="shared" si="5"/>
        <v>7.6923076923076927E-2</v>
      </c>
      <c r="BA9" s="34">
        <f t="shared" si="2"/>
        <v>0.11538461538461539</v>
      </c>
      <c r="BB9" s="34">
        <f t="shared" si="2"/>
        <v>7.6923076923076927E-2</v>
      </c>
      <c r="BC9" s="34">
        <f t="shared" si="2"/>
        <v>7.6923076923076927E-2</v>
      </c>
      <c r="BD9" s="34">
        <f t="shared" si="2"/>
        <v>7.6923076923076927E-2</v>
      </c>
      <c r="BE9" s="34">
        <f t="shared" si="2"/>
        <v>0</v>
      </c>
      <c r="BF9" s="34">
        <f t="shared" si="2"/>
        <v>0</v>
      </c>
      <c r="BG9" s="34">
        <f t="shared" si="2"/>
        <v>0</v>
      </c>
      <c r="BH9" s="34">
        <f t="shared" si="2"/>
        <v>0</v>
      </c>
    </row>
    <row r="10" spans="1:60" x14ac:dyDescent="0.2">
      <c r="A10" s="7">
        <v>2306.0834500000001</v>
      </c>
      <c r="B10" s="3" t="s">
        <v>17</v>
      </c>
      <c r="C10" s="3">
        <v>0</v>
      </c>
      <c r="D10" s="3">
        <v>0</v>
      </c>
      <c r="E10" s="3" t="b">
        <v>0</v>
      </c>
      <c r="F10" s="13">
        <v>31.706979274749699</v>
      </c>
      <c r="G10" s="13">
        <v>0.16703534126281699</v>
      </c>
      <c r="H10" s="13">
        <v>32.154649496078399</v>
      </c>
      <c r="I10" s="13">
        <v>0.166599035263061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 t="b">
        <v>1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s="10" t="s">
        <v>109</v>
      </c>
      <c r="AH10" s="10"/>
      <c r="AJ10" s="16" t="s">
        <v>104</v>
      </c>
      <c r="AK10" s="16">
        <f>COUNTIF(AD:AD,1)</f>
        <v>2</v>
      </c>
      <c r="AM10" t="str">
        <v>IEEEtran</v>
      </c>
      <c r="AN10">
        <f t="shared" si="3"/>
        <v>2</v>
      </c>
      <c r="AO10">
        <f t="shared" si="1"/>
        <v>6</v>
      </c>
      <c r="AP10">
        <f t="shared" si="1"/>
        <v>5</v>
      </c>
      <c r="AQ10">
        <f t="shared" si="1"/>
        <v>4</v>
      </c>
      <c r="AR10">
        <f t="shared" si="1"/>
        <v>2</v>
      </c>
      <c r="AS10">
        <f t="shared" si="1"/>
        <v>0</v>
      </c>
      <c r="AT10">
        <f t="shared" si="1"/>
        <v>0</v>
      </c>
      <c r="AU10">
        <f t="shared" si="1"/>
        <v>0</v>
      </c>
      <c r="AV10">
        <f t="shared" si="1"/>
        <v>0</v>
      </c>
      <c r="AX10">
        <f t="shared" si="4"/>
        <v>26</v>
      </c>
      <c r="AY10" t="str">
        <v>IEEEtran</v>
      </c>
      <c r="AZ10" s="34">
        <f t="shared" si="5"/>
        <v>7.6923076923076927E-2</v>
      </c>
      <c r="BA10" s="34">
        <f t="shared" si="2"/>
        <v>0.23076923076923078</v>
      </c>
      <c r="BB10" s="34">
        <f t="shared" si="2"/>
        <v>0.19230769230769232</v>
      </c>
      <c r="BC10" s="34">
        <f t="shared" si="2"/>
        <v>0.15384615384615385</v>
      </c>
      <c r="BD10" s="34">
        <f t="shared" si="2"/>
        <v>7.6923076923076927E-2</v>
      </c>
      <c r="BE10" s="34">
        <f t="shared" si="2"/>
        <v>0</v>
      </c>
      <c r="BF10" s="34">
        <f t="shared" si="2"/>
        <v>0</v>
      </c>
      <c r="BG10" s="34">
        <f t="shared" si="2"/>
        <v>0</v>
      </c>
      <c r="BH10" s="34">
        <f t="shared" si="2"/>
        <v>0</v>
      </c>
    </row>
    <row r="11" spans="1:60" x14ac:dyDescent="0.2">
      <c r="A11" s="7">
        <v>2306.07888</v>
      </c>
      <c r="B11" s="3" t="s">
        <v>17</v>
      </c>
      <c r="C11" s="3">
        <v>0</v>
      </c>
      <c r="D11" s="3">
        <v>12</v>
      </c>
      <c r="E11" s="3" t="b">
        <v>0</v>
      </c>
      <c r="F11" s="13">
        <v>58.079889059066701</v>
      </c>
      <c r="G11" s="13">
        <v>0.16684079170227001</v>
      </c>
      <c r="H11" s="13">
        <v>59.0087535381317</v>
      </c>
      <c r="I11" s="13">
        <v>0.217552900314331</v>
      </c>
      <c r="J11" s="3">
        <v>104</v>
      </c>
      <c r="K11" s="3">
        <v>0</v>
      </c>
      <c r="L11" s="3">
        <v>0</v>
      </c>
      <c r="M11" s="3">
        <v>0</v>
      </c>
      <c r="N11" s="3">
        <v>44</v>
      </c>
      <c r="O11" s="3">
        <v>0</v>
      </c>
      <c r="P11" s="3">
        <v>0</v>
      </c>
      <c r="Q11" s="3">
        <v>0</v>
      </c>
      <c r="R11" s="3" t="b">
        <v>1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s="10"/>
      <c r="AH11" s="10"/>
      <c r="AJ11" s="16" t="s">
        <v>105</v>
      </c>
      <c r="AK11" s="16">
        <f>COUNTIF(AE:AE,1)</f>
        <v>0</v>
      </c>
      <c r="AM11" t="str">
        <v>revtex4-1</v>
      </c>
      <c r="AN11">
        <f t="shared" si="3"/>
        <v>2</v>
      </c>
      <c r="AO11">
        <f t="shared" si="1"/>
        <v>6</v>
      </c>
      <c r="AP11">
        <f t="shared" si="1"/>
        <v>3</v>
      </c>
      <c r="AQ11">
        <f t="shared" si="1"/>
        <v>3</v>
      </c>
      <c r="AR11">
        <f t="shared" si="1"/>
        <v>2</v>
      </c>
      <c r="AS11">
        <f t="shared" si="1"/>
        <v>1</v>
      </c>
      <c r="AT11">
        <f t="shared" si="1"/>
        <v>0</v>
      </c>
      <c r="AU11">
        <f t="shared" si="1"/>
        <v>0</v>
      </c>
      <c r="AV11">
        <f t="shared" si="1"/>
        <v>0</v>
      </c>
      <c r="AX11">
        <f t="shared" si="4"/>
        <v>23</v>
      </c>
      <c r="AY11" t="str">
        <v>revtex4-1</v>
      </c>
      <c r="AZ11" s="34">
        <f t="shared" si="5"/>
        <v>8.6956521739130432E-2</v>
      </c>
      <c r="BA11" s="34">
        <f t="shared" si="2"/>
        <v>0.2608695652173913</v>
      </c>
      <c r="BB11" s="34">
        <f t="shared" si="2"/>
        <v>0.13043478260869565</v>
      </c>
      <c r="BC11" s="34">
        <f t="shared" si="2"/>
        <v>0.13043478260869565</v>
      </c>
      <c r="BD11" s="34">
        <f t="shared" si="2"/>
        <v>8.6956521739130432E-2</v>
      </c>
      <c r="BE11" s="34">
        <f t="shared" si="2"/>
        <v>4.3478260869565216E-2</v>
      </c>
      <c r="BF11" s="34">
        <f t="shared" si="2"/>
        <v>0</v>
      </c>
      <c r="BG11" s="34">
        <f t="shared" si="2"/>
        <v>0</v>
      </c>
      <c r="BH11" s="34">
        <f t="shared" si="2"/>
        <v>0</v>
      </c>
    </row>
    <row r="12" spans="1:60" x14ac:dyDescent="0.2">
      <c r="A12" s="7">
        <v>2306.1658900000002</v>
      </c>
      <c r="B12" s="3" t="s">
        <v>17</v>
      </c>
      <c r="C12" s="3">
        <v>0</v>
      </c>
      <c r="D12" s="3">
        <v>0</v>
      </c>
      <c r="E12" s="3" t="b">
        <v>0</v>
      </c>
      <c r="F12" s="13">
        <v>24.1710076332092</v>
      </c>
      <c r="G12" s="13">
        <v>0.17039394378662101</v>
      </c>
      <c r="H12" s="13">
        <v>23.9148654937744</v>
      </c>
      <c r="I12" s="13">
        <v>0.115348815917968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 t="b">
        <v>1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s="10" t="s">
        <v>109</v>
      </c>
      <c r="AH12" s="10"/>
      <c r="AJ12" s="16" t="s">
        <v>106</v>
      </c>
      <c r="AK12" s="16">
        <f>COUNTIF(AF:AF,1)</f>
        <v>0</v>
      </c>
      <c r="AM12" t="str">
        <v>acmart</v>
      </c>
      <c r="AN12">
        <f t="shared" si="3"/>
        <v>2</v>
      </c>
      <c r="AO12">
        <f t="shared" si="1"/>
        <v>8</v>
      </c>
      <c r="AP12">
        <f t="shared" si="1"/>
        <v>4</v>
      </c>
      <c r="AQ12">
        <f t="shared" si="1"/>
        <v>5</v>
      </c>
      <c r="AR12">
        <f t="shared" si="1"/>
        <v>3</v>
      </c>
      <c r="AS12">
        <f t="shared" si="1"/>
        <v>0</v>
      </c>
      <c r="AT12">
        <f t="shared" si="1"/>
        <v>0</v>
      </c>
      <c r="AU12">
        <f t="shared" si="1"/>
        <v>0</v>
      </c>
      <c r="AV12">
        <f t="shared" si="1"/>
        <v>0</v>
      </c>
      <c r="AX12">
        <f t="shared" si="4"/>
        <v>21</v>
      </c>
      <c r="AY12" t="str">
        <v>acmart</v>
      </c>
      <c r="AZ12" s="34">
        <f t="shared" si="5"/>
        <v>9.5238095238095233E-2</v>
      </c>
      <c r="BA12" s="34">
        <f t="shared" si="2"/>
        <v>0.38095238095238093</v>
      </c>
      <c r="BB12" s="34">
        <f t="shared" si="2"/>
        <v>0.19047619047619047</v>
      </c>
      <c r="BC12" s="34">
        <f t="shared" si="2"/>
        <v>0.23809523809523808</v>
      </c>
      <c r="BD12" s="34">
        <f t="shared" si="2"/>
        <v>0.14285714285714285</v>
      </c>
      <c r="BE12" s="34">
        <f t="shared" si="2"/>
        <v>0</v>
      </c>
      <c r="BF12" s="34">
        <f t="shared" si="2"/>
        <v>0</v>
      </c>
      <c r="BG12" s="34">
        <f t="shared" si="2"/>
        <v>0</v>
      </c>
      <c r="BH12" s="34">
        <f t="shared" si="2"/>
        <v>0</v>
      </c>
    </row>
    <row r="13" spans="1:60" x14ac:dyDescent="0.2">
      <c r="A13" s="7">
        <v>2306.0022899999999</v>
      </c>
      <c r="B13" s="3" t="s">
        <v>17</v>
      </c>
      <c r="C13" s="3">
        <v>0</v>
      </c>
      <c r="D13" s="3">
        <v>12</v>
      </c>
      <c r="E13" s="3" t="b">
        <v>0</v>
      </c>
      <c r="F13" s="13">
        <v>17.296709775924601</v>
      </c>
      <c r="G13" s="13">
        <v>0.16661643981933499</v>
      </c>
      <c r="H13" s="13">
        <v>13.536749839782701</v>
      </c>
      <c r="I13" s="13">
        <v>0.16651654243469199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 t="b">
        <v>1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s="10" t="s">
        <v>109</v>
      </c>
      <c r="AH13" s="10"/>
      <c r="AM13" t="str">
        <v>mnras</v>
      </c>
      <c r="AN13">
        <f t="shared" si="3"/>
        <v>0</v>
      </c>
      <c r="AO13">
        <f t="shared" si="1"/>
        <v>0</v>
      </c>
      <c r="AP13">
        <f t="shared" si="1"/>
        <v>0</v>
      </c>
      <c r="AQ13">
        <f t="shared" si="1"/>
        <v>0</v>
      </c>
      <c r="AR13">
        <f t="shared" si="1"/>
        <v>0</v>
      </c>
      <c r="AS13">
        <f t="shared" si="1"/>
        <v>0</v>
      </c>
      <c r="AT13">
        <f t="shared" si="1"/>
        <v>0</v>
      </c>
      <c r="AU13">
        <f t="shared" si="1"/>
        <v>0</v>
      </c>
      <c r="AV13">
        <f t="shared" si="1"/>
        <v>0</v>
      </c>
      <c r="AX13">
        <f t="shared" si="4"/>
        <v>8</v>
      </c>
      <c r="AY13" t="str">
        <v>mnras</v>
      </c>
      <c r="AZ13" s="34">
        <f t="shared" si="5"/>
        <v>0</v>
      </c>
      <c r="BA13" s="34">
        <f t="shared" si="2"/>
        <v>0</v>
      </c>
      <c r="BB13" s="34">
        <f t="shared" si="2"/>
        <v>0</v>
      </c>
      <c r="BC13" s="34">
        <f t="shared" si="2"/>
        <v>0</v>
      </c>
      <c r="BD13" s="34">
        <f t="shared" si="2"/>
        <v>0</v>
      </c>
      <c r="BE13" s="34">
        <f t="shared" si="2"/>
        <v>0</v>
      </c>
      <c r="BF13" s="34">
        <f t="shared" si="2"/>
        <v>0</v>
      </c>
      <c r="BG13" s="34">
        <f t="shared" si="2"/>
        <v>0</v>
      </c>
      <c r="BH13" s="34">
        <f t="shared" si="2"/>
        <v>0</v>
      </c>
    </row>
    <row r="14" spans="1:60" x14ac:dyDescent="0.2">
      <c r="A14" s="7">
        <v>2306.08367</v>
      </c>
      <c r="B14" s="3" t="s">
        <v>17</v>
      </c>
      <c r="C14" s="3">
        <v>12</v>
      </c>
      <c r="D14" s="3">
        <v>12</v>
      </c>
      <c r="E14" s="3" t="b">
        <v>0</v>
      </c>
      <c r="F14" s="13">
        <v>7.0020332336425701</v>
      </c>
      <c r="G14" s="13">
        <v>7.10219049453735</v>
      </c>
      <c r="H14" s="13">
        <v>7.3760504722595197</v>
      </c>
      <c r="I14" s="13">
        <v>0.17499637603759699</v>
      </c>
      <c r="J14" s="3">
        <v>6422</v>
      </c>
      <c r="K14" s="3">
        <v>5365</v>
      </c>
      <c r="L14" s="3">
        <v>0</v>
      </c>
      <c r="M14" s="3">
        <v>5</v>
      </c>
      <c r="N14" s="3">
        <v>91</v>
      </c>
      <c r="O14" s="3">
        <v>-4850</v>
      </c>
      <c r="P14" s="3">
        <v>-4255</v>
      </c>
      <c r="Q14" s="3">
        <v>79</v>
      </c>
      <c r="R14" s="3" t="b">
        <v>1</v>
      </c>
      <c r="S14" s="3">
        <v>0</v>
      </c>
      <c r="T14" s="3">
        <v>0</v>
      </c>
      <c r="U14" s="3">
        <v>1</v>
      </c>
      <c r="V14" s="3">
        <v>1</v>
      </c>
      <c r="W14" s="3">
        <v>0</v>
      </c>
      <c r="Y14">
        <v>1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 s="10"/>
      <c r="AH14" s="10"/>
      <c r="AJ14" s="49" t="s">
        <v>227</v>
      </c>
      <c r="AK14" s="49"/>
      <c r="AM14" t="str">
        <v>llncs</v>
      </c>
      <c r="AN14">
        <f t="shared" si="3"/>
        <v>0</v>
      </c>
      <c r="AO14">
        <f t="shared" si="1"/>
        <v>0</v>
      </c>
      <c r="AP14">
        <f t="shared" si="1"/>
        <v>0</v>
      </c>
      <c r="AQ14">
        <f t="shared" si="1"/>
        <v>1</v>
      </c>
      <c r="AR14">
        <f t="shared" si="1"/>
        <v>1</v>
      </c>
      <c r="AS14">
        <f t="shared" si="1"/>
        <v>0</v>
      </c>
      <c r="AT14">
        <f t="shared" si="1"/>
        <v>0</v>
      </c>
      <c r="AU14">
        <f t="shared" si="1"/>
        <v>0</v>
      </c>
      <c r="AV14">
        <f t="shared" si="1"/>
        <v>0</v>
      </c>
      <c r="AX14">
        <f t="shared" si="4"/>
        <v>8</v>
      </c>
      <c r="AY14" t="str">
        <v>llncs</v>
      </c>
      <c r="AZ14" s="34">
        <f t="shared" si="5"/>
        <v>0</v>
      </c>
      <c r="BA14" s="34">
        <f t="shared" si="2"/>
        <v>0</v>
      </c>
      <c r="BB14" s="34">
        <f t="shared" si="2"/>
        <v>0</v>
      </c>
      <c r="BC14" s="34">
        <f t="shared" si="2"/>
        <v>0.125</v>
      </c>
      <c r="BD14" s="34">
        <f t="shared" si="2"/>
        <v>0.125</v>
      </c>
      <c r="BE14" s="34">
        <f t="shared" si="2"/>
        <v>0</v>
      </c>
      <c r="BF14" s="34">
        <f t="shared" si="2"/>
        <v>0</v>
      </c>
      <c r="BG14" s="34">
        <f t="shared" si="2"/>
        <v>0</v>
      </c>
      <c r="BH14" s="34">
        <f t="shared" si="2"/>
        <v>0</v>
      </c>
    </row>
    <row r="15" spans="1:60" x14ac:dyDescent="0.2">
      <c r="A15" s="7">
        <v>2306.03395</v>
      </c>
      <c r="B15" s="3" t="s">
        <v>17</v>
      </c>
      <c r="C15" s="3">
        <v>12</v>
      </c>
      <c r="D15" s="3">
        <v>12</v>
      </c>
      <c r="E15" s="3" t="b">
        <v>0</v>
      </c>
      <c r="F15" s="13">
        <v>13.054639577865601</v>
      </c>
      <c r="G15" s="13">
        <v>10.1227962970733</v>
      </c>
      <c r="H15" s="13">
        <v>7.6081249713897696</v>
      </c>
      <c r="I15" s="13">
        <v>0.17001175880432101</v>
      </c>
      <c r="J15" s="3">
        <v>38661</v>
      </c>
      <c r="K15" s="3">
        <v>32497</v>
      </c>
      <c r="L15" s="3">
        <v>0</v>
      </c>
      <c r="M15" s="3">
        <v>0</v>
      </c>
      <c r="N15" s="3">
        <v>9</v>
      </c>
      <c r="O15" s="3">
        <v>-38130</v>
      </c>
      <c r="P15" s="3">
        <v>-32226</v>
      </c>
      <c r="Q15" s="3">
        <v>89</v>
      </c>
      <c r="R15" s="3" t="b">
        <v>1</v>
      </c>
      <c r="S15" s="3">
        <v>0</v>
      </c>
      <c r="T15" s="3">
        <v>0</v>
      </c>
      <c r="U15" s="3">
        <v>1</v>
      </c>
      <c r="V15" s="3">
        <v>1</v>
      </c>
      <c r="W15" s="3">
        <v>8</v>
      </c>
      <c r="Y15">
        <v>1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 s="10"/>
      <c r="AH15" s="10"/>
      <c r="AJ15" s="19" t="s">
        <v>153</v>
      </c>
      <c r="AK15" s="19" t="s">
        <v>154</v>
      </c>
      <c r="AM15" t="str">
        <v>revtex4</v>
      </c>
      <c r="AN15">
        <f t="shared" si="3"/>
        <v>0</v>
      </c>
      <c r="AO15">
        <f t="shared" si="1"/>
        <v>0</v>
      </c>
      <c r="AP15">
        <f t="shared" si="1"/>
        <v>0</v>
      </c>
      <c r="AQ15">
        <f t="shared" si="1"/>
        <v>0</v>
      </c>
      <c r="AR15">
        <f t="shared" si="1"/>
        <v>0</v>
      </c>
      <c r="AS15">
        <f t="shared" si="1"/>
        <v>0</v>
      </c>
      <c r="AT15">
        <f t="shared" si="1"/>
        <v>0</v>
      </c>
      <c r="AU15">
        <f t="shared" si="1"/>
        <v>0</v>
      </c>
      <c r="AV15">
        <f t="shared" si="1"/>
        <v>0</v>
      </c>
      <c r="AX15">
        <f t="shared" si="4"/>
        <v>7</v>
      </c>
      <c r="AY15" t="str">
        <v>revtex4</v>
      </c>
      <c r="AZ15" s="34">
        <f t="shared" si="5"/>
        <v>0</v>
      </c>
      <c r="BA15" s="34">
        <f t="shared" si="2"/>
        <v>0</v>
      </c>
      <c r="BB15" s="34">
        <f t="shared" si="2"/>
        <v>0</v>
      </c>
      <c r="BC15" s="34">
        <f t="shared" si="2"/>
        <v>0</v>
      </c>
      <c r="BD15" s="34">
        <f t="shared" si="2"/>
        <v>0</v>
      </c>
      <c r="BE15" s="34">
        <f t="shared" si="2"/>
        <v>0</v>
      </c>
      <c r="BF15" s="34">
        <f t="shared" si="2"/>
        <v>0</v>
      </c>
      <c r="BG15" s="34">
        <f t="shared" si="2"/>
        <v>0</v>
      </c>
      <c r="BH15" s="34">
        <f t="shared" si="2"/>
        <v>0</v>
      </c>
    </row>
    <row r="16" spans="1:60" x14ac:dyDescent="0.2">
      <c r="A16" s="7">
        <v>2306.0385500000002</v>
      </c>
      <c r="B16" s="3" t="s">
        <v>17</v>
      </c>
      <c r="C16" s="3">
        <v>0</v>
      </c>
      <c r="D16" s="3">
        <v>0</v>
      </c>
      <c r="E16" s="3" t="b">
        <v>0</v>
      </c>
      <c r="F16" s="13">
        <v>25.754832267761198</v>
      </c>
      <c r="G16" s="13">
        <v>0.16900205612182601</v>
      </c>
      <c r="H16" s="13">
        <v>24.687256097793501</v>
      </c>
      <c r="I16" s="13">
        <v>0.167428493499755</v>
      </c>
      <c r="J16" s="3">
        <v>21</v>
      </c>
      <c r="K16" s="3">
        <v>10</v>
      </c>
      <c r="L16" s="3">
        <v>0</v>
      </c>
      <c r="M16" s="3">
        <v>0</v>
      </c>
      <c r="N16" s="3">
        <v>0</v>
      </c>
      <c r="O16" s="3">
        <v>-11</v>
      </c>
      <c r="P16" s="3">
        <v>-4</v>
      </c>
      <c r="Q16" s="3">
        <v>10</v>
      </c>
      <c r="R16" s="3" t="b">
        <v>1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Y16">
        <v>1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 s="10" t="s">
        <v>167</v>
      </c>
      <c r="AH16" s="10"/>
      <c r="AJ16" t="str" cm="1">
        <f t="array" ref="AJ16:AJ24">AJ4:AJ12</f>
        <v>num pages</v>
      </c>
      <c r="AK16" s="29">
        <f>AK4/432</f>
        <v>5.3240740740740741E-2</v>
      </c>
      <c r="AM16" t="str">
        <v>INTERSPEECH2023</v>
      </c>
      <c r="AN16">
        <f t="shared" si="3"/>
        <v>1</v>
      </c>
      <c r="AO16">
        <f t="shared" si="1"/>
        <v>1</v>
      </c>
      <c r="AP16">
        <f t="shared" si="1"/>
        <v>1</v>
      </c>
      <c r="AQ16">
        <f t="shared" si="1"/>
        <v>1</v>
      </c>
      <c r="AR16">
        <f t="shared" si="1"/>
        <v>1</v>
      </c>
      <c r="AS16">
        <f t="shared" si="1"/>
        <v>0</v>
      </c>
      <c r="AT16">
        <f t="shared" si="1"/>
        <v>0</v>
      </c>
      <c r="AU16">
        <f t="shared" si="1"/>
        <v>0</v>
      </c>
      <c r="AV16">
        <f t="shared" si="1"/>
        <v>0</v>
      </c>
      <c r="AX16">
        <f t="shared" si="4"/>
        <v>4</v>
      </c>
      <c r="AY16" t="str">
        <v>INTERSPEECH2023</v>
      </c>
      <c r="AZ16" s="34">
        <f t="shared" si="5"/>
        <v>0.25</v>
      </c>
      <c r="BA16" s="34">
        <f t="shared" si="2"/>
        <v>0.25</v>
      </c>
      <c r="BB16" s="34">
        <f t="shared" si="2"/>
        <v>0.25</v>
      </c>
      <c r="BC16" s="34">
        <f t="shared" si="2"/>
        <v>0.25</v>
      </c>
      <c r="BD16" s="34">
        <f t="shared" si="2"/>
        <v>0.25</v>
      </c>
      <c r="BE16" s="34">
        <f t="shared" si="2"/>
        <v>0</v>
      </c>
      <c r="BF16" s="34">
        <f t="shared" si="2"/>
        <v>0</v>
      </c>
      <c r="BG16" s="34">
        <f t="shared" si="2"/>
        <v>0</v>
      </c>
      <c r="BH16" s="34">
        <f t="shared" si="2"/>
        <v>0</v>
      </c>
    </row>
    <row r="17" spans="1:60" x14ac:dyDescent="0.2">
      <c r="A17" s="7">
        <v>2306.0002500000001</v>
      </c>
      <c r="B17" s="3" t="s">
        <v>17</v>
      </c>
      <c r="C17" s="3">
        <v>12</v>
      </c>
      <c r="D17" s="3">
        <v>12</v>
      </c>
      <c r="E17" s="3" t="b">
        <v>0</v>
      </c>
      <c r="F17" s="13">
        <v>16.6250627040863</v>
      </c>
      <c r="G17" s="13">
        <v>14.4160547256469</v>
      </c>
      <c r="H17" s="13">
        <v>12.5116872787475</v>
      </c>
      <c r="I17" s="13">
        <v>0.17129492759704501</v>
      </c>
      <c r="J17" s="3">
        <v>16539</v>
      </c>
      <c r="K17" s="3">
        <v>14112</v>
      </c>
      <c r="L17" s="3">
        <v>0</v>
      </c>
      <c r="M17" s="3">
        <v>0</v>
      </c>
      <c r="N17" s="3">
        <v>2</v>
      </c>
      <c r="O17" s="3">
        <v>-16322</v>
      </c>
      <c r="P17" s="3">
        <v>-14004</v>
      </c>
      <c r="Q17" s="3">
        <v>81</v>
      </c>
      <c r="R17" s="3" t="b">
        <v>1</v>
      </c>
      <c r="S17" s="3">
        <v>0</v>
      </c>
      <c r="T17" s="3">
        <v>0</v>
      </c>
      <c r="U17" s="3">
        <v>0</v>
      </c>
      <c r="V17" s="3">
        <v>0</v>
      </c>
      <c r="W17" s="3">
        <v>2</v>
      </c>
      <c r="Y17">
        <v>1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 s="10" t="s">
        <v>125</v>
      </c>
      <c r="AH17" s="10"/>
      <c r="AJ17" t="str">
        <v>letter spacing</v>
      </c>
      <c r="AK17" s="29">
        <f t="shared" ref="AK17:AK24" si="6">AK5/432</f>
        <v>0.15509259259259259</v>
      </c>
      <c r="AM17" t="str">
        <v>sn-jnl</v>
      </c>
      <c r="AN17">
        <f t="shared" si="3"/>
        <v>0</v>
      </c>
      <c r="AO17">
        <f t="shared" si="1"/>
        <v>0</v>
      </c>
      <c r="AP17">
        <f t="shared" si="1"/>
        <v>0</v>
      </c>
      <c r="AQ17">
        <f t="shared" si="1"/>
        <v>0</v>
      </c>
      <c r="AR17">
        <f t="shared" si="1"/>
        <v>0</v>
      </c>
      <c r="AS17">
        <f t="shared" si="1"/>
        <v>0</v>
      </c>
      <c r="AT17">
        <f t="shared" si="1"/>
        <v>0</v>
      </c>
      <c r="AU17">
        <f t="shared" si="1"/>
        <v>0</v>
      </c>
      <c r="AV17">
        <f t="shared" si="1"/>
        <v>0</v>
      </c>
      <c r="AX17">
        <f t="shared" si="4"/>
        <v>4</v>
      </c>
      <c r="AY17" t="str">
        <v>sn-jnl</v>
      </c>
      <c r="AZ17" s="34">
        <f t="shared" si="5"/>
        <v>0</v>
      </c>
      <c r="BA17" s="34">
        <f t="shared" si="2"/>
        <v>0</v>
      </c>
      <c r="BB17" s="34">
        <f t="shared" si="2"/>
        <v>0</v>
      </c>
      <c r="BC17" s="34">
        <f t="shared" si="2"/>
        <v>0</v>
      </c>
      <c r="BD17" s="34">
        <f t="shared" si="2"/>
        <v>0</v>
      </c>
      <c r="BE17" s="34">
        <f t="shared" si="2"/>
        <v>0</v>
      </c>
      <c r="BF17" s="34">
        <f t="shared" si="2"/>
        <v>0</v>
      </c>
      <c r="BG17" s="34">
        <f t="shared" si="2"/>
        <v>0</v>
      </c>
      <c r="BH17" s="34">
        <f t="shared" si="2"/>
        <v>0</v>
      </c>
    </row>
    <row r="18" spans="1:60" x14ac:dyDescent="0.2">
      <c r="A18" s="7">
        <v>2306.0046400000001</v>
      </c>
      <c r="B18" s="3" t="s">
        <v>17</v>
      </c>
      <c r="C18" s="3">
        <v>0</v>
      </c>
      <c r="D18" s="3">
        <v>0</v>
      </c>
      <c r="E18" s="3" t="b">
        <v>0</v>
      </c>
      <c r="F18" s="13">
        <v>32.095351219177203</v>
      </c>
      <c r="G18" s="13">
        <v>0.115813493728637</v>
      </c>
      <c r="H18" s="13">
        <v>32.1393942832946</v>
      </c>
      <c r="I18" s="13">
        <v>0.21883296966552701</v>
      </c>
      <c r="J18" s="3">
        <v>14</v>
      </c>
      <c r="K18" s="3">
        <v>12</v>
      </c>
      <c r="L18" s="3">
        <v>0</v>
      </c>
      <c r="M18" s="3">
        <v>0</v>
      </c>
      <c r="N18" s="3">
        <v>0</v>
      </c>
      <c r="O18" s="3">
        <v>-12</v>
      </c>
      <c r="P18" s="3">
        <v>-9</v>
      </c>
      <c r="Q18" s="3">
        <v>12</v>
      </c>
      <c r="R18" s="3" t="b">
        <v>1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AA18">
        <v>1</v>
      </c>
      <c r="AG18" s="10" t="s">
        <v>169</v>
      </c>
      <c r="AH18" s="10"/>
      <c r="AJ18" t="str">
        <v>line break</v>
      </c>
      <c r="AK18" s="29">
        <f t="shared" si="6"/>
        <v>8.7962962962962965E-2</v>
      </c>
      <c r="AM18" t="str">
        <v>achemso</v>
      </c>
      <c r="AN18">
        <f t="shared" si="3"/>
        <v>0</v>
      </c>
      <c r="AO18">
        <f t="shared" si="1"/>
        <v>1</v>
      </c>
      <c r="AP18">
        <f t="shared" si="1"/>
        <v>0</v>
      </c>
      <c r="AQ18">
        <f t="shared" si="1"/>
        <v>1</v>
      </c>
      <c r="AR18">
        <f t="shared" si="1"/>
        <v>2</v>
      </c>
      <c r="AS18">
        <f t="shared" si="1"/>
        <v>0</v>
      </c>
      <c r="AT18">
        <f t="shared" si="1"/>
        <v>0</v>
      </c>
      <c r="AU18">
        <f t="shared" si="1"/>
        <v>0</v>
      </c>
      <c r="AV18">
        <f t="shared" si="1"/>
        <v>0</v>
      </c>
      <c r="AX18">
        <f t="shared" si="4"/>
        <v>3</v>
      </c>
      <c r="AY18" t="str">
        <v>achemso</v>
      </c>
      <c r="AZ18" s="34">
        <f t="shared" si="5"/>
        <v>0</v>
      </c>
      <c r="BA18" s="34">
        <f t="shared" si="2"/>
        <v>0.33333333333333331</v>
      </c>
      <c r="BB18" s="34">
        <f t="shared" si="2"/>
        <v>0</v>
      </c>
      <c r="BC18" s="34">
        <f t="shared" si="2"/>
        <v>0.33333333333333331</v>
      </c>
      <c r="BD18" s="34">
        <f t="shared" si="2"/>
        <v>0.66666666666666663</v>
      </c>
      <c r="BE18" s="34">
        <f t="shared" si="2"/>
        <v>0</v>
      </c>
      <c r="BF18" s="34">
        <f t="shared" si="2"/>
        <v>0</v>
      </c>
      <c r="BG18" s="34">
        <f t="shared" si="2"/>
        <v>0</v>
      </c>
      <c r="BH18" s="34">
        <f t="shared" si="2"/>
        <v>0</v>
      </c>
    </row>
    <row r="19" spans="1:60" x14ac:dyDescent="0.2">
      <c r="A19" s="7">
        <v>2306.00479</v>
      </c>
      <c r="B19" s="3" t="s">
        <v>17</v>
      </c>
      <c r="C19" s="3">
        <v>0</v>
      </c>
      <c r="D19" s="3">
        <v>0</v>
      </c>
      <c r="E19" s="3" t="b">
        <v>1</v>
      </c>
      <c r="F19" s="13">
        <v>25.088036537170399</v>
      </c>
      <c r="G19" s="13">
        <v>0.11659741401672299</v>
      </c>
      <c r="H19" s="13">
        <v>19.144956111907899</v>
      </c>
      <c r="I19" s="13">
        <v>0.115460872650146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 t="b">
        <v>1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AG19" s="10"/>
      <c r="AH19" s="10"/>
      <c r="AJ19" t="str">
        <v>refs</v>
      </c>
      <c r="AK19" s="29">
        <f t="shared" si="6"/>
        <v>9.9537037037037035E-2</v>
      </c>
      <c r="AM19" t="str">
        <v>iopart</v>
      </c>
      <c r="AN19">
        <f t="shared" si="3"/>
        <v>0</v>
      </c>
      <c r="AO19">
        <f t="shared" si="1"/>
        <v>0</v>
      </c>
      <c r="AP19">
        <f t="shared" si="1"/>
        <v>0</v>
      </c>
      <c r="AQ19">
        <f t="shared" si="1"/>
        <v>0</v>
      </c>
      <c r="AR19">
        <f t="shared" si="1"/>
        <v>0</v>
      </c>
      <c r="AS19">
        <f t="shared" si="1"/>
        <v>0</v>
      </c>
      <c r="AT19">
        <f t="shared" si="1"/>
        <v>0</v>
      </c>
      <c r="AU19">
        <f t="shared" si="1"/>
        <v>0</v>
      </c>
      <c r="AV19">
        <f t="shared" si="1"/>
        <v>0</v>
      </c>
      <c r="AX19">
        <f t="shared" si="4"/>
        <v>3</v>
      </c>
      <c r="AY19" t="str">
        <v>iopart</v>
      </c>
      <c r="AZ19" s="34">
        <f t="shared" si="5"/>
        <v>0</v>
      </c>
      <c r="BA19" s="34">
        <f t="shared" si="2"/>
        <v>0</v>
      </c>
      <c r="BB19" s="34">
        <f t="shared" si="2"/>
        <v>0</v>
      </c>
      <c r="BC19" s="34">
        <f t="shared" si="2"/>
        <v>0</v>
      </c>
      <c r="BD19" s="34">
        <f t="shared" si="2"/>
        <v>0</v>
      </c>
      <c r="BE19" s="34">
        <f t="shared" si="2"/>
        <v>0</v>
      </c>
      <c r="BF19" s="34">
        <f t="shared" si="2"/>
        <v>0</v>
      </c>
      <c r="BG19" s="34">
        <f t="shared" si="2"/>
        <v>0</v>
      </c>
      <c r="BH19" s="34">
        <f t="shared" si="2"/>
        <v>0</v>
      </c>
    </row>
    <row r="20" spans="1:60" x14ac:dyDescent="0.2">
      <c r="A20" s="7">
        <v>2306.01388</v>
      </c>
      <c r="B20" s="3" t="s">
        <v>17</v>
      </c>
      <c r="C20" s="3">
        <v>0</v>
      </c>
      <c r="D20" s="3">
        <v>0</v>
      </c>
      <c r="E20" s="3" t="b">
        <v>1</v>
      </c>
      <c r="F20" s="13">
        <v>25.0456008911132</v>
      </c>
      <c r="G20" s="13">
        <v>0.168718576431274</v>
      </c>
      <c r="H20" s="13">
        <v>20.847611904144198</v>
      </c>
      <c r="I20" s="13">
        <v>0.116074085235595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b">
        <v>1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AG20" s="10"/>
      <c r="AH20" s="10"/>
      <c r="AJ20" t="str">
        <v>content</v>
      </c>
      <c r="AK20" s="29">
        <f t="shared" si="6"/>
        <v>6.4814814814814811E-2</v>
      </c>
      <c r="AM20" t="str">
        <v>wlscirep</v>
      </c>
      <c r="AN20">
        <f t="shared" si="3"/>
        <v>0</v>
      </c>
      <c r="AO20">
        <f t="shared" si="1"/>
        <v>1</v>
      </c>
      <c r="AP20">
        <f t="shared" si="1"/>
        <v>0</v>
      </c>
      <c r="AQ20">
        <f t="shared" si="1"/>
        <v>0</v>
      </c>
      <c r="AR20">
        <f t="shared" si="1"/>
        <v>0</v>
      </c>
      <c r="AS20">
        <f t="shared" si="1"/>
        <v>0</v>
      </c>
      <c r="AT20">
        <f t="shared" si="1"/>
        <v>0</v>
      </c>
      <c r="AU20">
        <f t="shared" si="1"/>
        <v>0</v>
      </c>
      <c r="AV20">
        <f t="shared" si="1"/>
        <v>0</v>
      </c>
      <c r="AX20">
        <f t="shared" si="4"/>
        <v>2</v>
      </c>
      <c r="AY20" t="str">
        <v>wlscirep</v>
      </c>
      <c r="AZ20" s="34">
        <f t="shared" si="5"/>
        <v>0</v>
      </c>
      <c r="BA20" s="34">
        <f t="shared" si="2"/>
        <v>0.5</v>
      </c>
      <c r="BB20" s="34">
        <f t="shared" si="2"/>
        <v>0</v>
      </c>
      <c r="BC20" s="34">
        <f t="shared" si="2"/>
        <v>0</v>
      </c>
      <c r="BD20" s="34">
        <f t="shared" si="2"/>
        <v>0</v>
      </c>
      <c r="BE20" s="34">
        <f t="shared" si="2"/>
        <v>0</v>
      </c>
      <c r="BF20" s="34">
        <f t="shared" si="2"/>
        <v>0</v>
      </c>
      <c r="BG20" s="34">
        <f t="shared" si="2"/>
        <v>0</v>
      </c>
      <c r="BH20" s="34">
        <f t="shared" si="2"/>
        <v>0</v>
      </c>
    </row>
    <row r="21" spans="1:60" x14ac:dyDescent="0.2">
      <c r="A21" s="7">
        <v>2306.0024800000001</v>
      </c>
      <c r="B21" s="3" t="s">
        <v>17</v>
      </c>
      <c r="C21" s="3">
        <v>0</v>
      </c>
      <c r="D21" s="3">
        <v>0</v>
      </c>
      <c r="E21" s="3" t="b">
        <v>1</v>
      </c>
      <c r="F21" s="13">
        <v>31.9084372520446</v>
      </c>
      <c r="G21" s="13">
        <v>0.171457529067993</v>
      </c>
      <c r="H21" s="13">
        <v>32.918577671050997</v>
      </c>
      <c r="I21" s="13">
        <v>0.17133998870849601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 t="b">
        <v>1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AG21" s="10"/>
      <c r="AH21" s="10"/>
      <c r="AJ21" t="str">
        <v>font styles</v>
      </c>
      <c r="AK21" s="29">
        <f t="shared" si="6"/>
        <v>9.2592592592592587E-3</v>
      </c>
      <c r="AM21" t="str">
        <v>nature</v>
      </c>
      <c r="AN21">
        <f t="shared" si="3"/>
        <v>0</v>
      </c>
      <c r="AO21">
        <f t="shared" si="1"/>
        <v>1</v>
      </c>
      <c r="AP21">
        <f t="shared" si="1"/>
        <v>1</v>
      </c>
      <c r="AQ21">
        <f t="shared" si="1"/>
        <v>1</v>
      </c>
      <c r="AR21">
        <f t="shared" si="1"/>
        <v>0</v>
      </c>
      <c r="AS21">
        <f t="shared" si="1"/>
        <v>0</v>
      </c>
      <c r="AT21">
        <f t="shared" si="1"/>
        <v>0</v>
      </c>
      <c r="AU21">
        <f t="shared" si="1"/>
        <v>0</v>
      </c>
      <c r="AV21">
        <f t="shared" si="1"/>
        <v>0</v>
      </c>
      <c r="AX21">
        <f t="shared" si="4"/>
        <v>2</v>
      </c>
      <c r="AY21" t="str">
        <v>nature</v>
      </c>
      <c r="AZ21" s="34">
        <f t="shared" si="5"/>
        <v>0</v>
      </c>
      <c r="BA21" s="34">
        <f t="shared" si="2"/>
        <v>0.5</v>
      </c>
      <c r="BB21" s="34">
        <f t="shared" si="2"/>
        <v>0.5</v>
      </c>
      <c r="BC21" s="34">
        <f t="shared" si="2"/>
        <v>0.5</v>
      </c>
      <c r="BD21" s="34">
        <f t="shared" si="2"/>
        <v>0</v>
      </c>
      <c r="BE21" s="34">
        <f t="shared" si="2"/>
        <v>0</v>
      </c>
      <c r="BF21" s="34">
        <f t="shared" si="2"/>
        <v>0</v>
      </c>
      <c r="BG21" s="34">
        <f t="shared" si="2"/>
        <v>0</v>
      </c>
      <c r="BH21" s="34">
        <f t="shared" si="2"/>
        <v>0</v>
      </c>
    </row>
    <row r="22" spans="1:60" x14ac:dyDescent="0.2">
      <c r="A22" s="7">
        <v>2306.0169099999998</v>
      </c>
      <c r="B22" s="3" t="s">
        <v>17</v>
      </c>
      <c r="C22" s="3">
        <v>0</v>
      </c>
      <c r="D22" s="3">
        <v>0</v>
      </c>
      <c r="E22" s="3" t="b">
        <v>1</v>
      </c>
      <c r="F22" s="13">
        <v>35.585541248321498</v>
      </c>
      <c r="G22" s="13">
        <v>0.11599540710449199</v>
      </c>
      <c r="H22" s="13">
        <v>38.041583776473999</v>
      </c>
      <c r="I22" s="13">
        <v>0.16798663139343201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b">
        <v>1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AG22" s="10"/>
      <c r="AH22" s="10"/>
      <c r="AJ22" t="str">
        <v>other styles</v>
      </c>
      <c r="AK22" s="29">
        <f t="shared" si="6"/>
        <v>4.6296296296296294E-3</v>
      </c>
      <c r="AM22" t="str">
        <v>cas-dc</v>
      </c>
      <c r="AN22">
        <f t="shared" si="3"/>
        <v>0</v>
      </c>
      <c r="AO22">
        <f t="shared" ref="AO22:AV83" si="7">COUNTIFS($B:$B,$AM22,Y:Y,1)</f>
        <v>0</v>
      </c>
      <c r="AP22">
        <f t="shared" si="7"/>
        <v>0</v>
      </c>
      <c r="AQ22">
        <f t="shared" si="7"/>
        <v>0</v>
      </c>
      <c r="AR22">
        <f t="shared" si="7"/>
        <v>0</v>
      </c>
      <c r="AS22">
        <f t="shared" si="7"/>
        <v>0</v>
      </c>
      <c r="AT22">
        <f t="shared" si="7"/>
        <v>1</v>
      </c>
      <c r="AU22">
        <f t="shared" si="7"/>
        <v>0</v>
      </c>
      <c r="AV22">
        <f t="shared" si="7"/>
        <v>0</v>
      </c>
      <c r="AX22">
        <f t="shared" si="4"/>
        <v>2</v>
      </c>
      <c r="AY22" t="str">
        <v>cas-dc</v>
      </c>
      <c r="AZ22" s="34">
        <f t="shared" si="5"/>
        <v>0</v>
      </c>
      <c r="BA22" s="34">
        <f t="shared" si="5"/>
        <v>0</v>
      </c>
      <c r="BB22" s="34">
        <f t="shared" si="5"/>
        <v>0</v>
      </c>
      <c r="BC22" s="34">
        <f t="shared" si="5"/>
        <v>0</v>
      </c>
      <c r="BD22" s="34">
        <f t="shared" si="5"/>
        <v>0</v>
      </c>
      <c r="BE22" s="34">
        <f t="shared" si="5"/>
        <v>0</v>
      </c>
      <c r="BF22" s="34">
        <f t="shared" si="5"/>
        <v>0.5</v>
      </c>
      <c r="BG22" s="34">
        <f t="shared" si="5"/>
        <v>0</v>
      </c>
      <c r="BH22" s="34">
        <f t="shared" si="5"/>
        <v>0</v>
      </c>
    </row>
    <row r="23" spans="1:60" x14ac:dyDescent="0.2">
      <c r="A23" s="7">
        <v>2306.05701</v>
      </c>
      <c r="B23" s="3" t="s">
        <v>17</v>
      </c>
      <c r="C23" s="3">
        <v>0</v>
      </c>
      <c r="D23" s="3">
        <v>0</v>
      </c>
      <c r="E23" s="3" t="b">
        <v>1</v>
      </c>
      <c r="F23" s="13">
        <v>35.038238048553403</v>
      </c>
      <c r="G23" s="13">
        <v>0.16685938835144001</v>
      </c>
      <c r="H23" s="13">
        <v>30.149588108062702</v>
      </c>
      <c r="I23" s="13">
        <v>0.16744279861450101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 t="b">
        <v>1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AG23" s="10"/>
      <c r="AH23" s="10"/>
      <c r="AJ23" t="str">
        <v>ligatures</v>
      </c>
      <c r="AK23" s="29">
        <f t="shared" si="6"/>
        <v>0</v>
      </c>
      <c r="AM23" t="str">
        <v>svjour3</v>
      </c>
      <c r="AN23">
        <f t="shared" si="3"/>
        <v>0</v>
      </c>
      <c r="AO23">
        <f t="shared" si="7"/>
        <v>0</v>
      </c>
      <c r="AP23">
        <f t="shared" si="7"/>
        <v>0</v>
      </c>
      <c r="AQ23">
        <f t="shared" si="7"/>
        <v>0</v>
      </c>
      <c r="AR23">
        <f t="shared" si="7"/>
        <v>0</v>
      </c>
      <c r="AS23">
        <f t="shared" si="7"/>
        <v>0</v>
      </c>
      <c r="AT23">
        <f t="shared" si="7"/>
        <v>0</v>
      </c>
      <c r="AU23">
        <f t="shared" si="7"/>
        <v>0</v>
      </c>
      <c r="AV23">
        <f t="shared" si="7"/>
        <v>0</v>
      </c>
      <c r="AX23">
        <f t="shared" si="4"/>
        <v>2</v>
      </c>
      <c r="AY23" t="str">
        <v>svjour3</v>
      </c>
      <c r="AZ23" s="34">
        <f t="shared" si="5"/>
        <v>0</v>
      </c>
      <c r="BA23" s="34">
        <f t="shared" si="5"/>
        <v>0</v>
      </c>
      <c r="BB23" s="34">
        <f t="shared" si="5"/>
        <v>0</v>
      </c>
      <c r="BC23" s="34">
        <f t="shared" si="5"/>
        <v>0</v>
      </c>
      <c r="BD23" s="34">
        <f t="shared" si="5"/>
        <v>0</v>
      </c>
      <c r="BE23" s="34">
        <f t="shared" si="5"/>
        <v>0</v>
      </c>
      <c r="BF23" s="34">
        <f t="shared" si="5"/>
        <v>0</v>
      </c>
      <c r="BG23" s="34">
        <f t="shared" si="5"/>
        <v>0</v>
      </c>
      <c r="BH23" s="34">
        <f t="shared" si="5"/>
        <v>0</v>
      </c>
    </row>
    <row r="24" spans="1:60" x14ac:dyDescent="0.2">
      <c r="A24" s="7">
        <v>2306.1004800000001</v>
      </c>
      <c r="B24" s="3" t="s">
        <v>17</v>
      </c>
      <c r="C24" s="3">
        <v>0</v>
      </c>
      <c r="D24" s="3">
        <v>0</v>
      </c>
      <c r="E24" s="3" t="b">
        <v>0</v>
      </c>
      <c r="F24" s="13">
        <v>58.869194269180298</v>
      </c>
      <c r="G24" s="13">
        <v>0.17885565757751401</v>
      </c>
      <c r="H24" s="13">
        <v>51.989101648330603</v>
      </c>
      <c r="I24" s="13">
        <v>0.16802477836608801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b">
        <v>1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AG24" s="10"/>
      <c r="AH24" s="10"/>
      <c r="AJ24" t="str">
        <v>images</v>
      </c>
      <c r="AK24" s="29">
        <f t="shared" si="6"/>
        <v>0</v>
      </c>
      <c r="AM24" t="str">
        <v>aastex631</v>
      </c>
      <c r="AN24">
        <f t="shared" si="3"/>
        <v>0</v>
      </c>
      <c r="AO24">
        <f t="shared" si="7"/>
        <v>0</v>
      </c>
      <c r="AP24">
        <f t="shared" si="7"/>
        <v>0</v>
      </c>
      <c r="AQ24">
        <f t="shared" si="7"/>
        <v>0</v>
      </c>
      <c r="AR24">
        <f t="shared" si="7"/>
        <v>0</v>
      </c>
      <c r="AS24">
        <f t="shared" si="7"/>
        <v>0</v>
      </c>
      <c r="AT24">
        <f t="shared" si="7"/>
        <v>0</v>
      </c>
      <c r="AU24">
        <f t="shared" si="7"/>
        <v>0</v>
      </c>
      <c r="AV24">
        <f t="shared" si="7"/>
        <v>0</v>
      </c>
      <c r="AX24">
        <f t="shared" si="4"/>
        <v>2</v>
      </c>
      <c r="AY24" t="str">
        <v>aastex631</v>
      </c>
      <c r="AZ24" s="34">
        <f t="shared" si="5"/>
        <v>0</v>
      </c>
      <c r="BA24" s="34">
        <f t="shared" si="5"/>
        <v>0</v>
      </c>
      <c r="BB24" s="34">
        <f t="shared" si="5"/>
        <v>0</v>
      </c>
      <c r="BC24" s="34">
        <f t="shared" si="5"/>
        <v>0</v>
      </c>
      <c r="BD24" s="34">
        <f t="shared" si="5"/>
        <v>0</v>
      </c>
      <c r="BE24" s="34">
        <f t="shared" si="5"/>
        <v>0</v>
      </c>
      <c r="BF24" s="34">
        <f t="shared" si="5"/>
        <v>0</v>
      </c>
      <c r="BG24" s="34">
        <f t="shared" si="5"/>
        <v>0</v>
      </c>
      <c r="BH24" s="34">
        <f t="shared" si="5"/>
        <v>0</v>
      </c>
    </row>
    <row r="25" spans="1:60" x14ac:dyDescent="0.2">
      <c r="A25" s="7">
        <v>2306.0057499999998</v>
      </c>
      <c r="B25" s="3" t="s">
        <v>17</v>
      </c>
      <c r="C25" s="3">
        <v>0</v>
      </c>
      <c r="D25" s="3">
        <v>12</v>
      </c>
      <c r="E25" s="3" t="b">
        <v>1</v>
      </c>
      <c r="F25" s="13">
        <v>15.2267906665802</v>
      </c>
      <c r="G25" s="13">
        <v>0.16596937179565399</v>
      </c>
      <c r="H25" s="13">
        <v>14.3077847957611</v>
      </c>
      <c r="I25" s="13">
        <v>0.16593408584594699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 t="b">
        <v>1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AG25" s="10"/>
      <c r="AH25" s="10"/>
      <c r="AM25" t="str">
        <v>agujournal2019</v>
      </c>
      <c r="AN25">
        <f t="shared" si="3"/>
        <v>1</v>
      </c>
      <c r="AO25">
        <f t="shared" si="7"/>
        <v>1</v>
      </c>
      <c r="AP25">
        <f t="shared" si="7"/>
        <v>1</v>
      </c>
      <c r="AQ25">
        <f t="shared" si="7"/>
        <v>1</v>
      </c>
      <c r="AR25">
        <f t="shared" si="7"/>
        <v>1</v>
      </c>
      <c r="AS25">
        <f t="shared" si="7"/>
        <v>0</v>
      </c>
      <c r="AT25">
        <f t="shared" si="7"/>
        <v>0</v>
      </c>
      <c r="AU25">
        <f t="shared" si="7"/>
        <v>0</v>
      </c>
      <c r="AV25">
        <f t="shared" si="7"/>
        <v>0</v>
      </c>
      <c r="AX25">
        <f t="shared" si="4"/>
        <v>2</v>
      </c>
      <c r="AY25" t="str">
        <v>agujournal2019</v>
      </c>
      <c r="AZ25" s="34">
        <f t="shared" si="5"/>
        <v>0.5</v>
      </c>
      <c r="BA25" s="34">
        <f t="shared" si="5"/>
        <v>0.5</v>
      </c>
      <c r="BB25" s="34">
        <f t="shared" si="5"/>
        <v>0.5</v>
      </c>
      <c r="BC25" s="34">
        <f t="shared" si="5"/>
        <v>0.5</v>
      </c>
      <c r="BD25" s="34">
        <f t="shared" si="5"/>
        <v>0.5</v>
      </c>
      <c r="BE25" s="34">
        <f t="shared" si="5"/>
        <v>0</v>
      </c>
      <c r="BF25" s="34">
        <f t="shared" si="5"/>
        <v>0</v>
      </c>
      <c r="BG25" s="34">
        <f t="shared" si="5"/>
        <v>0</v>
      </c>
      <c r="BH25" s="34">
        <f t="shared" si="5"/>
        <v>0</v>
      </c>
    </row>
    <row r="26" spans="1:60" x14ac:dyDescent="0.2">
      <c r="A26" s="7">
        <v>2306.0084499999998</v>
      </c>
      <c r="B26" s="3" t="s">
        <v>17</v>
      </c>
      <c r="C26" s="3">
        <v>0</v>
      </c>
      <c r="D26" s="3">
        <v>0</v>
      </c>
      <c r="E26" s="3" t="b">
        <v>1</v>
      </c>
      <c r="F26" s="13">
        <v>15.820995330810501</v>
      </c>
      <c r="G26" s="13">
        <v>0.16986417770385701</v>
      </c>
      <c r="H26" s="13">
        <v>18.377481222152699</v>
      </c>
      <c r="I26" s="13">
        <v>0.16632652282714799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 t="b">
        <v>1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AG26" s="10"/>
      <c r="AH26" s="10"/>
      <c r="AM26" t="str">
        <v>lipics-v2021</v>
      </c>
      <c r="AN26">
        <f t="shared" si="3"/>
        <v>0</v>
      </c>
      <c r="AO26">
        <f t="shared" si="7"/>
        <v>2</v>
      </c>
      <c r="AP26">
        <f t="shared" si="7"/>
        <v>0</v>
      </c>
      <c r="AQ26">
        <f t="shared" si="7"/>
        <v>0</v>
      </c>
      <c r="AR26">
        <f t="shared" si="7"/>
        <v>0</v>
      </c>
      <c r="AS26">
        <f t="shared" si="7"/>
        <v>0</v>
      </c>
      <c r="AT26">
        <f t="shared" si="7"/>
        <v>0</v>
      </c>
      <c r="AU26">
        <f t="shared" si="7"/>
        <v>0</v>
      </c>
      <c r="AV26">
        <f t="shared" si="7"/>
        <v>0</v>
      </c>
      <c r="AX26">
        <f t="shared" si="4"/>
        <v>2</v>
      </c>
      <c r="AY26" t="str">
        <v>lipics-v2021</v>
      </c>
      <c r="AZ26" s="34">
        <f t="shared" si="5"/>
        <v>0</v>
      </c>
      <c r="BA26" s="34">
        <f t="shared" si="5"/>
        <v>1</v>
      </c>
      <c r="BB26" s="34">
        <f t="shared" si="5"/>
        <v>0</v>
      </c>
      <c r="BC26" s="34">
        <f t="shared" si="5"/>
        <v>0</v>
      </c>
      <c r="BD26" s="34">
        <f t="shared" si="5"/>
        <v>0</v>
      </c>
      <c r="BE26" s="34">
        <f t="shared" si="5"/>
        <v>0</v>
      </c>
      <c r="BF26" s="34">
        <f t="shared" si="5"/>
        <v>0</v>
      </c>
      <c r="BG26" s="34">
        <f t="shared" si="5"/>
        <v>0</v>
      </c>
      <c r="BH26" s="34">
        <f t="shared" si="5"/>
        <v>0</v>
      </c>
    </row>
    <row r="27" spans="1:60" x14ac:dyDescent="0.2">
      <c r="A27" s="7">
        <v>2306.0427100000002</v>
      </c>
      <c r="B27" s="3" t="s">
        <v>17</v>
      </c>
      <c r="C27" s="3">
        <v>0</v>
      </c>
      <c r="D27" s="3">
        <v>12</v>
      </c>
      <c r="E27" s="3" t="b">
        <v>1</v>
      </c>
      <c r="F27" s="13">
        <v>15.7732720375061</v>
      </c>
      <c r="G27" s="13">
        <v>0.16648817062377899</v>
      </c>
      <c r="H27" s="13">
        <v>14.218914985656699</v>
      </c>
      <c r="I27" s="13">
        <v>0.221639394760131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 t="b">
        <v>1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AG27" s="10"/>
      <c r="AH27" s="10"/>
      <c r="AM27" t="str">
        <v>jmlr</v>
      </c>
      <c r="AN27">
        <f t="shared" si="3"/>
        <v>1</v>
      </c>
      <c r="AO27">
        <f t="shared" si="7"/>
        <v>1</v>
      </c>
      <c r="AP27">
        <f t="shared" si="7"/>
        <v>1</v>
      </c>
      <c r="AQ27">
        <f t="shared" si="7"/>
        <v>1</v>
      </c>
      <c r="AR27">
        <f t="shared" si="7"/>
        <v>1</v>
      </c>
      <c r="AS27">
        <f t="shared" si="7"/>
        <v>0</v>
      </c>
      <c r="AT27">
        <f t="shared" si="7"/>
        <v>0</v>
      </c>
      <c r="AU27">
        <f t="shared" si="7"/>
        <v>0</v>
      </c>
      <c r="AV27">
        <f t="shared" si="7"/>
        <v>0</v>
      </c>
      <c r="AX27">
        <f t="shared" si="4"/>
        <v>2</v>
      </c>
      <c r="AY27" t="str">
        <v>jmlr</v>
      </c>
      <c r="AZ27" s="34">
        <f t="shared" si="5"/>
        <v>0.5</v>
      </c>
      <c r="BA27" s="34">
        <f t="shared" si="5"/>
        <v>0.5</v>
      </c>
      <c r="BB27" s="34">
        <f t="shared" si="5"/>
        <v>0.5</v>
      </c>
      <c r="BC27" s="34">
        <f t="shared" si="5"/>
        <v>0.5</v>
      </c>
      <c r="BD27" s="34">
        <f t="shared" si="5"/>
        <v>0.5</v>
      </c>
      <c r="BE27" s="34">
        <f t="shared" si="5"/>
        <v>0</v>
      </c>
      <c r="BF27" s="34">
        <f t="shared" si="5"/>
        <v>0</v>
      </c>
      <c r="BG27" s="34">
        <f t="shared" si="5"/>
        <v>0</v>
      </c>
      <c r="BH27" s="34">
        <f t="shared" si="5"/>
        <v>0</v>
      </c>
    </row>
    <row r="28" spans="1:60" x14ac:dyDescent="0.2">
      <c r="A28" s="7">
        <v>2306.00378</v>
      </c>
      <c r="B28" s="3" t="s">
        <v>17</v>
      </c>
      <c r="C28" s="3">
        <v>0</v>
      </c>
      <c r="D28" s="3">
        <v>12</v>
      </c>
      <c r="E28" s="3" t="b">
        <v>1</v>
      </c>
      <c r="F28" s="13">
        <v>19.843003511428801</v>
      </c>
      <c r="G28" s="13">
        <v>0.16666936874389601</v>
      </c>
      <c r="H28" s="13">
        <v>18.573798179626401</v>
      </c>
      <c r="I28" s="13">
        <v>0.22155642509460399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 t="b">
        <v>1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AG28" s="10"/>
      <c r="AH28" s="10"/>
      <c r="AM28">
        <v>0</v>
      </c>
      <c r="AN28">
        <f t="shared" si="3"/>
        <v>0</v>
      </c>
      <c r="AO28">
        <f t="shared" si="7"/>
        <v>1</v>
      </c>
      <c r="AP28">
        <f t="shared" si="7"/>
        <v>1</v>
      </c>
      <c r="AQ28">
        <f t="shared" si="7"/>
        <v>1</v>
      </c>
      <c r="AR28">
        <f t="shared" si="7"/>
        <v>1</v>
      </c>
      <c r="AS28">
        <f t="shared" si="7"/>
        <v>0</v>
      </c>
      <c r="AT28">
        <f t="shared" si="7"/>
        <v>0</v>
      </c>
      <c r="AU28">
        <f t="shared" si="7"/>
        <v>0</v>
      </c>
      <c r="AV28">
        <f t="shared" si="7"/>
        <v>0</v>
      </c>
      <c r="AX28">
        <f t="shared" si="4"/>
        <v>1</v>
      </c>
      <c r="AY28">
        <v>0</v>
      </c>
      <c r="AZ28" s="34">
        <f t="shared" si="5"/>
        <v>0</v>
      </c>
      <c r="BA28" s="34">
        <f t="shared" si="5"/>
        <v>1</v>
      </c>
      <c r="BB28" s="34">
        <f t="shared" si="5"/>
        <v>1</v>
      </c>
      <c r="BC28" s="34">
        <f t="shared" si="5"/>
        <v>1</v>
      </c>
      <c r="BD28" s="34">
        <f t="shared" si="5"/>
        <v>1</v>
      </c>
      <c r="BE28" s="34">
        <f t="shared" si="5"/>
        <v>0</v>
      </c>
      <c r="BF28" s="34">
        <f t="shared" si="5"/>
        <v>0</v>
      </c>
      <c r="BG28" s="34">
        <f t="shared" si="5"/>
        <v>0</v>
      </c>
      <c r="BH28" s="34">
        <f t="shared" si="5"/>
        <v>0</v>
      </c>
    </row>
    <row r="29" spans="1:60" x14ac:dyDescent="0.2">
      <c r="A29" s="7">
        <v>2306.15076</v>
      </c>
      <c r="B29" s="3" t="s">
        <v>17</v>
      </c>
      <c r="C29" s="3">
        <v>0</v>
      </c>
      <c r="D29" s="3">
        <v>0</v>
      </c>
      <c r="E29" s="3" t="b">
        <v>1</v>
      </c>
      <c r="F29" s="13">
        <v>32.572459936141897</v>
      </c>
      <c r="G29" s="13">
        <v>0.118121147155761</v>
      </c>
      <c r="H29" s="13">
        <v>29.147146701812702</v>
      </c>
      <c r="I29" s="13">
        <v>0.16864943504333399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b">
        <v>1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AG29" s="10"/>
      <c r="AH29" s="10"/>
      <c r="AM29" t="str">
        <v>MRM</v>
      </c>
      <c r="AN29">
        <f t="shared" si="3"/>
        <v>0</v>
      </c>
      <c r="AO29">
        <f t="shared" si="7"/>
        <v>0</v>
      </c>
      <c r="AP29">
        <f t="shared" si="7"/>
        <v>0</v>
      </c>
      <c r="AQ29">
        <f t="shared" si="7"/>
        <v>0</v>
      </c>
      <c r="AR29">
        <f t="shared" si="7"/>
        <v>0</v>
      </c>
      <c r="AS29">
        <f t="shared" si="7"/>
        <v>0</v>
      </c>
      <c r="AT29">
        <f t="shared" si="7"/>
        <v>0</v>
      </c>
      <c r="AU29">
        <f t="shared" si="7"/>
        <v>0</v>
      </c>
      <c r="AV29">
        <f t="shared" si="7"/>
        <v>0</v>
      </c>
      <c r="AX29">
        <f t="shared" si="4"/>
        <v>1</v>
      </c>
      <c r="AY29" t="str">
        <v>MRM</v>
      </c>
      <c r="AZ29" s="34">
        <f t="shared" si="5"/>
        <v>0</v>
      </c>
      <c r="BA29" s="34">
        <f t="shared" si="5"/>
        <v>0</v>
      </c>
      <c r="BB29" s="34">
        <f t="shared" si="5"/>
        <v>0</v>
      </c>
      <c r="BC29" s="34">
        <f t="shared" si="5"/>
        <v>0</v>
      </c>
      <c r="BD29" s="34">
        <f t="shared" si="5"/>
        <v>0</v>
      </c>
      <c r="BE29" s="34">
        <f t="shared" si="5"/>
        <v>0</v>
      </c>
      <c r="BF29" s="34">
        <f t="shared" si="5"/>
        <v>0</v>
      </c>
      <c r="BG29" s="34">
        <f t="shared" si="5"/>
        <v>0</v>
      </c>
      <c r="BH29" s="34">
        <f t="shared" si="5"/>
        <v>0</v>
      </c>
    </row>
    <row r="30" spans="1:60" x14ac:dyDescent="0.2">
      <c r="A30" s="7">
        <v>2306.00009</v>
      </c>
      <c r="B30" s="3" t="s">
        <v>17</v>
      </c>
      <c r="C30" s="3">
        <v>0</v>
      </c>
      <c r="D30" s="3">
        <v>0</v>
      </c>
      <c r="E30" s="3" t="b">
        <v>1</v>
      </c>
      <c r="F30" s="13">
        <v>24.9253585338592</v>
      </c>
      <c r="G30" s="13">
        <v>0.115748405456542</v>
      </c>
      <c r="H30" s="13">
        <v>18.718513250350899</v>
      </c>
      <c r="I30" s="13">
        <v>0.115773200988769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 t="b">
        <v>1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AG30" s="10"/>
      <c r="AH30" s="10"/>
      <c r="AM30" t="str">
        <v>egpubl</v>
      </c>
      <c r="AN30">
        <f t="shared" si="3"/>
        <v>0</v>
      </c>
      <c r="AO30">
        <f t="shared" si="7"/>
        <v>1</v>
      </c>
      <c r="AP30">
        <f t="shared" si="7"/>
        <v>1</v>
      </c>
      <c r="AQ30">
        <f t="shared" si="7"/>
        <v>1</v>
      </c>
      <c r="AR30">
        <f t="shared" si="7"/>
        <v>0</v>
      </c>
      <c r="AS30">
        <f t="shared" si="7"/>
        <v>0</v>
      </c>
      <c r="AT30">
        <f t="shared" si="7"/>
        <v>0</v>
      </c>
      <c r="AU30">
        <f t="shared" si="7"/>
        <v>0</v>
      </c>
      <c r="AV30">
        <f t="shared" si="7"/>
        <v>0</v>
      </c>
      <c r="AX30">
        <f t="shared" si="4"/>
        <v>1</v>
      </c>
      <c r="AY30" t="str">
        <v>egpubl</v>
      </c>
      <c r="AZ30" s="34">
        <f t="shared" si="5"/>
        <v>0</v>
      </c>
      <c r="BA30" s="34">
        <f t="shared" si="5"/>
        <v>1</v>
      </c>
      <c r="BB30" s="34">
        <f t="shared" si="5"/>
        <v>1</v>
      </c>
      <c r="BC30" s="34">
        <f t="shared" si="5"/>
        <v>1</v>
      </c>
      <c r="BD30" s="34">
        <f t="shared" si="5"/>
        <v>0</v>
      </c>
      <c r="BE30" s="34">
        <f t="shared" si="5"/>
        <v>0</v>
      </c>
      <c r="BF30" s="34">
        <f t="shared" si="5"/>
        <v>0</v>
      </c>
      <c r="BG30" s="34">
        <f t="shared" si="5"/>
        <v>0</v>
      </c>
      <c r="BH30" s="34">
        <f t="shared" si="5"/>
        <v>0</v>
      </c>
    </row>
    <row r="31" spans="1:60" x14ac:dyDescent="0.2">
      <c r="A31" s="7">
        <v>2306.0077299999998</v>
      </c>
      <c r="B31" s="3" t="s">
        <v>42</v>
      </c>
      <c r="C31" s="3">
        <v>12</v>
      </c>
      <c r="D31" s="3">
        <v>12</v>
      </c>
      <c r="E31" s="3" t="b">
        <v>0</v>
      </c>
      <c r="F31" s="13">
        <v>6.5239305496215803</v>
      </c>
      <c r="G31" s="13">
        <v>6.5883905887603698</v>
      </c>
      <c r="H31" s="13">
        <v>5.2488136291503897</v>
      </c>
      <c r="I31" s="13">
        <v>0.16790533065795801</v>
      </c>
      <c r="J31" s="3">
        <v>11861</v>
      </c>
      <c r="K31" s="3">
        <v>10095</v>
      </c>
      <c r="L31" s="3">
        <v>0</v>
      </c>
      <c r="M31" s="3">
        <v>0</v>
      </c>
      <c r="N31" s="3">
        <v>0</v>
      </c>
      <c r="O31" s="3">
        <v>-11766</v>
      </c>
      <c r="P31" s="3">
        <v>-10041</v>
      </c>
      <c r="Q31" s="3">
        <v>75</v>
      </c>
      <c r="R31" s="3" t="b">
        <v>1</v>
      </c>
      <c r="S31" s="3">
        <v>0</v>
      </c>
      <c r="T31" s="3">
        <v>0</v>
      </c>
      <c r="U31" s="3">
        <v>1</v>
      </c>
      <c r="V31" s="3">
        <v>1</v>
      </c>
      <c r="W31" s="3">
        <v>3</v>
      </c>
      <c r="Y31">
        <v>1</v>
      </c>
      <c r="Z31">
        <v>1</v>
      </c>
      <c r="AA31">
        <v>1</v>
      </c>
      <c r="AB31">
        <v>1</v>
      </c>
      <c r="AG31" s="10"/>
      <c r="AH31" s="10"/>
      <c r="AM31" t="str">
        <v>memoir</v>
      </c>
      <c r="AN31">
        <f t="shared" si="3"/>
        <v>0</v>
      </c>
      <c r="AO31">
        <f t="shared" si="7"/>
        <v>0</v>
      </c>
      <c r="AP31">
        <f t="shared" si="7"/>
        <v>0</v>
      </c>
      <c r="AQ31">
        <f t="shared" si="7"/>
        <v>0</v>
      </c>
      <c r="AR31">
        <f t="shared" si="7"/>
        <v>0</v>
      </c>
      <c r="AS31">
        <f t="shared" si="7"/>
        <v>0</v>
      </c>
      <c r="AT31">
        <f t="shared" si="7"/>
        <v>0</v>
      </c>
      <c r="AU31">
        <f t="shared" si="7"/>
        <v>0</v>
      </c>
      <c r="AV31">
        <f t="shared" si="7"/>
        <v>0</v>
      </c>
      <c r="AX31">
        <f t="shared" si="4"/>
        <v>1</v>
      </c>
      <c r="AY31" t="str">
        <v>memoir</v>
      </c>
      <c r="AZ31" s="34">
        <f t="shared" si="5"/>
        <v>0</v>
      </c>
      <c r="BA31" s="34">
        <f t="shared" si="5"/>
        <v>0</v>
      </c>
      <c r="BB31" s="34">
        <f t="shared" si="5"/>
        <v>0</v>
      </c>
      <c r="BC31" s="34">
        <f t="shared" si="5"/>
        <v>0</v>
      </c>
      <c r="BD31" s="34">
        <f t="shared" si="5"/>
        <v>0</v>
      </c>
      <c r="BE31" s="34">
        <f t="shared" si="5"/>
        <v>0</v>
      </c>
      <c r="BF31" s="34">
        <f t="shared" si="5"/>
        <v>0</v>
      </c>
      <c r="BG31" s="34">
        <f t="shared" si="5"/>
        <v>0</v>
      </c>
      <c r="BH31" s="34">
        <f t="shared" si="5"/>
        <v>0</v>
      </c>
    </row>
    <row r="32" spans="1:60" x14ac:dyDescent="0.2">
      <c r="A32" s="7">
        <v>2306.02169</v>
      </c>
      <c r="B32" s="3" t="s">
        <v>42</v>
      </c>
      <c r="C32" s="3">
        <v>0</v>
      </c>
      <c r="D32" s="3">
        <v>0</v>
      </c>
      <c r="E32" s="3" t="b">
        <v>1</v>
      </c>
      <c r="F32" s="13">
        <v>16.789330959320001</v>
      </c>
      <c r="G32" s="13">
        <v>0.172672510147094</v>
      </c>
      <c r="H32" s="13">
        <v>18.347187995910598</v>
      </c>
      <c r="I32" s="13">
        <v>0.17404508590698201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b">
        <v>1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AG32" s="10"/>
      <c r="AH32" s="10"/>
      <c r="AM32" t="str">
        <v>uai2023</v>
      </c>
      <c r="AN32">
        <f t="shared" si="3"/>
        <v>0</v>
      </c>
      <c r="AO32">
        <f t="shared" si="7"/>
        <v>0</v>
      </c>
      <c r="AP32">
        <f t="shared" si="7"/>
        <v>0</v>
      </c>
      <c r="AQ32">
        <f t="shared" si="7"/>
        <v>0</v>
      </c>
      <c r="AR32">
        <f t="shared" si="7"/>
        <v>0</v>
      </c>
      <c r="AS32">
        <f t="shared" si="7"/>
        <v>0</v>
      </c>
      <c r="AT32">
        <f t="shared" si="7"/>
        <v>0</v>
      </c>
      <c r="AU32">
        <f t="shared" si="7"/>
        <v>0</v>
      </c>
      <c r="AV32">
        <f t="shared" si="7"/>
        <v>0</v>
      </c>
      <c r="AX32">
        <f t="shared" si="4"/>
        <v>1</v>
      </c>
      <c r="AY32" t="str">
        <v>uai2023</v>
      </c>
      <c r="AZ32" s="34">
        <f t="shared" si="5"/>
        <v>0</v>
      </c>
      <c r="BA32" s="34">
        <f t="shared" si="5"/>
        <v>0</v>
      </c>
      <c r="BB32" s="34">
        <f t="shared" si="5"/>
        <v>0</v>
      </c>
      <c r="BC32" s="34">
        <f t="shared" si="5"/>
        <v>0</v>
      </c>
      <c r="BD32" s="34">
        <f t="shared" si="5"/>
        <v>0</v>
      </c>
      <c r="BE32" s="34">
        <f t="shared" si="5"/>
        <v>0</v>
      </c>
      <c r="BF32" s="34">
        <f t="shared" si="5"/>
        <v>0</v>
      </c>
      <c r="BG32" s="34">
        <f t="shared" si="5"/>
        <v>0</v>
      </c>
      <c r="BH32" s="34">
        <f t="shared" si="5"/>
        <v>0</v>
      </c>
    </row>
    <row r="33" spans="1:60" x14ac:dyDescent="0.2">
      <c r="A33" s="7">
        <v>2306.0070999999998</v>
      </c>
      <c r="B33" s="3" t="s">
        <v>13</v>
      </c>
      <c r="C33" s="3">
        <v>0</v>
      </c>
      <c r="D33" s="3">
        <v>0</v>
      </c>
      <c r="E33" s="3" t="b">
        <v>1</v>
      </c>
      <c r="F33" s="13">
        <v>12.953827142715401</v>
      </c>
      <c r="G33" s="13">
        <v>0.116766214370727</v>
      </c>
      <c r="H33" s="13">
        <v>12.9499661922454</v>
      </c>
      <c r="I33" s="13">
        <v>0.116230964660644</v>
      </c>
      <c r="J33" s="3">
        <v>3</v>
      </c>
      <c r="K33" s="3">
        <v>3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4</v>
      </c>
      <c r="R33" s="3" t="b">
        <v>1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s="10" t="s">
        <v>108</v>
      </c>
      <c r="AH33" s="10"/>
      <c r="AM33" t="str">
        <v>atlasdoc</v>
      </c>
      <c r="AN33">
        <f t="shared" si="3"/>
        <v>0</v>
      </c>
      <c r="AO33">
        <f t="shared" si="7"/>
        <v>0</v>
      </c>
      <c r="AP33">
        <f t="shared" si="7"/>
        <v>0</v>
      </c>
      <c r="AQ33">
        <f t="shared" si="7"/>
        <v>0</v>
      </c>
      <c r="AR33">
        <f t="shared" si="7"/>
        <v>0</v>
      </c>
      <c r="AS33">
        <f t="shared" si="7"/>
        <v>0</v>
      </c>
      <c r="AT33">
        <f t="shared" si="7"/>
        <v>0</v>
      </c>
      <c r="AU33">
        <f t="shared" si="7"/>
        <v>0</v>
      </c>
      <c r="AV33">
        <f t="shared" si="7"/>
        <v>0</v>
      </c>
      <c r="AX33">
        <f t="shared" si="4"/>
        <v>1</v>
      </c>
      <c r="AY33" t="str">
        <v>atlasdoc</v>
      </c>
      <c r="AZ33" s="34">
        <f t="shared" si="5"/>
        <v>0</v>
      </c>
      <c r="BA33" s="34">
        <f t="shared" si="5"/>
        <v>0</v>
      </c>
      <c r="BB33" s="34">
        <f t="shared" si="5"/>
        <v>0</v>
      </c>
      <c r="BC33" s="34">
        <f t="shared" si="5"/>
        <v>0</v>
      </c>
      <c r="BD33" s="34">
        <f t="shared" si="5"/>
        <v>0</v>
      </c>
      <c r="BE33" s="34">
        <f t="shared" si="5"/>
        <v>0</v>
      </c>
      <c r="BF33" s="34">
        <f t="shared" si="5"/>
        <v>0</v>
      </c>
      <c r="BG33" s="34">
        <f t="shared" si="5"/>
        <v>0</v>
      </c>
      <c r="BH33" s="34">
        <f t="shared" si="5"/>
        <v>0</v>
      </c>
    </row>
    <row r="34" spans="1:60" x14ac:dyDescent="0.2">
      <c r="A34" s="7">
        <v>2306.0059900000001</v>
      </c>
      <c r="B34" s="3" t="s">
        <v>13</v>
      </c>
      <c r="C34" s="3">
        <v>0</v>
      </c>
      <c r="D34" s="3">
        <v>12</v>
      </c>
      <c r="E34" s="3" t="b">
        <v>0</v>
      </c>
      <c r="F34" s="13">
        <v>17.9363000392913</v>
      </c>
      <c r="G34" s="13">
        <v>0.11598253250122</v>
      </c>
      <c r="H34" s="13">
        <v>11.4819567203521</v>
      </c>
      <c r="I34" s="13">
        <v>0.21806859970092701</v>
      </c>
      <c r="J34" s="3">
        <v>11</v>
      </c>
      <c r="K34" s="3">
        <v>10</v>
      </c>
      <c r="L34" s="3">
        <v>0</v>
      </c>
      <c r="M34" s="3">
        <v>0</v>
      </c>
      <c r="N34" s="3">
        <v>0</v>
      </c>
      <c r="O34" s="3">
        <v>-11</v>
      </c>
      <c r="P34" s="3">
        <v>-10</v>
      </c>
      <c r="Q34" s="3">
        <v>7</v>
      </c>
      <c r="R34" s="3" t="b">
        <v>1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 s="10" t="s">
        <v>112</v>
      </c>
      <c r="AH34" s="10"/>
      <c r="AM34" t="str">
        <v>pasj01</v>
      </c>
      <c r="AN34">
        <f t="shared" si="3"/>
        <v>0</v>
      </c>
      <c r="AO34">
        <f t="shared" si="7"/>
        <v>0</v>
      </c>
      <c r="AP34">
        <f t="shared" si="7"/>
        <v>0</v>
      </c>
      <c r="AQ34">
        <f t="shared" si="7"/>
        <v>0</v>
      </c>
      <c r="AR34">
        <f t="shared" si="7"/>
        <v>0</v>
      </c>
      <c r="AS34">
        <f t="shared" si="7"/>
        <v>0</v>
      </c>
      <c r="AT34">
        <f t="shared" si="7"/>
        <v>0</v>
      </c>
      <c r="AU34">
        <f t="shared" si="7"/>
        <v>0</v>
      </c>
      <c r="AV34">
        <f t="shared" si="7"/>
        <v>0</v>
      </c>
      <c r="AX34">
        <f t="shared" si="4"/>
        <v>1</v>
      </c>
      <c r="AY34" t="str">
        <v>pasj01</v>
      </c>
      <c r="AZ34" s="34">
        <f t="shared" si="5"/>
        <v>0</v>
      </c>
      <c r="BA34" s="34">
        <f t="shared" si="5"/>
        <v>0</v>
      </c>
      <c r="BB34" s="34">
        <f t="shared" si="5"/>
        <v>0</v>
      </c>
      <c r="BC34" s="34">
        <f t="shared" si="5"/>
        <v>0</v>
      </c>
      <c r="BD34" s="34">
        <f t="shared" si="5"/>
        <v>0</v>
      </c>
      <c r="BE34" s="34">
        <f t="shared" si="5"/>
        <v>0</v>
      </c>
      <c r="BF34" s="34">
        <f t="shared" si="5"/>
        <v>0</v>
      </c>
      <c r="BG34" s="34">
        <f t="shared" si="5"/>
        <v>0</v>
      </c>
      <c r="BH34" s="34">
        <f t="shared" si="5"/>
        <v>0</v>
      </c>
    </row>
    <row r="35" spans="1:60" x14ac:dyDescent="0.2">
      <c r="A35" s="7">
        <v>2306.01235</v>
      </c>
      <c r="B35" s="3" t="s">
        <v>13</v>
      </c>
      <c r="C35" s="3">
        <v>0</v>
      </c>
      <c r="D35" s="3">
        <v>0</v>
      </c>
      <c r="E35" s="3" t="b">
        <v>0</v>
      </c>
      <c r="F35" s="13">
        <v>3.1314024925231898</v>
      </c>
      <c r="G35" s="13">
        <v>0.115678310394287</v>
      </c>
      <c r="H35" s="13">
        <v>4.0432562828063903</v>
      </c>
      <c r="I35" s="13">
        <v>0.116372108459472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 t="b">
        <v>1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s="10" t="s">
        <v>117</v>
      </c>
      <c r="AH35" s="10"/>
      <c r="AM35" t="str">
        <v>GonnellaLab-StyleArXiv</v>
      </c>
      <c r="AN35">
        <f t="shared" si="3"/>
        <v>0</v>
      </c>
      <c r="AO35">
        <f t="shared" si="7"/>
        <v>1</v>
      </c>
      <c r="AP35">
        <f t="shared" si="7"/>
        <v>0</v>
      </c>
      <c r="AQ35">
        <f t="shared" si="7"/>
        <v>0</v>
      </c>
      <c r="AR35">
        <f t="shared" si="7"/>
        <v>0</v>
      </c>
      <c r="AS35">
        <f t="shared" si="7"/>
        <v>0</v>
      </c>
      <c r="AT35">
        <f t="shared" si="7"/>
        <v>0</v>
      </c>
      <c r="AU35">
        <f t="shared" si="7"/>
        <v>0</v>
      </c>
      <c r="AV35">
        <f t="shared" si="7"/>
        <v>0</v>
      </c>
      <c r="AX35">
        <f t="shared" si="4"/>
        <v>1</v>
      </c>
      <c r="AY35" t="str">
        <v>GonnellaLab-StyleArXiv</v>
      </c>
      <c r="AZ35" s="34">
        <f t="shared" si="5"/>
        <v>0</v>
      </c>
      <c r="BA35" s="34">
        <f t="shared" si="5"/>
        <v>1</v>
      </c>
      <c r="BB35" s="34">
        <f t="shared" si="5"/>
        <v>0</v>
      </c>
      <c r="BC35" s="34">
        <f t="shared" si="5"/>
        <v>0</v>
      </c>
      <c r="BD35" s="34">
        <f t="shared" si="5"/>
        <v>0</v>
      </c>
      <c r="BE35" s="34">
        <f t="shared" si="5"/>
        <v>0</v>
      </c>
      <c r="BF35" s="34">
        <f t="shared" si="5"/>
        <v>0</v>
      </c>
      <c r="BG35" s="34">
        <f t="shared" si="5"/>
        <v>0</v>
      </c>
      <c r="BH35" s="34">
        <f t="shared" si="5"/>
        <v>0</v>
      </c>
    </row>
    <row r="36" spans="1:60" x14ac:dyDescent="0.2">
      <c r="A36" s="7">
        <v>2306.0162500000001</v>
      </c>
      <c r="B36" s="3" t="s">
        <v>13</v>
      </c>
      <c r="C36" s="3">
        <v>0</v>
      </c>
      <c r="D36" s="3">
        <v>0</v>
      </c>
      <c r="E36" s="3" t="b">
        <v>0</v>
      </c>
      <c r="F36" s="13">
        <v>57.978116512298499</v>
      </c>
      <c r="G36" s="13">
        <v>0.166894435882568</v>
      </c>
      <c r="H36" s="13">
        <v>36.184641838073702</v>
      </c>
      <c r="I36" s="13">
        <v>0.16716098785400299</v>
      </c>
      <c r="J36" s="3">
        <v>1</v>
      </c>
      <c r="K36" s="3">
        <v>0</v>
      </c>
      <c r="L36" s="3">
        <v>0</v>
      </c>
      <c r="M36" s="3">
        <v>0</v>
      </c>
      <c r="N36" s="3">
        <v>0</v>
      </c>
      <c r="O36" s="3">
        <v>1</v>
      </c>
      <c r="P36" s="3">
        <v>0</v>
      </c>
      <c r="Q36" s="3">
        <v>0</v>
      </c>
      <c r="R36" s="3" t="b">
        <v>1</v>
      </c>
      <c r="S36" s="3">
        <v>0</v>
      </c>
      <c r="T36" s="3">
        <v>0</v>
      </c>
      <c r="U36" s="3">
        <v>0</v>
      </c>
      <c r="V36" s="3">
        <v>16</v>
      </c>
      <c r="W36" s="3">
        <v>0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s="10" t="s">
        <v>115</v>
      </c>
      <c r="AH36" s="10"/>
      <c r="AM36" t="str">
        <v>comsoc2023</v>
      </c>
      <c r="AN36">
        <f t="shared" si="3"/>
        <v>0</v>
      </c>
      <c r="AO36">
        <f t="shared" si="7"/>
        <v>0</v>
      </c>
      <c r="AP36">
        <f t="shared" si="7"/>
        <v>0</v>
      </c>
      <c r="AQ36">
        <f t="shared" si="7"/>
        <v>0</v>
      </c>
      <c r="AR36">
        <f t="shared" si="7"/>
        <v>0</v>
      </c>
      <c r="AS36">
        <f t="shared" si="7"/>
        <v>0</v>
      </c>
      <c r="AT36">
        <f t="shared" si="7"/>
        <v>0</v>
      </c>
      <c r="AU36">
        <f t="shared" si="7"/>
        <v>0</v>
      </c>
      <c r="AV36">
        <f t="shared" si="7"/>
        <v>0</v>
      </c>
      <c r="AX36">
        <f t="shared" si="4"/>
        <v>1</v>
      </c>
      <c r="AY36" t="str">
        <v>comsoc2023</v>
      </c>
      <c r="AZ36" s="34">
        <f t="shared" si="5"/>
        <v>0</v>
      </c>
      <c r="BA36" s="34">
        <f t="shared" si="5"/>
        <v>0</v>
      </c>
      <c r="BB36" s="34">
        <f t="shared" si="5"/>
        <v>0</v>
      </c>
      <c r="BC36" s="34">
        <f t="shared" si="5"/>
        <v>0</v>
      </c>
      <c r="BD36" s="34">
        <f t="shared" si="5"/>
        <v>0</v>
      </c>
      <c r="BE36" s="34">
        <f t="shared" si="5"/>
        <v>0</v>
      </c>
      <c r="BF36" s="34">
        <f t="shared" si="5"/>
        <v>0</v>
      </c>
      <c r="BG36" s="34">
        <f t="shared" si="5"/>
        <v>0</v>
      </c>
      <c r="BH36" s="34">
        <f t="shared" si="5"/>
        <v>0</v>
      </c>
    </row>
    <row r="37" spans="1:60" x14ac:dyDescent="0.2">
      <c r="A37" s="7">
        <v>2306.00558</v>
      </c>
      <c r="B37" s="3" t="s">
        <v>13</v>
      </c>
      <c r="C37" s="3">
        <v>12</v>
      </c>
      <c r="D37" s="3">
        <v>12</v>
      </c>
      <c r="E37" s="3" t="b">
        <v>0</v>
      </c>
      <c r="F37" s="13">
        <v>5.5955526828765798</v>
      </c>
      <c r="G37" s="13">
        <v>5.64939165115356</v>
      </c>
      <c r="H37" s="13">
        <v>6.1179673671722403</v>
      </c>
      <c r="I37" s="13">
        <v>0.169644355773925</v>
      </c>
      <c r="J37" s="3">
        <v>9104</v>
      </c>
      <c r="K37" s="3">
        <v>2234</v>
      </c>
      <c r="L37" s="3">
        <v>0</v>
      </c>
      <c r="M37" s="3">
        <v>0</v>
      </c>
      <c r="N37" s="3">
        <v>2638</v>
      </c>
      <c r="O37" s="3">
        <v>157</v>
      </c>
      <c r="P37" s="3">
        <v>-728</v>
      </c>
      <c r="Q37" s="3">
        <v>52</v>
      </c>
      <c r="R37" s="3" t="b">
        <v>1</v>
      </c>
      <c r="S37" s="3">
        <v>0</v>
      </c>
      <c r="T37" s="3">
        <v>0</v>
      </c>
      <c r="U37" s="3">
        <v>2</v>
      </c>
      <c r="V37" s="3">
        <v>2</v>
      </c>
      <c r="W37" s="3">
        <v>0</v>
      </c>
      <c r="Y37">
        <v>1</v>
      </c>
      <c r="Z37">
        <v>1</v>
      </c>
      <c r="AA37">
        <v>1</v>
      </c>
      <c r="AB37">
        <v>1</v>
      </c>
      <c r="AG37" s="10"/>
      <c r="AH37" s="10"/>
      <c r="AM37" t="str">
        <v>mdpi</v>
      </c>
      <c r="AN37">
        <f t="shared" si="3"/>
        <v>0</v>
      </c>
      <c r="AO37">
        <f t="shared" si="7"/>
        <v>0</v>
      </c>
      <c r="AP37">
        <f t="shared" si="7"/>
        <v>0</v>
      </c>
      <c r="AQ37">
        <f t="shared" si="7"/>
        <v>0</v>
      </c>
      <c r="AR37">
        <f t="shared" si="7"/>
        <v>0</v>
      </c>
      <c r="AS37">
        <f t="shared" si="7"/>
        <v>0</v>
      </c>
      <c r="AT37">
        <f t="shared" si="7"/>
        <v>1</v>
      </c>
      <c r="AU37">
        <f t="shared" si="7"/>
        <v>0</v>
      </c>
      <c r="AV37">
        <f t="shared" si="7"/>
        <v>0</v>
      </c>
      <c r="AX37">
        <f t="shared" si="4"/>
        <v>1</v>
      </c>
      <c r="AY37" t="str">
        <v>mdpi</v>
      </c>
      <c r="AZ37" s="34">
        <f t="shared" si="5"/>
        <v>0</v>
      </c>
      <c r="BA37" s="34">
        <f t="shared" si="5"/>
        <v>0</v>
      </c>
      <c r="BB37" s="34">
        <f t="shared" si="5"/>
        <v>0</v>
      </c>
      <c r="BC37" s="34">
        <f t="shared" si="5"/>
        <v>0</v>
      </c>
      <c r="BD37" s="34">
        <f t="shared" si="5"/>
        <v>0</v>
      </c>
      <c r="BE37" s="34">
        <f t="shared" si="5"/>
        <v>0</v>
      </c>
      <c r="BF37" s="34">
        <f t="shared" si="5"/>
        <v>1</v>
      </c>
      <c r="BG37" s="34">
        <f t="shared" si="5"/>
        <v>0</v>
      </c>
      <c r="BH37" s="34">
        <f t="shared" si="5"/>
        <v>0</v>
      </c>
    </row>
    <row r="38" spans="1:60" x14ac:dyDescent="0.2">
      <c r="A38" s="7">
        <v>2306.0270799999998</v>
      </c>
      <c r="B38" s="3" t="s">
        <v>13</v>
      </c>
      <c r="C38" s="3">
        <v>0</v>
      </c>
      <c r="D38" s="3">
        <v>12</v>
      </c>
      <c r="E38" s="3" t="b">
        <v>1</v>
      </c>
      <c r="F38" s="13">
        <v>15.7160737514495</v>
      </c>
      <c r="G38" s="13">
        <v>0.170034170150756</v>
      </c>
      <c r="H38" s="13">
        <v>21.431244850158599</v>
      </c>
      <c r="I38" s="13">
        <v>0.21663904190063399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 t="b">
        <v>1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AG38" s="10"/>
      <c r="AH38" s="10"/>
      <c r="AM38" t="str">
        <v>scrartcl</v>
      </c>
      <c r="AN38">
        <f t="shared" si="3"/>
        <v>0</v>
      </c>
      <c r="AO38">
        <f t="shared" si="7"/>
        <v>1</v>
      </c>
      <c r="AP38">
        <f t="shared" si="7"/>
        <v>0</v>
      </c>
      <c r="AQ38">
        <f t="shared" si="7"/>
        <v>0</v>
      </c>
      <c r="AR38">
        <f t="shared" si="7"/>
        <v>0</v>
      </c>
      <c r="AS38">
        <f t="shared" si="7"/>
        <v>0</v>
      </c>
      <c r="AT38">
        <f t="shared" si="7"/>
        <v>0</v>
      </c>
      <c r="AU38">
        <f t="shared" si="7"/>
        <v>0</v>
      </c>
      <c r="AV38">
        <f t="shared" si="7"/>
        <v>0</v>
      </c>
      <c r="AX38">
        <f t="shared" si="4"/>
        <v>1</v>
      </c>
      <c r="AY38" t="str">
        <v>scrartcl</v>
      </c>
      <c r="AZ38" s="34">
        <f t="shared" si="5"/>
        <v>0</v>
      </c>
      <c r="BA38" s="34">
        <f t="shared" si="5"/>
        <v>1</v>
      </c>
      <c r="BB38" s="34">
        <f t="shared" si="5"/>
        <v>0</v>
      </c>
      <c r="BC38" s="34">
        <f t="shared" si="5"/>
        <v>0</v>
      </c>
      <c r="BD38" s="34">
        <f t="shared" si="5"/>
        <v>0</v>
      </c>
      <c r="BE38" s="34">
        <f t="shared" si="5"/>
        <v>0</v>
      </c>
      <c r="BF38" s="34">
        <f t="shared" si="5"/>
        <v>0</v>
      </c>
      <c r="BG38" s="34">
        <f t="shared" si="5"/>
        <v>0</v>
      </c>
      <c r="BH38" s="34">
        <f t="shared" si="5"/>
        <v>0</v>
      </c>
    </row>
    <row r="39" spans="1:60" x14ac:dyDescent="0.2">
      <c r="A39" s="7">
        <v>2306.00182</v>
      </c>
      <c r="B39" s="3" t="s">
        <v>13</v>
      </c>
      <c r="C39" s="3">
        <v>0</v>
      </c>
      <c r="D39" s="3">
        <v>12</v>
      </c>
      <c r="E39" s="3" t="b">
        <v>1</v>
      </c>
      <c r="F39" s="13">
        <v>25.825656652450501</v>
      </c>
      <c r="G39" s="13">
        <v>0.167467355728149</v>
      </c>
      <c r="H39" s="13">
        <v>25.8662557601928</v>
      </c>
      <c r="I39" s="13">
        <v>0.22216510772705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 t="b">
        <v>1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AG39" s="10"/>
      <c r="AH39" s="10"/>
      <c r="AM39" t="str">
        <v>amsart}%article</v>
      </c>
      <c r="AN39">
        <f t="shared" si="3"/>
        <v>0</v>
      </c>
      <c r="AO39">
        <f t="shared" si="7"/>
        <v>0</v>
      </c>
      <c r="AP39">
        <f t="shared" si="7"/>
        <v>0</v>
      </c>
      <c r="AQ39">
        <f t="shared" si="7"/>
        <v>0</v>
      </c>
      <c r="AR39">
        <f t="shared" si="7"/>
        <v>0</v>
      </c>
      <c r="AS39">
        <f t="shared" si="7"/>
        <v>0</v>
      </c>
      <c r="AT39">
        <f t="shared" si="7"/>
        <v>0</v>
      </c>
      <c r="AU39">
        <f t="shared" si="7"/>
        <v>0</v>
      </c>
      <c r="AV39">
        <f t="shared" si="7"/>
        <v>0</v>
      </c>
      <c r="AX39">
        <f t="shared" si="4"/>
        <v>1</v>
      </c>
      <c r="AY39" t="str">
        <v>amsart}%article</v>
      </c>
      <c r="AZ39" s="34">
        <f t="shared" si="5"/>
        <v>0</v>
      </c>
      <c r="BA39" s="34">
        <f t="shared" si="5"/>
        <v>0</v>
      </c>
      <c r="BB39" s="34">
        <f t="shared" si="5"/>
        <v>0</v>
      </c>
      <c r="BC39" s="34">
        <f t="shared" si="5"/>
        <v>0</v>
      </c>
      <c r="BD39" s="34">
        <f t="shared" si="5"/>
        <v>0</v>
      </c>
      <c r="BE39" s="34">
        <f t="shared" si="5"/>
        <v>0</v>
      </c>
      <c r="BF39" s="34">
        <f t="shared" si="5"/>
        <v>0</v>
      </c>
      <c r="BG39" s="34">
        <f t="shared" si="5"/>
        <v>0</v>
      </c>
      <c r="BH39" s="34">
        <f t="shared" si="5"/>
        <v>0</v>
      </c>
    </row>
    <row r="40" spans="1:60" x14ac:dyDescent="0.2">
      <c r="A40" s="7">
        <v>2306.0019400000001</v>
      </c>
      <c r="B40" s="3" t="s">
        <v>13</v>
      </c>
      <c r="C40" s="3">
        <v>0</v>
      </c>
      <c r="D40" s="3">
        <v>0</v>
      </c>
      <c r="E40" s="3" t="b">
        <v>1</v>
      </c>
      <c r="F40" s="13">
        <v>11.5763566493988</v>
      </c>
      <c r="G40" s="13">
        <v>0.16726875305175701</v>
      </c>
      <c r="H40" s="13">
        <v>16.623079776763898</v>
      </c>
      <c r="I40" s="13">
        <v>0.171658039093017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 t="b">
        <v>1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AG40" s="10"/>
      <c r="AH40" s="10"/>
      <c r="AM40" t="str">
        <v>ieeecolor</v>
      </c>
      <c r="AN40">
        <f t="shared" si="3"/>
        <v>0</v>
      </c>
      <c r="AO40">
        <f t="shared" si="7"/>
        <v>0</v>
      </c>
      <c r="AP40">
        <f t="shared" si="7"/>
        <v>0</v>
      </c>
      <c r="AQ40">
        <f t="shared" si="7"/>
        <v>0</v>
      </c>
      <c r="AR40">
        <f t="shared" si="7"/>
        <v>0</v>
      </c>
      <c r="AS40">
        <f t="shared" si="7"/>
        <v>0</v>
      </c>
      <c r="AT40">
        <f t="shared" si="7"/>
        <v>0</v>
      </c>
      <c r="AU40">
        <f t="shared" si="7"/>
        <v>0</v>
      </c>
      <c r="AV40">
        <f t="shared" si="7"/>
        <v>0</v>
      </c>
      <c r="AX40">
        <f t="shared" si="4"/>
        <v>1</v>
      </c>
      <c r="AY40" t="str">
        <v>ieeecolor</v>
      </c>
      <c r="AZ40" s="34">
        <f t="shared" si="5"/>
        <v>0</v>
      </c>
      <c r="BA40" s="34">
        <f t="shared" si="5"/>
        <v>0</v>
      </c>
      <c r="BB40" s="34">
        <f t="shared" si="5"/>
        <v>0</v>
      </c>
      <c r="BC40" s="34">
        <f t="shared" si="5"/>
        <v>0</v>
      </c>
      <c r="BD40" s="34">
        <f t="shared" si="5"/>
        <v>0</v>
      </c>
      <c r="BE40" s="34">
        <f t="shared" si="5"/>
        <v>0</v>
      </c>
      <c r="BF40" s="34">
        <f t="shared" si="5"/>
        <v>0</v>
      </c>
      <c r="BG40" s="34">
        <f t="shared" si="5"/>
        <v>0</v>
      </c>
      <c r="BH40" s="34">
        <f t="shared" si="5"/>
        <v>0</v>
      </c>
    </row>
    <row r="41" spans="1:60" x14ac:dyDescent="0.2">
      <c r="A41" s="7">
        <v>2306.0051100000001</v>
      </c>
      <c r="B41" s="3" t="s">
        <v>13</v>
      </c>
      <c r="C41" s="3">
        <v>0</v>
      </c>
      <c r="D41" s="3">
        <v>0</v>
      </c>
      <c r="E41" s="3" t="b">
        <v>1</v>
      </c>
      <c r="F41" s="13">
        <v>8.4871888160705495</v>
      </c>
      <c r="G41" s="13">
        <v>0.115537166595458</v>
      </c>
      <c r="H41" s="13">
        <v>8.7645804882049507</v>
      </c>
      <c r="I41" s="13">
        <v>0.116439819335937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 t="b">
        <v>1</v>
      </c>
      <c r="S41" s="3">
        <v>0</v>
      </c>
      <c r="T41" s="3">
        <v>0</v>
      </c>
      <c r="U41" s="3">
        <v>0</v>
      </c>
      <c r="V41" s="3">
        <v>2</v>
      </c>
      <c r="W41" s="3">
        <v>0</v>
      </c>
      <c r="AG41" s="10" t="s">
        <v>161</v>
      </c>
      <c r="AH41" s="10"/>
      <c r="AM41" t="str">
        <v>cas-sc</v>
      </c>
      <c r="AN41">
        <f t="shared" si="3"/>
        <v>0</v>
      </c>
      <c r="AO41">
        <f t="shared" si="7"/>
        <v>0</v>
      </c>
      <c r="AP41">
        <f t="shared" si="7"/>
        <v>0</v>
      </c>
      <c r="AQ41">
        <f t="shared" si="7"/>
        <v>0</v>
      </c>
      <c r="AR41">
        <f t="shared" si="7"/>
        <v>0</v>
      </c>
      <c r="AS41">
        <f t="shared" si="7"/>
        <v>0</v>
      </c>
      <c r="AT41">
        <f t="shared" si="7"/>
        <v>0</v>
      </c>
      <c r="AU41">
        <f t="shared" si="7"/>
        <v>0</v>
      </c>
      <c r="AV41">
        <f t="shared" si="7"/>
        <v>0</v>
      </c>
      <c r="AX41">
        <f t="shared" si="4"/>
        <v>1</v>
      </c>
      <c r="AY41" t="str">
        <v>cas-sc</v>
      </c>
      <c r="AZ41" s="34">
        <f t="shared" si="5"/>
        <v>0</v>
      </c>
      <c r="BA41" s="34">
        <f t="shared" si="5"/>
        <v>0</v>
      </c>
      <c r="BB41" s="34">
        <f t="shared" si="5"/>
        <v>0</v>
      </c>
      <c r="BC41" s="34">
        <f t="shared" si="5"/>
        <v>0</v>
      </c>
      <c r="BD41" s="34">
        <f t="shared" si="5"/>
        <v>0</v>
      </c>
      <c r="BE41" s="34">
        <f t="shared" si="5"/>
        <v>0</v>
      </c>
      <c r="BF41" s="34">
        <f t="shared" si="5"/>
        <v>0</v>
      </c>
      <c r="BG41" s="34">
        <f t="shared" si="5"/>
        <v>0</v>
      </c>
      <c r="BH41" s="34">
        <f t="shared" si="5"/>
        <v>0</v>
      </c>
    </row>
    <row r="42" spans="1:60" x14ac:dyDescent="0.2">
      <c r="A42" s="7">
        <v>2306.0092199999999</v>
      </c>
      <c r="B42" s="3" t="s">
        <v>13</v>
      </c>
      <c r="C42" s="3">
        <v>0</v>
      </c>
      <c r="D42" s="3">
        <v>0</v>
      </c>
      <c r="E42" s="3" t="b">
        <v>1</v>
      </c>
      <c r="F42" s="13">
        <v>4.6933107376098597</v>
      </c>
      <c r="G42" s="13">
        <v>0.11699485778808499</v>
      </c>
      <c r="H42" s="13">
        <v>4.54210996627807</v>
      </c>
      <c r="I42" s="13">
        <v>0.118704795837402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b">
        <v>1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AG42" s="10"/>
      <c r="AH42" s="10"/>
      <c r="AM42" t="str">
        <v>sagej</v>
      </c>
      <c r="AN42">
        <f t="shared" si="3"/>
        <v>0</v>
      </c>
      <c r="AO42">
        <f t="shared" si="7"/>
        <v>0</v>
      </c>
      <c r="AP42">
        <f t="shared" si="7"/>
        <v>0</v>
      </c>
      <c r="AQ42">
        <f t="shared" si="7"/>
        <v>0</v>
      </c>
      <c r="AR42">
        <f t="shared" si="7"/>
        <v>0</v>
      </c>
      <c r="AS42">
        <f t="shared" si="7"/>
        <v>0</v>
      </c>
      <c r="AT42">
        <f t="shared" si="7"/>
        <v>0</v>
      </c>
      <c r="AU42">
        <f t="shared" si="7"/>
        <v>0</v>
      </c>
      <c r="AV42">
        <f t="shared" si="7"/>
        <v>0</v>
      </c>
      <c r="AX42">
        <f t="shared" si="4"/>
        <v>1</v>
      </c>
      <c r="AY42" t="str">
        <v>sagej</v>
      </c>
      <c r="AZ42" s="34">
        <f t="shared" si="5"/>
        <v>0</v>
      </c>
      <c r="BA42" s="34">
        <f t="shared" si="5"/>
        <v>0</v>
      </c>
      <c r="BB42" s="34">
        <f t="shared" si="5"/>
        <v>0</v>
      </c>
      <c r="BC42" s="34">
        <f t="shared" si="5"/>
        <v>0</v>
      </c>
      <c r="BD42" s="34">
        <f t="shared" si="5"/>
        <v>0</v>
      </c>
      <c r="BE42" s="34">
        <f t="shared" si="5"/>
        <v>0</v>
      </c>
      <c r="BF42" s="34">
        <f t="shared" si="5"/>
        <v>0</v>
      </c>
      <c r="BG42" s="34">
        <f t="shared" si="5"/>
        <v>0</v>
      </c>
      <c r="BH42" s="34">
        <f t="shared" si="5"/>
        <v>0</v>
      </c>
    </row>
    <row r="43" spans="1:60" x14ac:dyDescent="0.2">
      <c r="A43" s="7">
        <v>2306.0048400000001</v>
      </c>
      <c r="B43" s="3" t="s">
        <v>13</v>
      </c>
      <c r="C43" s="3">
        <v>0</v>
      </c>
      <c r="D43" s="3">
        <v>0</v>
      </c>
      <c r="E43" s="3" t="b">
        <v>1</v>
      </c>
      <c r="F43" s="13">
        <v>12.270356416702199</v>
      </c>
      <c r="G43" s="13">
        <v>0.16769862174987701</v>
      </c>
      <c r="H43" s="13">
        <v>10.679472208023</v>
      </c>
      <c r="I43" s="13">
        <v>0.17035293579101499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b">
        <v>1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AG43" s="10"/>
      <c r="AH43" s="10"/>
      <c r="AM43" t="str">
        <v>macro/neu_msthesis</v>
      </c>
      <c r="AN43">
        <f t="shared" si="3"/>
        <v>0</v>
      </c>
      <c r="AO43">
        <f t="shared" si="7"/>
        <v>1</v>
      </c>
      <c r="AP43">
        <f t="shared" si="7"/>
        <v>0</v>
      </c>
      <c r="AQ43">
        <f t="shared" si="7"/>
        <v>0</v>
      </c>
      <c r="AR43">
        <f t="shared" si="7"/>
        <v>0</v>
      </c>
      <c r="AS43">
        <f t="shared" si="7"/>
        <v>0</v>
      </c>
      <c r="AT43">
        <f t="shared" si="7"/>
        <v>0</v>
      </c>
      <c r="AU43">
        <f t="shared" si="7"/>
        <v>0</v>
      </c>
      <c r="AV43">
        <f t="shared" si="7"/>
        <v>0</v>
      </c>
      <c r="AX43">
        <f t="shared" si="4"/>
        <v>1</v>
      </c>
      <c r="AY43" t="str">
        <v>macro/neu_msthesis</v>
      </c>
      <c r="AZ43" s="34">
        <f t="shared" si="5"/>
        <v>0</v>
      </c>
      <c r="BA43" s="34">
        <f t="shared" si="5"/>
        <v>1</v>
      </c>
      <c r="BB43" s="34">
        <f t="shared" si="5"/>
        <v>0</v>
      </c>
      <c r="BC43" s="34">
        <f t="shared" si="5"/>
        <v>0</v>
      </c>
      <c r="BD43" s="34">
        <f t="shared" si="5"/>
        <v>0</v>
      </c>
      <c r="BE43" s="34">
        <f t="shared" si="5"/>
        <v>0</v>
      </c>
      <c r="BF43" s="34">
        <f t="shared" si="5"/>
        <v>0</v>
      </c>
      <c r="BG43" s="34">
        <f t="shared" si="5"/>
        <v>0</v>
      </c>
      <c r="BH43" s="34">
        <f t="shared" si="5"/>
        <v>0</v>
      </c>
    </row>
    <row r="44" spans="1:60" x14ac:dyDescent="0.2">
      <c r="A44" s="7">
        <v>2306.0113299999998</v>
      </c>
      <c r="B44" s="3" t="s">
        <v>13</v>
      </c>
      <c r="C44" s="3">
        <v>0</v>
      </c>
      <c r="D44" s="3">
        <v>0</v>
      </c>
      <c r="E44" s="3" t="b">
        <v>1</v>
      </c>
      <c r="F44" s="13">
        <v>5.1695849895477197</v>
      </c>
      <c r="G44" s="13">
        <v>0.116785287857055</v>
      </c>
      <c r="H44" s="13">
        <v>4.3886666297912598</v>
      </c>
      <c r="I44" s="13">
        <v>0.116148233413696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b">
        <v>1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AG44" s="10"/>
      <c r="AH44" s="10"/>
      <c r="AM44" t="str">
        <v>vgtc</v>
      </c>
      <c r="AN44">
        <f t="shared" si="3"/>
        <v>0</v>
      </c>
      <c r="AO44">
        <f t="shared" si="7"/>
        <v>0</v>
      </c>
      <c r="AP44">
        <f t="shared" si="7"/>
        <v>0</v>
      </c>
      <c r="AQ44">
        <f t="shared" si="7"/>
        <v>0</v>
      </c>
      <c r="AR44">
        <f t="shared" si="7"/>
        <v>0</v>
      </c>
      <c r="AS44">
        <f t="shared" si="7"/>
        <v>0</v>
      </c>
      <c r="AT44">
        <f t="shared" si="7"/>
        <v>0</v>
      </c>
      <c r="AU44">
        <f t="shared" si="7"/>
        <v>0</v>
      </c>
      <c r="AV44">
        <f t="shared" si="7"/>
        <v>0</v>
      </c>
      <c r="AX44">
        <f t="shared" si="4"/>
        <v>1</v>
      </c>
      <c r="AY44" t="str">
        <v>vgtc</v>
      </c>
      <c r="AZ44" s="34">
        <f t="shared" si="5"/>
        <v>0</v>
      </c>
      <c r="BA44" s="34">
        <f t="shared" si="5"/>
        <v>0</v>
      </c>
      <c r="BB44" s="34">
        <f t="shared" si="5"/>
        <v>0</v>
      </c>
      <c r="BC44" s="34">
        <f t="shared" si="5"/>
        <v>0</v>
      </c>
      <c r="BD44" s="34">
        <f t="shared" si="5"/>
        <v>0</v>
      </c>
      <c r="BE44" s="34">
        <f t="shared" si="5"/>
        <v>0</v>
      </c>
      <c r="BF44" s="34">
        <f t="shared" si="5"/>
        <v>0</v>
      </c>
      <c r="BG44" s="34">
        <f t="shared" si="5"/>
        <v>0</v>
      </c>
      <c r="BH44" s="34">
        <f t="shared" si="5"/>
        <v>0</v>
      </c>
    </row>
    <row r="45" spans="1:60" x14ac:dyDescent="0.2">
      <c r="A45" s="7">
        <v>2306.0042800000001</v>
      </c>
      <c r="B45" s="3" t="s">
        <v>13</v>
      </c>
      <c r="C45" s="3">
        <v>0</v>
      </c>
      <c r="D45" s="3">
        <v>0</v>
      </c>
      <c r="E45" s="3" t="b">
        <v>1</v>
      </c>
      <c r="F45" s="13">
        <v>6.2504870891571001</v>
      </c>
      <c r="G45" s="13">
        <v>0.116249084472656</v>
      </c>
      <c r="H45" s="13">
        <v>7.0066142082214302</v>
      </c>
      <c r="I45" s="13">
        <v>0.11635160446166901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b">
        <v>1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AG45" s="10"/>
      <c r="AH45" s="10"/>
      <c r="AM45" t="str">
        <v>siamltex</v>
      </c>
      <c r="AN45">
        <f t="shared" si="3"/>
        <v>0</v>
      </c>
      <c r="AO45">
        <f t="shared" si="7"/>
        <v>0</v>
      </c>
      <c r="AP45">
        <f t="shared" si="7"/>
        <v>0</v>
      </c>
      <c r="AQ45">
        <f t="shared" si="7"/>
        <v>0</v>
      </c>
      <c r="AR45">
        <f t="shared" si="7"/>
        <v>0</v>
      </c>
      <c r="AS45">
        <f t="shared" si="7"/>
        <v>0</v>
      </c>
      <c r="AT45">
        <f t="shared" si="7"/>
        <v>0</v>
      </c>
      <c r="AU45">
        <f t="shared" si="7"/>
        <v>0</v>
      </c>
      <c r="AV45">
        <f t="shared" si="7"/>
        <v>0</v>
      </c>
      <c r="AX45">
        <f t="shared" si="4"/>
        <v>1</v>
      </c>
      <c r="AY45" t="str">
        <v>siamltex</v>
      </c>
      <c r="AZ45" s="34">
        <f t="shared" si="5"/>
        <v>0</v>
      </c>
      <c r="BA45" s="34">
        <f t="shared" si="5"/>
        <v>0</v>
      </c>
      <c r="BB45" s="34">
        <f t="shared" si="5"/>
        <v>0</v>
      </c>
      <c r="BC45" s="34">
        <f t="shared" si="5"/>
        <v>0</v>
      </c>
      <c r="BD45" s="34">
        <f t="shared" si="5"/>
        <v>0</v>
      </c>
      <c r="BE45" s="34">
        <f t="shared" si="5"/>
        <v>0</v>
      </c>
      <c r="BF45" s="34">
        <f t="shared" si="5"/>
        <v>0</v>
      </c>
      <c r="BG45" s="34">
        <f t="shared" si="5"/>
        <v>0</v>
      </c>
      <c r="BH45" s="34">
        <f t="shared" si="5"/>
        <v>0</v>
      </c>
    </row>
    <row r="46" spans="1:60" x14ac:dyDescent="0.2">
      <c r="A46" s="7">
        <v>2306.0031300000001</v>
      </c>
      <c r="B46" s="3" t="s">
        <v>13</v>
      </c>
      <c r="C46" s="3">
        <v>0</v>
      </c>
      <c r="D46" s="3">
        <v>12</v>
      </c>
      <c r="E46" s="3" t="b">
        <v>1</v>
      </c>
      <c r="F46" s="13">
        <v>15.672029256820601</v>
      </c>
      <c r="G46" s="13">
        <v>0.170263767242431</v>
      </c>
      <c r="H46" s="13">
        <v>16.382589578628501</v>
      </c>
      <c r="I46" s="13">
        <v>0.22239255905151301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 t="b">
        <v>1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AG46" s="10"/>
      <c r="AH46" s="10"/>
      <c r="AM46" t="str">
        <v>jfm</v>
      </c>
      <c r="AN46">
        <f t="shared" si="3"/>
        <v>0</v>
      </c>
      <c r="AO46">
        <f t="shared" si="7"/>
        <v>0</v>
      </c>
      <c r="AP46">
        <f t="shared" si="7"/>
        <v>0</v>
      </c>
      <c r="AQ46">
        <f t="shared" si="7"/>
        <v>0</v>
      </c>
      <c r="AR46">
        <f t="shared" si="7"/>
        <v>0</v>
      </c>
      <c r="AS46">
        <f t="shared" si="7"/>
        <v>0</v>
      </c>
      <c r="AT46">
        <f t="shared" si="7"/>
        <v>0</v>
      </c>
      <c r="AU46">
        <f t="shared" si="7"/>
        <v>0</v>
      </c>
      <c r="AV46">
        <f t="shared" si="7"/>
        <v>0</v>
      </c>
      <c r="AX46">
        <f t="shared" si="4"/>
        <v>1</v>
      </c>
      <c r="AY46" t="str">
        <v>jfm</v>
      </c>
      <c r="AZ46" s="34">
        <f t="shared" si="5"/>
        <v>0</v>
      </c>
      <c r="BA46" s="34">
        <f t="shared" si="5"/>
        <v>0</v>
      </c>
      <c r="BB46" s="34">
        <f t="shared" si="5"/>
        <v>0</v>
      </c>
      <c r="BC46" s="34">
        <f t="shared" si="5"/>
        <v>0</v>
      </c>
      <c r="BD46" s="34">
        <f t="shared" si="5"/>
        <v>0</v>
      </c>
      <c r="BE46" s="34">
        <f t="shared" si="5"/>
        <v>0</v>
      </c>
      <c r="BF46" s="34">
        <f t="shared" si="5"/>
        <v>0</v>
      </c>
      <c r="BG46" s="34">
        <f t="shared" si="5"/>
        <v>0</v>
      </c>
      <c r="BH46" s="34">
        <f t="shared" si="5"/>
        <v>0</v>
      </c>
    </row>
    <row r="47" spans="1:60" x14ac:dyDescent="0.2">
      <c r="A47" s="7">
        <v>2306.0011300000001</v>
      </c>
      <c r="B47" s="3" t="s">
        <v>13</v>
      </c>
      <c r="C47" s="3">
        <v>0</v>
      </c>
      <c r="D47" s="3">
        <v>0</v>
      </c>
      <c r="E47" s="3" t="b">
        <v>1</v>
      </c>
      <c r="F47" s="13">
        <v>10.8758158683776</v>
      </c>
      <c r="G47" s="13">
        <v>0.11553144454956001</v>
      </c>
      <c r="H47" s="13">
        <v>10.5228967666625</v>
      </c>
      <c r="I47" s="13">
        <v>0.116037130355834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b">
        <v>1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AG47" s="10"/>
      <c r="AH47" s="10"/>
      <c r="AM47" t="str">
        <v>ecai</v>
      </c>
      <c r="AN47">
        <f t="shared" si="3"/>
        <v>0</v>
      </c>
      <c r="AO47">
        <f t="shared" si="7"/>
        <v>0</v>
      </c>
      <c r="AP47">
        <f t="shared" si="7"/>
        <v>0</v>
      </c>
      <c r="AQ47">
        <f t="shared" si="7"/>
        <v>0</v>
      </c>
      <c r="AR47">
        <f t="shared" si="7"/>
        <v>0</v>
      </c>
      <c r="AS47">
        <f t="shared" si="7"/>
        <v>0</v>
      </c>
      <c r="AT47">
        <f t="shared" si="7"/>
        <v>0</v>
      </c>
      <c r="AU47">
        <f t="shared" si="7"/>
        <v>0</v>
      </c>
      <c r="AV47">
        <f t="shared" si="7"/>
        <v>0</v>
      </c>
      <c r="AX47">
        <f t="shared" si="4"/>
        <v>1</v>
      </c>
      <c r="AY47" t="str">
        <v>ecai</v>
      </c>
      <c r="AZ47" s="34">
        <f t="shared" si="5"/>
        <v>0</v>
      </c>
      <c r="BA47" s="34">
        <f t="shared" si="5"/>
        <v>0</v>
      </c>
      <c r="BB47" s="34">
        <f t="shared" si="5"/>
        <v>0</v>
      </c>
      <c r="BC47" s="34">
        <f t="shared" si="5"/>
        <v>0</v>
      </c>
      <c r="BD47" s="34">
        <f t="shared" si="5"/>
        <v>0</v>
      </c>
      <c r="BE47" s="34">
        <f t="shared" si="5"/>
        <v>0</v>
      </c>
      <c r="BF47" s="34">
        <f t="shared" si="5"/>
        <v>0</v>
      </c>
      <c r="BG47" s="34">
        <f t="shared" si="5"/>
        <v>0</v>
      </c>
      <c r="BH47" s="34">
        <f t="shared" si="5"/>
        <v>0</v>
      </c>
    </row>
    <row r="48" spans="1:60" x14ac:dyDescent="0.2">
      <c r="A48" s="7">
        <v>2306.00531</v>
      </c>
      <c r="B48" s="3" t="s">
        <v>13</v>
      </c>
      <c r="C48" s="3">
        <v>0</v>
      </c>
      <c r="D48" s="3">
        <v>0</v>
      </c>
      <c r="E48" s="3" t="b">
        <v>1</v>
      </c>
      <c r="F48" s="13">
        <v>10.8640496730804</v>
      </c>
      <c r="G48" s="13">
        <v>0.16836428642272899</v>
      </c>
      <c r="H48" s="13">
        <v>7.9228785037994296</v>
      </c>
      <c r="I48" s="13">
        <v>0.115936040878295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b">
        <v>1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AG48" s="10"/>
      <c r="AH48" s="10"/>
      <c r="AM48" t="str">
        <v>cup-journal</v>
      </c>
      <c r="AN48">
        <f t="shared" si="3"/>
        <v>0</v>
      </c>
      <c r="AO48">
        <f t="shared" si="7"/>
        <v>1</v>
      </c>
      <c r="AP48">
        <f t="shared" si="7"/>
        <v>0</v>
      </c>
      <c r="AQ48">
        <f t="shared" si="7"/>
        <v>0</v>
      </c>
      <c r="AR48">
        <f t="shared" si="7"/>
        <v>0</v>
      </c>
      <c r="AS48">
        <f t="shared" si="7"/>
        <v>1</v>
      </c>
      <c r="AT48">
        <f t="shared" si="7"/>
        <v>0</v>
      </c>
      <c r="AU48">
        <f t="shared" si="7"/>
        <v>0</v>
      </c>
      <c r="AV48">
        <f t="shared" si="7"/>
        <v>0</v>
      </c>
      <c r="AX48">
        <f t="shared" si="4"/>
        <v>1</v>
      </c>
      <c r="AY48" t="str">
        <v>cup-journal</v>
      </c>
      <c r="AZ48" s="34">
        <f t="shared" si="5"/>
        <v>0</v>
      </c>
      <c r="BA48" s="34">
        <f t="shared" si="5"/>
        <v>1</v>
      </c>
      <c r="BB48" s="34">
        <f t="shared" si="5"/>
        <v>0</v>
      </c>
      <c r="BC48" s="34">
        <f t="shared" si="5"/>
        <v>0</v>
      </c>
      <c r="BD48" s="34">
        <f t="shared" si="5"/>
        <v>0</v>
      </c>
      <c r="BE48" s="34">
        <f t="shared" si="5"/>
        <v>1</v>
      </c>
      <c r="BF48" s="34">
        <f t="shared" ref="BF48:BH94" si="8">AT48/$AX48</f>
        <v>0</v>
      </c>
      <c r="BG48" s="34">
        <f t="shared" si="8"/>
        <v>0</v>
      </c>
      <c r="BH48" s="34">
        <f t="shared" si="8"/>
        <v>0</v>
      </c>
    </row>
    <row r="49" spans="1:60" x14ac:dyDescent="0.2">
      <c r="A49" s="7">
        <v>2306.0025700000001</v>
      </c>
      <c r="B49" s="3" t="s">
        <v>13</v>
      </c>
      <c r="C49" s="3">
        <v>0</v>
      </c>
      <c r="D49" s="3">
        <v>0</v>
      </c>
      <c r="E49" s="3" t="b">
        <v>1</v>
      </c>
      <c r="F49" s="13">
        <v>6.2491068840026802</v>
      </c>
      <c r="G49" s="13">
        <v>0.170146703720092</v>
      </c>
      <c r="H49" s="13">
        <v>6.2032082080841002</v>
      </c>
      <c r="I49" s="13">
        <v>0.17507624626159601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b">
        <v>1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AG49" s="10"/>
      <c r="AH49" s="10"/>
      <c r="AM49" t="str">
        <v>CUP-JNL-JMJ</v>
      </c>
      <c r="AN49">
        <f t="shared" si="3"/>
        <v>0</v>
      </c>
      <c r="AO49">
        <f t="shared" si="7"/>
        <v>0</v>
      </c>
      <c r="AP49">
        <f t="shared" si="7"/>
        <v>0</v>
      </c>
      <c r="AQ49">
        <f t="shared" si="7"/>
        <v>0</v>
      </c>
      <c r="AR49">
        <f t="shared" si="7"/>
        <v>0</v>
      </c>
      <c r="AS49">
        <f t="shared" si="7"/>
        <v>0</v>
      </c>
      <c r="AT49">
        <f t="shared" si="7"/>
        <v>0</v>
      </c>
      <c r="AU49">
        <f t="shared" si="7"/>
        <v>0</v>
      </c>
      <c r="AV49">
        <f t="shared" si="7"/>
        <v>0</v>
      </c>
      <c r="AX49">
        <f t="shared" si="4"/>
        <v>1</v>
      </c>
      <c r="AY49" t="str">
        <v>CUP-JNL-JMJ</v>
      </c>
      <c r="AZ49" s="34">
        <f t="shared" ref="AZ49:BE110" si="9">AN49/$AX49</f>
        <v>0</v>
      </c>
      <c r="BA49" s="34">
        <f t="shared" si="9"/>
        <v>0</v>
      </c>
      <c r="BB49" s="34">
        <f t="shared" si="9"/>
        <v>0</v>
      </c>
      <c r="BC49" s="34">
        <f t="shared" si="9"/>
        <v>0</v>
      </c>
      <c r="BD49" s="34">
        <f t="shared" si="9"/>
        <v>0</v>
      </c>
      <c r="BE49" s="34">
        <f t="shared" si="9"/>
        <v>0</v>
      </c>
      <c r="BF49" s="34">
        <f t="shared" si="8"/>
        <v>0</v>
      </c>
      <c r="BG49" s="34">
        <f t="shared" si="8"/>
        <v>0</v>
      </c>
      <c r="BH49" s="34">
        <f t="shared" si="8"/>
        <v>0</v>
      </c>
    </row>
    <row r="50" spans="1:60" x14ac:dyDescent="0.2">
      <c r="A50" s="7">
        <v>2306.00441</v>
      </c>
      <c r="B50" s="3" t="s">
        <v>13</v>
      </c>
      <c r="C50" s="3">
        <v>0</v>
      </c>
      <c r="D50" s="3">
        <v>0</v>
      </c>
      <c r="E50" s="3" t="b">
        <v>1</v>
      </c>
      <c r="F50" s="13">
        <v>7.5719759464263898</v>
      </c>
      <c r="G50" s="13">
        <v>0.116165876388549</v>
      </c>
      <c r="H50" s="13">
        <v>7.8287796974182102</v>
      </c>
      <c r="I50" s="13">
        <v>0.175127267837524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 t="b">
        <v>1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AG50" s="10"/>
      <c r="AH50" s="10"/>
      <c r="AM50" t="str">
        <v>book</v>
      </c>
      <c r="AN50">
        <f t="shared" si="3"/>
        <v>0</v>
      </c>
      <c r="AO50">
        <f t="shared" si="7"/>
        <v>0</v>
      </c>
      <c r="AP50">
        <f t="shared" si="7"/>
        <v>0</v>
      </c>
      <c r="AQ50">
        <f t="shared" si="7"/>
        <v>0</v>
      </c>
      <c r="AR50">
        <f t="shared" si="7"/>
        <v>0</v>
      </c>
      <c r="AS50">
        <f t="shared" si="7"/>
        <v>0</v>
      </c>
      <c r="AT50">
        <f t="shared" si="7"/>
        <v>0</v>
      </c>
      <c r="AU50">
        <f t="shared" si="7"/>
        <v>0</v>
      </c>
      <c r="AV50">
        <f t="shared" si="7"/>
        <v>0</v>
      </c>
      <c r="AX50">
        <f t="shared" si="4"/>
        <v>1</v>
      </c>
      <c r="AY50" t="str">
        <v>book</v>
      </c>
      <c r="AZ50" s="34">
        <f t="shared" si="9"/>
        <v>0</v>
      </c>
      <c r="BA50" s="34">
        <f t="shared" si="9"/>
        <v>0</v>
      </c>
      <c r="BB50" s="34">
        <f t="shared" si="9"/>
        <v>0</v>
      </c>
      <c r="BC50" s="34">
        <f t="shared" si="9"/>
        <v>0</v>
      </c>
      <c r="BD50" s="34">
        <f t="shared" si="9"/>
        <v>0</v>
      </c>
      <c r="BE50" s="34">
        <f t="shared" si="9"/>
        <v>0</v>
      </c>
      <c r="BF50" s="34">
        <f t="shared" si="8"/>
        <v>0</v>
      </c>
      <c r="BG50" s="34">
        <f t="shared" si="8"/>
        <v>0</v>
      </c>
      <c r="BH50" s="34">
        <f t="shared" si="8"/>
        <v>0</v>
      </c>
    </row>
    <row r="51" spans="1:60" x14ac:dyDescent="0.2">
      <c r="A51" s="7">
        <v>2306.0008200000002</v>
      </c>
      <c r="B51" s="3" t="s">
        <v>13</v>
      </c>
      <c r="C51" s="3">
        <v>0</v>
      </c>
      <c r="D51" s="3">
        <v>0</v>
      </c>
      <c r="E51" s="3" t="b">
        <v>1</v>
      </c>
      <c r="F51" s="13">
        <v>10.6800422668457</v>
      </c>
      <c r="G51" s="13">
        <v>0.169763088226318</v>
      </c>
      <c r="H51" s="13">
        <v>11.2309956550598</v>
      </c>
      <c r="I51" s="13">
        <v>0.11610746383666901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 t="b">
        <v>1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AG51" s="10"/>
      <c r="AH51" s="10"/>
      <c r="AM51" t="str">
        <v>svproc</v>
      </c>
      <c r="AN51">
        <f t="shared" si="3"/>
        <v>0</v>
      </c>
      <c r="AO51">
        <f t="shared" si="7"/>
        <v>0</v>
      </c>
      <c r="AP51">
        <f t="shared" si="7"/>
        <v>0</v>
      </c>
      <c r="AQ51">
        <f t="shared" si="7"/>
        <v>0</v>
      </c>
      <c r="AR51">
        <f t="shared" si="7"/>
        <v>0</v>
      </c>
      <c r="AS51">
        <f t="shared" si="7"/>
        <v>0</v>
      </c>
      <c r="AT51">
        <f t="shared" si="7"/>
        <v>0</v>
      </c>
      <c r="AU51">
        <f t="shared" si="7"/>
        <v>0</v>
      </c>
      <c r="AV51">
        <f t="shared" si="7"/>
        <v>0</v>
      </c>
      <c r="AX51">
        <f t="shared" si="4"/>
        <v>1</v>
      </c>
      <c r="AY51" t="str">
        <v>svproc</v>
      </c>
      <c r="AZ51" s="34">
        <f t="shared" si="9"/>
        <v>0</v>
      </c>
      <c r="BA51" s="34">
        <f t="shared" si="9"/>
        <v>0</v>
      </c>
      <c r="BB51" s="34">
        <f t="shared" si="9"/>
        <v>0</v>
      </c>
      <c r="BC51" s="34">
        <f t="shared" si="9"/>
        <v>0</v>
      </c>
      <c r="BD51" s="34">
        <f t="shared" si="9"/>
        <v>0</v>
      </c>
      <c r="BE51" s="34">
        <f t="shared" si="9"/>
        <v>0</v>
      </c>
      <c r="BF51" s="34">
        <f t="shared" si="8"/>
        <v>0</v>
      </c>
      <c r="BG51" s="34">
        <f t="shared" si="8"/>
        <v>0</v>
      </c>
      <c r="BH51" s="34">
        <f t="shared" si="8"/>
        <v>0</v>
      </c>
    </row>
    <row r="52" spans="1:60" x14ac:dyDescent="0.2">
      <c r="A52" s="7">
        <v>2306.00387</v>
      </c>
      <c r="B52" s="3" t="s">
        <v>13</v>
      </c>
      <c r="C52" s="3">
        <v>0</v>
      </c>
      <c r="D52" s="3">
        <v>0</v>
      </c>
      <c r="E52" s="3" t="b">
        <v>1</v>
      </c>
      <c r="F52" s="13">
        <v>5.6070601940155003</v>
      </c>
      <c r="G52" s="13">
        <v>0.17343020439147899</v>
      </c>
      <c r="H52" s="13">
        <v>5.3517916202545104</v>
      </c>
      <c r="I52" s="13">
        <v>0.119420528411865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b">
        <v>1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AG52" s="10"/>
      <c r="AH52" s="10"/>
      <c r="AM52" t="str">
        <v>SciPost</v>
      </c>
      <c r="AN52">
        <f t="shared" si="3"/>
        <v>0</v>
      </c>
      <c r="AO52">
        <f t="shared" si="7"/>
        <v>0</v>
      </c>
      <c r="AP52">
        <f t="shared" si="7"/>
        <v>0</v>
      </c>
      <c r="AQ52">
        <f t="shared" si="7"/>
        <v>0</v>
      </c>
      <c r="AR52">
        <f t="shared" si="7"/>
        <v>0</v>
      </c>
      <c r="AS52">
        <f t="shared" si="7"/>
        <v>0</v>
      </c>
      <c r="AT52">
        <f t="shared" si="7"/>
        <v>0</v>
      </c>
      <c r="AU52">
        <f t="shared" si="7"/>
        <v>0</v>
      </c>
      <c r="AV52">
        <f t="shared" si="7"/>
        <v>0</v>
      </c>
      <c r="AX52">
        <f t="shared" si="4"/>
        <v>1</v>
      </c>
      <c r="AY52" t="str">
        <v>SciPost</v>
      </c>
      <c r="AZ52" s="34">
        <f t="shared" si="9"/>
        <v>0</v>
      </c>
      <c r="BA52" s="34">
        <f t="shared" si="9"/>
        <v>0</v>
      </c>
      <c r="BB52" s="34">
        <f t="shared" si="9"/>
        <v>0</v>
      </c>
      <c r="BC52" s="34">
        <f t="shared" si="9"/>
        <v>0</v>
      </c>
      <c r="BD52" s="34">
        <f t="shared" si="9"/>
        <v>0</v>
      </c>
      <c r="BE52" s="34">
        <f t="shared" si="9"/>
        <v>0</v>
      </c>
      <c r="BF52" s="34">
        <f t="shared" si="8"/>
        <v>0</v>
      </c>
      <c r="BG52" s="34">
        <f t="shared" si="8"/>
        <v>0</v>
      </c>
      <c r="BH52" s="34">
        <f t="shared" si="8"/>
        <v>0</v>
      </c>
    </row>
    <row r="53" spans="1:60" x14ac:dyDescent="0.2">
      <c r="A53" s="7">
        <v>2306.0065300000001</v>
      </c>
      <c r="B53" s="3" t="s">
        <v>13</v>
      </c>
      <c r="C53" s="3">
        <v>0</v>
      </c>
      <c r="D53" s="3">
        <v>12</v>
      </c>
      <c r="E53" s="3" t="b">
        <v>1</v>
      </c>
      <c r="F53" s="13">
        <v>8.8152894973754794</v>
      </c>
      <c r="G53" s="13">
        <v>0.11596107482910099</v>
      </c>
      <c r="H53" s="13">
        <v>9.0684683322906494</v>
      </c>
      <c r="I53" s="13">
        <v>0.218769311904907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 t="b">
        <v>1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AG53" s="10"/>
      <c r="AH53" s="10"/>
      <c r="AM53" t="str">
        <v>aa</v>
      </c>
      <c r="AN53">
        <f t="shared" si="3"/>
        <v>0</v>
      </c>
      <c r="AO53">
        <f t="shared" si="7"/>
        <v>1</v>
      </c>
      <c r="AP53">
        <f t="shared" si="7"/>
        <v>1</v>
      </c>
      <c r="AQ53">
        <f t="shared" si="7"/>
        <v>1</v>
      </c>
      <c r="AR53">
        <f t="shared" si="7"/>
        <v>0</v>
      </c>
      <c r="AS53">
        <f t="shared" si="7"/>
        <v>0</v>
      </c>
      <c r="AT53">
        <f t="shared" si="7"/>
        <v>0</v>
      </c>
      <c r="AU53">
        <f t="shared" si="7"/>
        <v>0</v>
      </c>
      <c r="AV53">
        <f t="shared" ref="AV53:AV114" si="10">COUNTIFS($B:$B,$AM53,AF:AF,1)</f>
        <v>0</v>
      </c>
      <c r="AX53">
        <f t="shared" si="4"/>
        <v>1</v>
      </c>
      <c r="AY53" t="str">
        <v>aa</v>
      </c>
      <c r="AZ53" s="34">
        <f t="shared" si="9"/>
        <v>0</v>
      </c>
      <c r="BA53" s="34">
        <f t="shared" si="9"/>
        <v>1</v>
      </c>
      <c r="BB53" s="34">
        <f t="shared" si="9"/>
        <v>1</v>
      </c>
      <c r="BC53" s="34">
        <f t="shared" si="9"/>
        <v>1</v>
      </c>
      <c r="BD53" s="34">
        <f t="shared" si="9"/>
        <v>0</v>
      </c>
      <c r="BE53" s="34">
        <f t="shared" si="9"/>
        <v>0</v>
      </c>
      <c r="BF53" s="34">
        <f t="shared" si="8"/>
        <v>0</v>
      </c>
      <c r="BG53" s="34">
        <f t="shared" si="8"/>
        <v>0</v>
      </c>
      <c r="BH53" s="34">
        <f t="shared" si="8"/>
        <v>0</v>
      </c>
    </row>
    <row r="54" spans="1:60" x14ac:dyDescent="0.2">
      <c r="A54" s="7">
        <v>2306.00207</v>
      </c>
      <c r="B54" s="3" t="s">
        <v>13</v>
      </c>
      <c r="C54" s="3">
        <v>0</v>
      </c>
      <c r="D54" s="3">
        <v>0</v>
      </c>
      <c r="E54" s="3" t="b">
        <v>1</v>
      </c>
      <c r="F54" s="13">
        <v>17.807667255401601</v>
      </c>
      <c r="G54" s="13">
        <v>0.11596870422363199</v>
      </c>
      <c r="H54" s="13">
        <v>17.4304230213165</v>
      </c>
      <c r="I54" s="13">
        <v>0.17127037048339799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 t="b">
        <v>1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AG54" s="10"/>
      <c r="AH54" s="10"/>
      <c r="AM54" t="str">
        <v>opticajnl</v>
      </c>
      <c r="AN54">
        <f t="shared" si="3"/>
        <v>0</v>
      </c>
      <c r="AO54">
        <f t="shared" ref="AO54:AU115" si="11">COUNTIFS($B:$B,$AM54,Y:Y,1)</f>
        <v>0</v>
      </c>
      <c r="AP54">
        <f t="shared" si="11"/>
        <v>0</v>
      </c>
      <c r="AQ54">
        <f t="shared" si="11"/>
        <v>0</v>
      </c>
      <c r="AR54">
        <f t="shared" si="11"/>
        <v>0</v>
      </c>
      <c r="AS54">
        <f t="shared" si="11"/>
        <v>0</v>
      </c>
      <c r="AT54">
        <f t="shared" si="11"/>
        <v>0</v>
      </c>
      <c r="AU54">
        <f t="shared" si="11"/>
        <v>0</v>
      </c>
      <c r="AV54">
        <f t="shared" si="10"/>
        <v>0</v>
      </c>
      <c r="AX54">
        <f t="shared" si="4"/>
        <v>1</v>
      </c>
      <c r="AY54" t="str">
        <v>opticajnl</v>
      </c>
      <c r="AZ54" s="34">
        <f t="shared" si="9"/>
        <v>0</v>
      </c>
      <c r="BA54" s="34">
        <f t="shared" si="9"/>
        <v>0</v>
      </c>
      <c r="BB54" s="34">
        <f t="shared" si="9"/>
        <v>0</v>
      </c>
      <c r="BC54" s="34">
        <f t="shared" si="9"/>
        <v>0</v>
      </c>
      <c r="BD54" s="34">
        <f t="shared" si="9"/>
        <v>0</v>
      </c>
      <c r="BE54" s="34">
        <f t="shared" si="9"/>
        <v>0</v>
      </c>
      <c r="BF54" s="34">
        <f t="shared" si="8"/>
        <v>0</v>
      </c>
      <c r="BG54" s="34">
        <f t="shared" si="8"/>
        <v>0</v>
      </c>
      <c r="BH54" s="34">
        <f t="shared" si="8"/>
        <v>0</v>
      </c>
    </row>
    <row r="55" spans="1:60" x14ac:dyDescent="0.2">
      <c r="A55" s="7">
        <v>2306.0032700000002</v>
      </c>
      <c r="B55" s="3" t="s">
        <v>13</v>
      </c>
      <c r="C55" s="3">
        <v>0</v>
      </c>
      <c r="D55" s="3">
        <v>0</v>
      </c>
      <c r="E55" s="3" t="b">
        <v>1</v>
      </c>
      <c r="F55" s="13">
        <v>4.9410920143127397</v>
      </c>
      <c r="G55" s="13">
        <v>0.16998863220214799</v>
      </c>
      <c r="H55" s="13">
        <v>4.9426712989807102</v>
      </c>
      <c r="I55" s="13">
        <v>0.115646839141845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 t="b">
        <v>1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AG55" s="10"/>
      <c r="AH55" s="10"/>
      <c r="AM55" t="str">
        <v>ceurart</v>
      </c>
      <c r="AN55">
        <f t="shared" si="3"/>
        <v>0</v>
      </c>
      <c r="AO55">
        <f t="shared" si="11"/>
        <v>0</v>
      </c>
      <c r="AP55">
        <f t="shared" si="11"/>
        <v>0</v>
      </c>
      <c r="AQ55">
        <f t="shared" si="11"/>
        <v>0</v>
      </c>
      <c r="AR55">
        <f t="shared" si="11"/>
        <v>0</v>
      </c>
      <c r="AS55">
        <f t="shared" si="11"/>
        <v>1</v>
      </c>
      <c r="AT55">
        <f t="shared" si="11"/>
        <v>0</v>
      </c>
      <c r="AU55">
        <f t="shared" si="11"/>
        <v>0</v>
      </c>
      <c r="AV55">
        <f t="shared" si="10"/>
        <v>0</v>
      </c>
      <c r="AX55">
        <f t="shared" si="4"/>
        <v>1</v>
      </c>
      <c r="AY55" t="str">
        <v>ceurart</v>
      </c>
      <c r="AZ55" s="34">
        <f t="shared" si="9"/>
        <v>0</v>
      </c>
      <c r="BA55" s="34">
        <f t="shared" si="9"/>
        <v>0</v>
      </c>
      <c r="BB55" s="34">
        <f t="shared" si="9"/>
        <v>0</v>
      </c>
      <c r="BC55" s="34">
        <f t="shared" si="9"/>
        <v>0</v>
      </c>
      <c r="BD55" s="34">
        <f t="shared" si="9"/>
        <v>0</v>
      </c>
      <c r="BE55" s="34">
        <f t="shared" si="9"/>
        <v>1</v>
      </c>
      <c r="BF55" s="34">
        <f t="shared" si="8"/>
        <v>0</v>
      </c>
      <c r="BG55" s="34">
        <f t="shared" si="8"/>
        <v>0</v>
      </c>
      <c r="BH55" s="34">
        <f t="shared" si="8"/>
        <v>0</v>
      </c>
    </row>
    <row r="56" spans="1:60" x14ac:dyDescent="0.2">
      <c r="A56" s="7">
        <v>2306.0025999999998</v>
      </c>
      <c r="B56" s="3" t="s">
        <v>13</v>
      </c>
      <c r="C56" s="3">
        <v>0</v>
      </c>
      <c r="D56" s="3">
        <v>0</v>
      </c>
      <c r="E56" s="3" t="b">
        <v>1</v>
      </c>
      <c r="F56" s="13">
        <v>8.8148999214172292</v>
      </c>
      <c r="G56" s="13">
        <v>0.116058111190795</v>
      </c>
      <c r="H56" s="13">
        <v>9.03389573097229</v>
      </c>
      <c r="I56" s="13">
        <v>0.17227339744567799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 t="b">
        <v>1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AG56" s="10"/>
      <c r="AH56" s="10"/>
      <c r="AM56" t="str">
        <v>wiley-article</v>
      </c>
      <c r="AN56">
        <f t="shared" si="3"/>
        <v>0</v>
      </c>
      <c r="AO56">
        <f t="shared" si="11"/>
        <v>0</v>
      </c>
      <c r="AP56">
        <f t="shared" si="11"/>
        <v>0</v>
      </c>
      <c r="AQ56">
        <f t="shared" si="11"/>
        <v>0</v>
      </c>
      <c r="AR56">
        <f t="shared" si="11"/>
        <v>0</v>
      </c>
      <c r="AS56">
        <f t="shared" si="11"/>
        <v>0</v>
      </c>
      <c r="AT56">
        <f t="shared" si="11"/>
        <v>0</v>
      </c>
      <c r="AU56">
        <f t="shared" si="11"/>
        <v>0</v>
      </c>
      <c r="AV56">
        <f t="shared" si="10"/>
        <v>0</v>
      </c>
      <c r="AX56">
        <f t="shared" si="4"/>
        <v>1</v>
      </c>
      <c r="AY56" t="str">
        <v>wiley-article</v>
      </c>
      <c r="AZ56" s="34">
        <f t="shared" si="9"/>
        <v>0</v>
      </c>
      <c r="BA56" s="34">
        <f t="shared" si="9"/>
        <v>0</v>
      </c>
      <c r="BB56" s="34">
        <f t="shared" si="9"/>
        <v>0</v>
      </c>
      <c r="BC56" s="34">
        <f t="shared" si="9"/>
        <v>0</v>
      </c>
      <c r="BD56" s="34">
        <f t="shared" si="9"/>
        <v>0</v>
      </c>
      <c r="BE56" s="34">
        <f t="shared" si="9"/>
        <v>0</v>
      </c>
      <c r="BF56" s="34">
        <f t="shared" si="8"/>
        <v>0</v>
      </c>
      <c r="BG56" s="34">
        <f t="shared" si="8"/>
        <v>0</v>
      </c>
      <c r="BH56" s="34">
        <f t="shared" si="8"/>
        <v>0</v>
      </c>
    </row>
    <row r="57" spans="1:60" x14ac:dyDescent="0.2">
      <c r="A57" s="7">
        <v>2306.0218799999998</v>
      </c>
      <c r="B57" s="3" t="s">
        <v>13</v>
      </c>
      <c r="C57" s="3">
        <v>0</v>
      </c>
      <c r="D57" s="3">
        <v>0</v>
      </c>
      <c r="E57" s="3" t="b">
        <v>1</v>
      </c>
      <c r="F57" s="13">
        <v>21.237744808197</v>
      </c>
      <c r="G57" s="13">
        <v>0.16701269149780201</v>
      </c>
      <c r="H57" s="13">
        <v>12.749081611633301</v>
      </c>
      <c r="I57" s="13">
        <v>0.169629096984863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b">
        <v>1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AG57" s="10"/>
      <c r="AH57" s="10"/>
      <c r="AM57" t="str">
        <v>NST</v>
      </c>
      <c r="AN57">
        <f t="shared" si="3"/>
        <v>0</v>
      </c>
      <c r="AO57">
        <f t="shared" si="11"/>
        <v>0</v>
      </c>
      <c r="AP57">
        <f t="shared" si="11"/>
        <v>0</v>
      </c>
      <c r="AQ57">
        <f t="shared" si="11"/>
        <v>0</v>
      </c>
      <c r="AR57">
        <f t="shared" si="11"/>
        <v>0</v>
      </c>
      <c r="AS57">
        <f t="shared" si="11"/>
        <v>0</v>
      </c>
      <c r="AT57">
        <f t="shared" si="11"/>
        <v>0</v>
      </c>
      <c r="AU57">
        <f t="shared" si="11"/>
        <v>0</v>
      </c>
      <c r="AV57">
        <f t="shared" si="10"/>
        <v>0</v>
      </c>
      <c r="AX57">
        <f t="shared" si="4"/>
        <v>1</v>
      </c>
      <c r="AY57" t="str">
        <v>NST</v>
      </c>
      <c r="AZ57" s="34">
        <f t="shared" si="9"/>
        <v>0</v>
      </c>
      <c r="BA57" s="34">
        <f t="shared" si="9"/>
        <v>0</v>
      </c>
      <c r="BB57" s="34">
        <f t="shared" si="9"/>
        <v>0</v>
      </c>
      <c r="BC57" s="34">
        <f t="shared" si="9"/>
        <v>0</v>
      </c>
      <c r="BD57" s="34">
        <f t="shared" si="9"/>
        <v>0</v>
      </c>
      <c r="BE57" s="34">
        <f t="shared" si="9"/>
        <v>0</v>
      </c>
      <c r="BF57" s="34">
        <f t="shared" si="8"/>
        <v>0</v>
      </c>
      <c r="BG57" s="34">
        <f t="shared" si="8"/>
        <v>0</v>
      </c>
      <c r="BH57" s="34">
        <f t="shared" si="8"/>
        <v>0</v>
      </c>
    </row>
    <row r="58" spans="1:60" x14ac:dyDescent="0.2">
      <c r="A58" s="7">
        <v>2306.00533</v>
      </c>
      <c r="B58" s="3" t="s">
        <v>13</v>
      </c>
      <c r="C58" s="3">
        <v>0</v>
      </c>
      <c r="D58" s="3">
        <v>0</v>
      </c>
      <c r="E58" s="3" t="b">
        <v>1</v>
      </c>
      <c r="F58" s="13">
        <v>6.7561967372894198</v>
      </c>
      <c r="G58" s="13">
        <v>0.16696214675903301</v>
      </c>
      <c r="H58" s="13">
        <v>6.6509027481079102</v>
      </c>
      <c r="I58" s="13">
        <v>0.11625623703002901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b">
        <v>1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AG58" s="10"/>
      <c r="AH58" s="10"/>
      <c r="AM58" t="str">
        <v>jpconf</v>
      </c>
      <c r="AN58">
        <f t="shared" si="3"/>
        <v>0</v>
      </c>
      <c r="AO58">
        <f t="shared" si="11"/>
        <v>0</v>
      </c>
      <c r="AP58">
        <f t="shared" si="11"/>
        <v>0</v>
      </c>
      <c r="AQ58">
        <f t="shared" si="11"/>
        <v>0</v>
      </c>
      <c r="AR58">
        <f t="shared" si="11"/>
        <v>0</v>
      </c>
      <c r="AS58">
        <f t="shared" si="11"/>
        <v>0</v>
      </c>
      <c r="AT58">
        <f t="shared" si="11"/>
        <v>0</v>
      </c>
      <c r="AU58">
        <f t="shared" si="11"/>
        <v>0</v>
      </c>
      <c r="AV58">
        <f t="shared" si="10"/>
        <v>0</v>
      </c>
      <c r="AX58">
        <f t="shared" si="4"/>
        <v>1</v>
      </c>
      <c r="AY58" t="str">
        <v>jpconf</v>
      </c>
      <c r="AZ58" s="34">
        <f t="shared" si="9"/>
        <v>0</v>
      </c>
      <c r="BA58" s="34">
        <f t="shared" si="9"/>
        <v>0</v>
      </c>
      <c r="BB58" s="34">
        <f t="shared" si="9"/>
        <v>0</v>
      </c>
      <c r="BC58" s="34">
        <f t="shared" si="9"/>
        <v>0</v>
      </c>
      <c r="BD58" s="34">
        <f t="shared" si="9"/>
        <v>0</v>
      </c>
      <c r="BE58" s="34">
        <f t="shared" si="9"/>
        <v>0</v>
      </c>
      <c r="BF58" s="34">
        <f t="shared" si="8"/>
        <v>0</v>
      </c>
      <c r="BG58" s="34">
        <f t="shared" si="8"/>
        <v>0</v>
      </c>
      <c r="BH58" s="34">
        <f t="shared" si="8"/>
        <v>0</v>
      </c>
    </row>
    <row r="59" spans="1:60" x14ac:dyDescent="0.2">
      <c r="A59" s="7">
        <v>2306.0056199999999</v>
      </c>
      <c r="B59" s="3" t="s">
        <v>13</v>
      </c>
      <c r="C59" s="3">
        <v>0</v>
      </c>
      <c r="D59" s="3">
        <v>0</v>
      </c>
      <c r="E59" s="3" t="b">
        <v>1</v>
      </c>
      <c r="F59" s="13">
        <v>6.4116227626800502</v>
      </c>
      <c r="G59" s="13">
        <v>0.16988706588745101</v>
      </c>
      <c r="H59" s="13">
        <v>6.6662919521331698</v>
      </c>
      <c r="I59" s="13">
        <v>0.11659431457519499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b">
        <v>1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AG59" s="10"/>
      <c r="AH59" s="10"/>
      <c r="AM59" t="str">
        <v>mhd</v>
      </c>
      <c r="AN59">
        <f t="shared" si="3"/>
        <v>0</v>
      </c>
      <c r="AO59">
        <f t="shared" si="11"/>
        <v>0</v>
      </c>
      <c r="AP59">
        <f t="shared" si="11"/>
        <v>0</v>
      </c>
      <c r="AQ59">
        <f t="shared" si="11"/>
        <v>0</v>
      </c>
      <c r="AR59">
        <f t="shared" si="11"/>
        <v>0</v>
      </c>
      <c r="AS59">
        <f t="shared" si="11"/>
        <v>0</v>
      </c>
      <c r="AT59">
        <f t="shared" si="11"/>
        <v>0</v>
      </c>
      <c r="AU59">
        <f t="shared" si="11"/>
        <v>0</v>
      </c>
      <c r="AV59">
        <f t="shared" si="10"/>
        <v>0</v>
      </c>
      <c r="AX59">
        <f t="shared" si="4"/>
        <v>1</v>
      </c>
      <c r="AY59" t="str">
        <v>mhd</v>
      </c>
      <c r="AZ59" s="34">
        <f t="shared" si="9"/>
        <v>0</v>
      </c>
      <c r="BA59" s="34">
        <f t="shared" si="9"/>
        <v>0</v>
      </c>
      <c r="BB59" s="34">
        <f t="shared" si="9"/>
        <v>0</v>
      </c>
      <c r="BC59" s="34">
        <f t="shared" si="9"/>
        <v>0</v>
      </c>
      <c r="BD59" s="34">
        <f t="shared" si="9"/>
        <v>0</v>
      </c>
      <c r="BE59" s="34">
        <f t="shared" si="9"/>
        <v>0</v>
      </c>
      <c r="BF59" s="34">
        <f t="shared" si="8"/>
        <v>0</v>
      </c>
      <c r="BG59" s="34">
        <f t="shared" si="8"/>
        <v>0</v>
      </c>
      <c r="BH59" s="34">
        <f t="shared" si="8"/>
        <v>0</v>
      </c>
    </row>
    <row r="60" spans="1:60" x14ac:dyDescent="0.2">
      <c r="A60" s="7">
        <v>2306.0021499999998</v>
      </c>
      <c r="B60" s="3" t="s">
        <v>13</v>
      </c>
      <c r="C60" s="3">
        <v>0</v>
      </c>
      <c r="D60" s="3">
        <v>12</v>
      </c>
      <c r="E60" s="3" t="b">
        <v>1</v>
      </c>
      <c r="F60" s="13">
        <v>20.2716979980468</v>
      </c>
      <c r="G60" s="13">
        <v>0.217441797256469</v>
      </c>
      <c r="H60" s="13">
        <v>10.020359516143801</v>
      </c>
      <c r="I60" s="13">
        <v>0.220404863357543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 t="b">
        <v>1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AG60" s="10"/>
      <c r="AH60" s="10"/>
      <c r="AM60" t="str">
        <v>iau</v>
      </c>
      <c r="AN60">
        <f t="shared" si="3"/>
        <v>0</v>
      </c>
      <c r="AO60">
        <f t="shared" si="11"/>
        <v>0</v>
      </c>
      <c r="AP60">
        <f t="shared" si="11"/>
        <v>0</v>
      </c>
      <c r="AQ60">
        <f t="shared" si="11"/>
        <v>0</v>
      </c>
      <c r="AR60">
        <f t="shared" si="11"/>
        <v>0</v>
      </c>
      <c r="AS60">
        <f t="shared" si="11"/>
        <v>0</v>
      </c>
      <c r="AT60">
        <f t="shared" si="11"/>
        <v>0</v>
      </c>
      <c r="AU60">
        <f t="shared" si="11"/>
        <v>0</v>
      </c>
      <c r="AV60">
        <f t="shared" si="10"/>
        <v>0</v>
      </c>
      <c r="AX60">
        <f t="shared" si="4"/>
        <v>1</v>
      </c>
      <c r="AY60" t="str">
        <v>iau</v>
      </c>
      <c r="AZ60" s="34">
        <f t="shared" si="9"/>
        <v>0</v>
      </c>
      <c r="BA60" s="34">
        <f t="shared" si="9"/>
        <v>0</v>
      </c>
      <c r="BB60" s="34">
        <f t="shared" si="9"/>
        <v>0</v>
      </c>
      <c r="BC60" s="34">
        <f t="shared" si="9"/>
        <v>0</v>
      </c>
      <c r="BD60" s="34">
        <f t="shared" si="9"/>
        <v>0</v>
      </c>
      <c r="BE60" s="34">
        <f t="shared" si="9"/>
        <v>0</v>
      </c>
      <c r="BF60" s="34">
        <f t="shared" si="8"/>
        <v>0</v>
      </c>
      <c r="BG60" s="34">
        <f t="shared" si="8"/>
        <v>0</v>
      </c>
      <c r="BH60" s="34">
        <f t="shared" si="8"/>
        <v>0</v>
      </c>
    </row>
    <row r="61" spans="1:60" x14ac:dyDescent="0.2">
      <c r="A61" s="7">
        <v>2306.01127</v>
      </c>
      <c r="B61" s="3" t="s">
        <v>13</v>
      </c>
      <c r="C61" s="3">
        <v>0</v>
      </c>
      <c r="D61" s="3">
        <v>0</v>
      </c>
      <c r="E61" s="3" t="b">
        <v>1</v>
      </c>
      <c r="F61" s="13">
        <v>32.495893239974897</v>
      </c>
      <c r="G61" s="13">
        <v>0.167147636413574</v>
      </c>
      <c r="H61" s="13">
        <v>23.4145925045013</v>
      </c>
      <c r="I61" s="13">
        <v>0.16829156875610299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 t="b">
        <v>1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AG61" s="10"/>
      <c r="AH61" s="10"/>
      <c r="AM61" t="str">
        <v>ieeeconf</v>
      </c>
      <c r="AN61">
        <f t="shared" si="3"/>
        <v>1</v>
      </c>
      <c r="AO61">
        <f t="shared" si="11"/>
        <v>1</v>
      </c>
      <c r="AP61">
        <f t="shared" si="11"/>
        <v>1</v>
      </c>
      <c r="AQ61">
        <f t="shared" si="11"/>
        <v>1</v>
      </c>
      <c r="AR61">
        <f t="shared" si="11"/>
        <v>1</v>
      </c>
      <c r="AS61">
        <f t="shared" si="11"/>
        <v>0</v>
      </c>
      <c r="AT61">
        <f t="shared" si="11"/>
        <v>0</v>
      </c>
      <c r="AU61">
        <f t="shared" si="11"/>
        <v>0</v>
      </c>
      <c r="AV61">
        <f t="shared" si="10"/>
        <v>0</v>
      </c>
      <c r="AX61">
        <f t="shared" si="4"/>
        <v>1</v>
      </c>
      <c r="AY61" t="str">
        <v>ieeeconf</v>
      </c>
      <c r="AZ61" s="34">
        <f t="shared" si="9"/>
        <v>1</v>
      </c>
      <c r="BA61" s="34">
        <f t="shared" si="9"/>
        <v>1</v>
      </c>
      <c r="BB61" s="34">
        <f t="shared" si="9"/>
        <v>1</v>
      </c>
      <c r="BC61" s="34">
        <f t="shared" si="9"/>
        <v>1</v>
      </c>
      <c r="BD61" s="34">
        <f t="shared" si="9"/>
        <v>1</v>
      </c>
      <c r="BE61" s="34">
        <f t="shared" si="9"/>
        <v>0</v>
      </c>
      <c r="BF61" s="34">
        <f t="shared" si="8"/>
        <v>0</v>
      </c>
      <c r="BG61" s="34">
        <f t="shared" si="8"/>
        <v>0</v>
      </c>
      <c r="BH61" s="34">
        <f t="shared" si="8"/>
        <v>0</v>
      </c>
    </row>
    <row r="62" spans="1:60" x14ac:dyDescent="0.2">
      <c r="A62" s="7">
        <v>2306.0090300000002</v>
      </c>
      <c r="B62" s="3" t="s">
        <v>13</v>
      </c>
      <c r="C62" s="3">
        <v>0</v>
      </c>
      <c r="D62" s="3">
        <v>12</v>
      </c>
      <c r="E62" s="3" t="b">
        <v>1</v>
      </c>
      <c r="F62" s="13">
        <v>17.1733124256134</v>
      </c>
      <c r="G62" s="13">
        <v>0.166816711425781</v>
      </c>
      <c r="H62" s="13">
        <v>17.160119771957302</v>
      </c>
      <c r="I62" s="13">
        <v>0.21946382522582999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b">
        <v>1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AG62" s="10"/>
      <c r="AH62" s="10"/>
      <c r="AM62" t="str">
        <v>aastex63</v>
      </c>
      <c r="AN62">
        <f t="shared" si="3"/>
        <v>0</v>
      </c>
      <c r="AO62">
        <f t="shared" si="11"/>
        <v>0</v>
      </c>
      <c r="AP62">
        <f t="shared" si="11"/>
        <v>0</v>
      </c>
      <c r="AQ62">
        <f t="shared" si="11"/>
        <v>0</v>
      </c>
      <c r="AR62">
        <f t="shared" si="11"/>
        <v>0</v>
      </c>
      <c r="AS62">
        <f t="shared" si="11"/>
        <v>0</v>
      </c>
      <c r="AT62">
        <f t="shared" si="11"/>
        <v>0</v>
      </c>
      <c r="AU62">
        <f t="shared" si="11"/>
        <v>0</v>
      </c>
      <c r="AV62">
        <f t="shared" si="10"/>
        <v>0</v>
      </c>
      <c r="AX62">
        <f t="shared" si="4"/>
        <v>1</v>
      </c>
      <c r="AY62" t="str">
        <v>aastex63</v>
      </c>
      <c r="AZ62" s="34">
        <f t="shared" si="9"/>
        <v>0</v>
      </c>
      <c r="BA62" s="34">
        <f t="shared" si="9"/>
        <v>0</v>
      </c>
      <c r="BB62" s="34">
        <f t="shared" si="9"/>
        <v>0</v>
      </c>
      <c r="BC62" s="34">
        <f t="shared" si="9"/>
        <v>0</v>
      </c>
      <c r="BD62" s="34">
        <f t="shared" si="9"/>
        <v>0</v>
      </c>
      <c r="BE62" s="34">
        <f t="shared" si="9"/>
        <v>0</v>
      </c>
      <c r="BF62" s="34">
        <f t="shared" si="8"/>
        <v>0</v>
      </c>
      <c r="BG62" s="34">
        <f t="shared" si="8"/>
        <v>0</v>
      </c>
      <c r="BH62" s="34">
        <f t="shared" si="8"/>
        <v>0</v>
      </c>
    </row>
    <row r="63" spans="1:60" x14ac:dyDescent="0.2">
      <c r="A63" s="7">
        <v>2306.0150800000001</v>
      </c>
      <c r="B63" s="3" t="s">
        <v>13</v>
      </c>
      <c r="C63" s="3">
        <v>0</v>
      </c>
      <c r="D63" s="3">
        <v>0</v>
      </c>
      <c r="E63" s="3" t="b">
        <v>1</v>
      </c>
      <c r="F63" s="13">
        <v>13.038739204406699</v>
      </c>
      <c r="G63" s="13">
        <v>0.16791653633117601</v>
      </c>
      <c r="H63" s="13">
        <v>13.508206129074001</v>
      </c>
      <c r="I63" s="13">
        <v>0.11627173423767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 t="b">
        <v>1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AG63" s="10"/>
      <c r="AH63" s="10"/>
      <c r="AM63" t="str">
        <v>IEEEapm</v>
      </c>
      <c r="AN63">
        <f t="shared" si="3"/>
        <v>1</v>
      </c>
      <c r="AO63">
        <f t="shared" si="11"/>
        <v>0</v>
      </c>
      <c r="AP63">
        <f t="shared" si="11"/>
        <v>0</v>
      </c>
      <c r="AQ63">
        <f t="shared" si="11"/>
        <v>1</v>
      </c>
      <c r="AR63">
        <f t="shared" si="11"/>
        <v>1</v>
      </c>
      <c r="AS63">
        <f t="shared" si="11"/>
        <v>0</v>
      </c>
      <c r="AT63">
        <f t="shared" si="11"/>
        <v>0</v>
      </c>
      <c r="AU63">
        <f t="shared" si="11"/>
        <v>0</v>
      </c>
      <c r="AV63">
        <f t="shared" si="10"/>
        <v>0</v>
      </c>
      <c r="AX63">
        <f t="shared" si="4"/>
        <v>1</v>
      </c>
      <c r="AY63" t="str">
        <v>IEEEapm</v>
      </c>
      <c r="AZ63" s="34">
        <f t="shared" si="9"/>
        <v>1</v>
      </c>
      <c r="BA63" s="34">
        <f t="shared" si="9"/>
        <v>0</v>
      </c>
      <c r="BB63" s="34">
        <f t="shared" si="9"/>
        <v>0</v>
      </c>
      <c r="BC63" s="34">
        <f t="shared" si="9"/>
        <v>1</v>
      </c>
      <c r="BD63" s="34">
        <f t="shared" si="9"/>
        <v>1</v>
      </c>
      <c r="BE63" s="34">
        <f t="shared" si="9"/>
        <v>0</v>
      </c>
      <c r="BF63" s="34">
        <f t="shared" si="8"/>
        <v>0</v>
      </c>
      <c r="BG63" s="34">
        <f t="shared" si="8"/>
        <v>0</v>
      </c>
      <c r="BH63" s="34">
        <f t="shared" si="8"/>
        <v>0</v>
      </c>
    </row>
    <row r="64" spans="1:60" x14ac:dyDescent="0.2">
      <c r="A64" s="7">
        <v>2306.00155</v>
      </c>
      <c r="B64" s="3" t="s">
        <v>13</v>
      </c>
      <c r="C64" s="3">
        <v>0</v>
      </c>
      <c r="D64" s="3">
        <v>0</v>
      </c>
      <c r="E64" s="3" t="b">
        <v>1</v>
      </c>
      <c r="F64" s="13">
        <v>11.880522489547699</v>
      </c>
      <c r="G64" s="13">
        <v>0.170243740081787</v>
      </c>
      <c r="H64" s="13">
        <v>12.8516035079956</v>
      </c>
      <c r="I64" s="13">
        <v>0.169222831726074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 t="b">
        <v>1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AG64" s="10"/>
      <c r="AH64" s="10"/>
      <c r="AM64" t="str">
        <v>optica-article</v>
      </c>
      <c r="AN64">
        <f t="shared" si="3"/>
        <v>0</v>
      </c>
      <c r="AO64">
        <f t="shared" si="11"/>
        <v>0</v>
      </c>
      <c r="AP64">
        <f t="shared" si="11"/>
        <v>0</v>
      </c>
      <c r="AQ64">
        <f t="shared" si="11"/>
        <v>0</v>
      </c>
      <c r="AR64">
        <f t="shared" si="11"/>
        <v>0</v>
      </c>
      <c r="AS64">
        <f t="shared" si="11"/>
        <v>0</v>
      </c>
      <c r="AT64">
        <f t="shared" si="11"/>
        <v>0</v>
      </c>
      <c r="AU64">
        <f t="shared" si="11"/>
        <v>0</v>
      </c>
      <c r="AV64">
        <f t="shared" si="10"/>
        <v>0</v>
      </c>
      <c r="AX64">
        <f t="shared" si="4"/>
        <v>1</v>
      </c>
      <c r="AY64" t="str">
        <v>optica-article</v>
      </c>
      <c r="AZ64" s="34">
        <f t="shared" si="9"/>
        <v>0</v>
      </c>
      <c r="BA64" s="34">
        <f t="shared" si="9"/>
        <v>0</v>
      </c>
      <c r="BB64" s="34">
        <f t="shared" si="9"/>
        <v>0</v>
      </c>
      <c r="BC64" s="34">
        <f t="shared" si="9"/>
        <v>0</v>
      </c>
      <c r="BD64" s="34">
        <f t="shared" si="9"/>
        <v>0</v>
      </c>
      <c r="BE64" s="34">
        <f t="shared" si="9"/>
        <v>0</v>
      </c>
      <c r="BF64" s="34">
        <f t="shared" si="8"/>
        <v>0</v>
      </c>
      <c r="BG64" s="34">
        <f t="shared" si="8"/>
        <v>0</v>
      </c>
      <c r="BH64" s="34">
        <f t="shared" si="8"/>
        <v>0</v>
      </c>
    </row>
    <row r="65" spans="1:60" x14ac:dyDescent="0.2">
      <c r="A65" s="7">
        <v>2306.0388800000001</v>
      </c>
      <c r="B65" s="3" t="s">
        <v>13</v>
      </c>
      <c r="C65" s="3">
        <v>0</v>
      </c>
      <c r="D65" s="3">
        <v>0</v>
      </c>
      <c r="E65" s="3" t="b">
        <v>1</v>
      </c>
      <c r="F65" s="13">
        <v>18.024008512496899</v>
      </c>
      <c r="G65" s="13">
        <v>0.167993783950805</v>
      </c>
      <c r="H65" s="13">
        <v>15.5713982582092</v>
      </c>
      <c r="I65" s="13">
        <v>0.11732125282287501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 t="b">
        <v>1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AG65" s="10"/>
      <c r="AH65" s="10"/>
      <c r="AM65" t="str">
        <v>amsproc</v>
      </c>
      <c r="AN65">
        <f t="shared" si="3"/>
        <v>0</v>
      </c>
      <c r="AO65">
        <f t="shared" si="11"/>
        <v>0</v>
      </c>
      <c r="AP65">
        <f t="shared" si="11"/>
        <v>0</v>
      </c>
      <c r="AQ65">
        <f t="shared" si="11"/>
        <v>0</v>
      </c>
      <c r="AR65">
        <f t="shared" si="11"/>
        <v>0</v>
      </c>
      <c r="AS65">
        <f t="shared" si="11"/>
        <v>0</v>
      </c>
      <c r="AT65">
        <f t="shared" si="11"/>
        <v>0</v>
      </c>
      <c r="AU65">
        <f t="shared" si="11"/>
        <v>0</v>
      </c>
      <c r="AV65">
        <f t="shared" si="10"/>
        <v>0</v>
      </c>
      <c r="AX65">
        <f t="shared" si="4"/>
        <v>1</v>
      </c>
      <c r="AY65" t="str">
        <v>amsproc</v>
      </c>
      <c r="AZ65" s="34">
        <f t="shared" si="9"/>
        <v>0</v>
      </c>
      <c r="BA65" s="34">
        <f t="shared" si="9"/>
        <v>0</v>
      </c>
      <c r="BB65" s="34">
        <f t="shared" si="9"/>
        <v>0</v>
      </c>
      <c r="BC65" s="34">
        <f t="shared" si="9"/>
        <v>0</v>
      </c>
      <c r="BD65" s="34">
        <f t="shared" si="9"/>
        <v>0</v>
      </c>
      <c r="BE65" s="34">
        <f t="shared" si="9"/>
        <v>0</v>
      </c>
      <c r="BF65" s="34">
        <f t="shared" si="8"/>
        <v>0</v>
      </c>
      <c r="BG65" s="34">
        <f t="shared" si="8"/>
        <v>0</v>
      </c>
      <c r="BH65" s="34">
        <f t="shared" si="8"/>
        <v>0</v>
      </c>
    </row>
    <row r="66" spans="1:60" x14ac:dyDescent="0.2">
      <c r="A66" s="7">
        <v>2306.0137199999999</v>
      </c>
      <c r="B66" s="3" t="s">
        <v>13</v>
      </c>
      <c r="C66" s="3">
        <v>0</v>
      </c>
      <c r="D66" s="3">
        <v>0</v>
      </c>
      <c r="E66" s="3" t="b">
        <v>1</v>
      </c>
      <c r="F66" s="13">
        <v>16.471120595932</v>
      </c>
      <c r="G66" s="13">
        <v>0.16857743263244601</v>
      </c>
      <c r="H66" s="13">
        <v>14.2241086959838</v>
      </c>
      <c r="I66" s="13">
        <v>0.115730285644531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 t="b">
        <v>1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AG66" s="10"/>
      <c r="AH66" s="10"/>
      <c r="AM66" t="str">
        <v>dccpaper</v>
      </c>
      <c r="AN66">
        <f t="shared" si="3"/>
        <v>0</v>
      </c>
      <c r="AO66">
        <f t="shared" si="11"/>
        <v>0</v>
      </c>
      <c r="AP66">
        <f t="shared" si="11"/>
        <v>0</v>
      </c>
      <c r="AQ66">
        <f t="shared" si="11"/>
        <v>0</v>
      </c>
      <c r="AR66">
        <f t="shared" si="11"/>
        <v>0</v>
      </c>
      <c r="AS66">
        <f t="shared" si="11"/>
        <v>0</v>
      </c>
      <c r="AT66">
        <f t="shared" si="11"/>
        <v>0</v>
      </c>
      <c r="AU66">
        <f t="shared" si="11"/>
        <v>0</v>
      </c>
      <c r="AV66">
        <f t="shared" si="10"/>
        <v>0</v>
      </c>
      <c r="AX66">
        <f t="shared" si="4"/>
        <v>1</v>
      </c>
      <c r="AY66" t="str">
        <v>dccpaper</v>
      </c>
      <c r="AZ66" s="34">
        <f t="shared" si="9"/>
        <v>0</v>
      </c>
      <c r="BA66" s="34">
        <f t="shared" si="9"/>
        <v>0</v>
      </c>
      <c r="BB66" s="34">
        <f t="shared" si="9"/>
        <v>0</v>
      </c>
      <c r="BC66" s="34">
        <f t="shared" si="9"/>
        <v>0</v>
      </c>
      <c r="BD66" s="34">
        <f t="shared" si="9"/>
        <v>0</v>
      </c>
      <c r="BE66" s="34">
        <f t="shared" si="9"/>
        <v>0</v>
      </c>
      <c r="BF66" s="34">
        <f t="shared" si="8"/>
        <v>0</v>
      </c>
      <c r="BG66" s="34">
        <f t="shared" si="8"/>
        <v>0</v>
      </c>
      <c r="BH66" s="34">
        <f t="shared" si="8"/>
        <v>0</v>
      </c>
    </row>
    <row r="67" spans="1:60" x14ac:dyDescent="0.2">
      <c r="A67" s="7">
        <v>2306.0037299999999</v>
      </c>
      <c r="B67" s="3" t="s">
        <v>13</v>
      </c>
      <c r="C67" s="3">
        <v>0</v>
      </c>
      <c r="D67" s="3">
        <v>12</v>
      </c>
      <c r="E67" s="3" t="b">
        <v>1</v>
      </c>
      <c r="F67" s="13">
        <v>12.568139076232899</v>
      </c>
      <c r="G67" s="13">
        <v>0.16757917404174799</v>
      </c>
      <c r="H67" s="13">
        <v>10.9423294067382</v>
      </c>
      <c r="I67" s="13">
        <v>0.21837186813354401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 t="b">
        <v>1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AG67" s="10"/>
      <c r="AH67" s="10"/>
      <c r="AM67" t="str">
        <v>oup-authoring-template</v>
      </c>
      <c r="AN67">
        <f t="shared" si="3"/>
        <v>0</v>
      </c>
      <c r="AO67">
        <f t="shared" si="11"/>
        <v>0</v>
      </c>
      <c r="AP67">
        <f t="shared" si="11"/>
        <v>0</v>
      </c>
      <c r="AQ67">
        <f t="shared" si="11"/>
        <v>0</v>
      </c>
      <c r="AR67">
        <f t="shared" si="11"/>
        <v>0</v>
      </c>
      <c r="AS67">
        <f t="shared" si="11"/>
        <v>0</v>
      </c>
      <c r="AT67">
        <f t="shared" si="11"/>
        <v>0</v>
      </c>
      <c r="AU67">
        <f t="shared" si="11"/>
        <v>0</v>
      </c>
      <c r="AV67">
        <f t="shared" si="10"/>
        <v>0</v>
      </c>
      <c r="AX67">
        <f t="shared" si="4"/>
        <v>1</v>
      </c>
      <c r="AY67" t="str">
        <v>oup-authoring-template</v>
      </c>
      <c r="AZ67" s="34">
        <f t="shared" si="9"/>
        <v>0</v>
      </c>
      <c r="BA67" s="34">
        <f t="shared" si="9"/>
        <v>0</v>
      </c>
      <c r="BB67" s="34">
        <f t="shared" si="9"/>
        <v>0</v>
      </c>
      <c r="BC67" s="34">
        <f t="shared" si="9"/>
        <v>0</v>
      </c>
      <c r="BD67" s="34">
        <f t="shared" si="9"/>
        <v>0</v>
      </c>
      <c r="BE67" s="34">
        <f t="shared" si="9"/>
        <v>0</v>
      </c>
      <c r="BF67" s="34">
        <f t="shared" si="8"/>
        <v>0</v>
      </c>
      <c r="BG67" s="34">
        <f t="shared" si="8"/>
        <v>0</v>
      </c>
      <c r="BH67" s="34">
        <f t="shared" si="8"/>
        <v>0</v>
      </c>
    </row>
    <row r="68" spans="1:60" x14ac:dyDescent="0.2">
      <c r="A68" s="7">
        <v>2306.0066099999999</v>
      </c>
      <c r="B68" s="3" t="s">
        <v>13</v>
      </c>
      <c r="C68" s="3">
        <v>0</v>
      </c>
      <c r="D68" s="3">
        <v>0</v>
      </c>
      <c r="E68" s="3" t="b">
        <v>1</v>
      </c>
      <c r="F68" s="13">
        <v>6.6589241027831996</v>
      </c>
      <c r="G68" s="13">
        <v>0.17717242240905701</v>
      </c>
      <c r="H68" s="13">
        <v>6.35518050193786</v>
      </c>
      <c r="I68" s="13">
        <v>0.168423652648925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 t="b">
        <v>1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AG68" s="10"/>
      <c r="AH68" s="10"/>
      <c r="AM68" t="str">
        <v>nbdt-article</v>
      </c>
      <c r="AN68">
        <f t="shared" si="3"/>
        <v>0</v>
      </c>
      <c r="AO68">
        <f t="shared" si="11"/>
        <v>0</v>
      </c>
      <c r="AP68">
        <f t="shared" si="11"/>
        <v>0</v>
      </c>
      <c r="AQ68">
        <f t="shared" si="11"/>
        <v>0</v>
      </c>
      <c r="AR68">
        <f t="shared" si="11"/>
        <v>0</v>
      </c>
      <c r="AS68">
        <f t="shared" si="11"/>
        <v>0</v>
      </c>
      <c r="AT68">
        <f t="shared" si="11"/>
        <v>0</v>
      </c>
      <c r="AU68">
        <f t="shared" si="11"/>
        <v>0</v>
      </c>
      <c r="AV68">
        <f t="shared" si="10"/>
        <v>0</v>
      </c>
      <c r="AX68">
        <f t="shared" si="4"/>
        <v>1</v>
      </c>
      <c r="AY68" t="str">
        <v>nbdt-article</v>
      </c>
      <c r="AZ68" s="34">
        <f t="shared" si="9"/>
        <v>0</v>
      </c>
      <c r="BA68" s="34">
        <f t="shared" si="9"/>
        <v>0</v>
      </c>
      <c r="BB68" s="34">
        <f t="shared" si="9"/>
        <v>0</v>
      </c>
      <c r="BC68" s="34">
        <f t="shared" si="9"/>
        <v>0</v>
      </c>
      <c r="BD68" s="34">
        <f t="shared" si="9"/>
        <v>0</v>
      </c>
      <c r="BE68" s="34">
        <f t="shared" si="9"/>
        <v>0</v>
      </c>
      <c r="BF68" s="34">
        <f t="shared" si="8"/>
        <v>0</v>
      </c>
      <c r="BG68" s="34">
        <f t="shared" si="8"/>
        <v>0</v>
      </c>
      <c r="BH68" s="34">
        <f t="shared" si="8"/>
        <v>0</v>
      </c>
    </row>
    <row r="69" spans="1:60" x14ac:dyDescent="0.2">
      <c r="A69" s="7">
        <v>2306.0091600000001</v>
      </c>
      <c r="B69" s="3" t="s">
        <v>13</v>
      </c>
      <c r="C69" s="3">
        <v>0</v>
      </c>
      <c r="D69" s="3">
        <v>12</v>
      </c>
      <c r="E69" s="3" t="b">
        <v>1</v>
      </c>
      <c r="F69" s="13">
        <v>13.2204329967498</v>
      </c>
      <c r="G69" s="13">
        <v>0.16793370246887199</v>
      </c>
      <c r="H69" s="13">
        <v>12.5920660495758</v>
      </c>
      <c r="I69" s="13">
        <v>0.220142602920532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 t="b">
        <v>1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AG69" s="10"/>
      <c r="AH69" s="10"/>
    </row>
    <row r="70" spans="1:60" x14ac:dyDescent="0.2">
      <c r="A70" s="7">
        <v>2306.0059000000001</v>
      </c>
      <c r="B70" s="3" t="s">
        <v>13</v>
      </c>
      <c r="C70" s="3">
        <v>0</v>
      </c>
      <c r="D70" s="3">
        <v>0</v>
      </c>
      <c r="E70" s="3" t="b">
        <v>1</v>
      </c>
      <c r="F70" s="13">
        <v>8.2276339530944806</v>
      </c>
      <c r="G70" s="13">
        <v>0.116230249404907</v>
      </c>
      <c r="H70" s="13">
        <v>8.3809061050415004</v>
      </c>
      <c r="I70" s="13">
        <v>0.115810394287109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 t="b">
        <v>1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AG70" s="10"/>
      <c r="AH70" s="10"/>
    </row>
    <row r="71" spans="1:60" x14ac:dyDescent="0.2">
      <c r="A71" s="7">
        <v>2306.0063100000002</v>
      </c>
      <c r="B71" s="3" t="s">
        <v>13</v>
      </c>
      <c r="C71" s="3">
        <v>0</v>
      </c>
      <c r="D71" s="3">
        <v>12</v>
      </c>
      <c r="E71" s="3" t="b">
        <v>1</v>
      </c>
      <c r="F71" s="13">
        <v>10.089570999145501</v>
      </c>
      <c r="G71" s="13">
        <v>0.16935682296752899</v>
      </c>
      <c r="H71" s="13">
        <v>9.7780225276947004</v>
      </c>
      <c r="I71" s="13">
        <v>0.22002458572387601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 t="b">
        <v>1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AG71" s="10"/>
      <c r="AH71" s="10"/>
    </row>
    <row r="72" spans="1:60" x14ac:dyDescent="0.2">
      <c r="A72" s="7">
        <v>2306.0067899999999</v>
      </c>
      <c r="B72" s="3" t="s">
        <v>13</v>
      </c>
      <c r="C72" s="3">
        <v>0</v>
      </c>
      <c r="D72" s="3">
        <v>0</v>
      </c>
      <c r="E72" s="3" t="b">
        <v>1</v>
      </c>
      <c r="F72" s="13">
        <v>11.9032793045043</v>
      </c>
      <c r="G72" s="13">
        <v>0.17823052406310999</v>
      </c>
      <c r="H72" s="13">
        <v>11.1918325424194</v>
      </c>
      <c r="I72" s="13">
        <v>0.116250753402709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 t="b">
        <v>1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AG72" s="10"/>
      <c r="AH72" s="10"/>
    </row>
    <row r="73" spans="1:60" x14ac:dyDescent="0.2">
      <c r="A73" s="7">
        <v>2306.0166300000001</v>
      </c>
      <c r="B73" s="3" t="s">
        <v>13</v>
      </c>
      <c r="C73" s="3">
        <v>0</v>
      </c>
      <c r="D73" s="3">
        <v>12</v>
      </c>
      <c r="E73" s="3" t="b">
        <v>1</v>
      </c>
      <c r="F73" s="13">
        <v>10.1439278125762</v>
      </c>
      <c r="G73" s="13">
        <v>0.17052721977233801</v>
      </c>
      <c r="H73" s="13">
        <v>10.5417709350585</v>
      </c>
      <c r="I73" s="13">
        <v>0.166067600250244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 t="b">
        <v>1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AG73" s="10"/>
      <c r="AH73" s="10"/>
    </row>
    <row r="74" spans="1:60" x14ac:dyDescent="0.2">
      <c r="A74" s="7">
        <v>2306.0033400000002</v>
      </c>
      <c r="B74" s="3" t="s">
        <v>13</v>
      </c>
      <c r="C74" s="3">
        <v>0</v>
      </c>
      <c r="D74" s="3">
        <v>0</v>
      </c>
      <c r="E74" s="3" t="b">
        <v>1</v>
      </c>
      <c r="F74" s="13">
        <v>7.1814482212066597</v>
      </c>
      <c r="G74" s="13">
        <v>0.116634845733642</v>
      </c>
      <c r="H74" s="13">
        <v>7.3559186458587602</v>
      </c>
      <c r="I74" s="13">
        <v>0.17038059234619099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 t="b">
        <v>1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AG74" s="10"/>
      <c r="AH74" s="10"/>
    </row>
    <row r="75" spans="1:60" x14ac:dyDescent="0.2">
      <c r="A75" s="7">
        <v>2306.0039700000002</v>
      </c>
      <c r="B75" s="3" t="s">
        <v>13</v>
      </c>
      <c r="C75" s="3">
        <v>0</v>
      </c>
      <c r="D75" s="3">
        <v>0</v>
      </c>
      <c r="E75" s="3" t="b">
        <v>1</v>
      </c>
      <c r="F75" s="13">
        <v>16.631651878356902</v>
      </c>
      <c r="G75" s="13">
        <v>0.168384313583374</v>
      </c>
      <c r="H75" s="13">
        <v>13.4904584884643</v>
      </c>
      <c r="I75" s="13">
        <v>0.17299771308898901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 t="b">
        <v>1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AG75" s="10"/>
      <c r="AH75" s="10"/>
    </row>
    <row r="76" spans="1:60" x14ac:dyDescent="0.2">
      <c r="A76" s="7">
        <v>2306.0182500000001</v>
      </c>
      <c r="B76" s="3" t="s">
        <v>13</v>
      </c>
      <c r="C76" s="3">
        <v>0</v>
      </c>
      <c r="D76" s="3">
        <v>0</v>
      </c>
      <c r="E76" s="3" t="b">
        <v>1</v>
      </c>
      <c r="F76" s="13">
        <v>12.000430107116699</v>
      </c>
      <c r="G76" s="13">
        <v>0.16783785820007299</v>
      </c>
      <c r="H76" s="13">
        <v>8.1583328247070295</v>
      </c>
      <c r="I76" s="13">
        <v>0.17076563835144001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 t="b">
        <v>1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AG76" s="10"/>
      <c r="AH76" s="10"/>
    </row>
    <row r="77" spans="1:60" x14ac:dyDescent="0.2">
      <c r="A77" s="7">
        <v>2306.0106300000002</v>
      </c>
      <c r="B77" s="3" t="s">
        <v>13</v>
      </c>
      <c r="C77" s="3">
        <v>0</v>
      </c>
      <c r="D77" s="3">
        <v>12</v>
      </c>
      <c r="E77" s="3" t="b">
        <v>1</v>
      </c>
      <c r="F77" s="13">
        <v>41.149533510208101</v>
      </c>
      <c r="G77" s="13">
        <v>0.16816067695617601</v>
      </c>
      <c r="H77" s="13">
        <v>26.3302931785583</v>
      </c>
      <c r="I77" s="13">
        <v>0.22003173828125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 t="b">
        <v>1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AG77" s="10"/>
      <c r="AH77" s="10"/>
    </row>
    <row r="78" spans="1:60" x14ac:dyDescent="0.2">
      <c r="A78" s="7">
        <v>2306.0773100000001</v>
      </c>
      <c r="B78" s="3" t="s">
        <v>13</v>
      </c>
      <c r="C78" s="3">
        <v>0</v>
      </c>
      <c r="D78" s="3">
        <v>0</v>
      </c>
      <c r="E78" s="3" t="b">
        <v>1</v>
      </c>
      <c r="F78" s="13">
        <v>30.944315433502201</v>
      </c>
      <c r="G78" s="13">
        <v>0.168330907821655</v>
      </c>
      <c r="H78" s="13">
        <v>15.394462585449199</v>
      </c>
      <c r="I78" s="13">
        <v>0.115867614746093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 t="b">
        <v>1</v>
      </c>
      <c r="S78" s="3">
        <v>0</v>
      </c>
      <c r="T78" s="3">
        <v>0</v>
      </c>
      <c r="U78" s="3">
        <v>0</v>
      </c>
      <c r="V78" s="3">
        <v>4</v>
      </c>
      <c r="W78" s="3">
        <v>0</v>
      </c>
      <c r="AG78" s="10"/>
      <c r="AH78" s="10"/>
    </row>
    <row r="79" spans="1:60" x14ac:dyDescent="0.2">
      <c r="A79" s="7">
        <v>2306.00209</v>
      </c>
      <c r="B79" s="3" t="s">
        <v>13</v>
      </c>
      <c r="C79" s="3">
        <v>0</v>
      </c>
      <c r="D79" s="3">
        <v>0</v>
      </c>
      <c r="E79" s="3" t="b">
        <v>1</v>
      </c>
      <c r="F79" s="13">
        <v>17.073342561721802</v>
      </c>
      <c r="G79" s="13">
        <v>0.167012929916381</v>
      </c>
      <c r="H79" s="13">
        <v>11.4799375534057</v>
      </c>
      <c r="I79" s="13">
        <v>0.11584520339965799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 t="b">
        <v>1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AG79" s="10"/>
      <c r="AH79" s="10"/>
    </row>
    <row r="80" spans="1:60" x14ac:dyDescent="0.2">
      <c r="A80" s="7">
        <v>2306.00216</v>
      </c>
      <c r="B80" s="3" t="s">
        <v>13</v>
      </c>
      <c r="C80" s="3">
        <v>0</v>
      </c>
      <c r="D80" s="3">
        <v>0</v>
      </c>
      <c r="E80" s="3" t="b">
        <v>1</v>
      </c>
      <c r="F80" s="13">
        <v>13.394492149353001</v>
      </c>
      <c r="G80" s="13">
        <v>0.16933965682983301</v>
      </c>
      <c r="H80" s="13">
        <v>13.7031593322753</v>
      </c>
      <c r="I80" s="13">
        <v>0.16868066787719699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 t="b">
        <v>1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AG80" s="10"/>
      <c r="AH80" s="10"/>
    </row>
    <row r="81" spans="1:34" x14ac:dyDescent="0.2">
      <c r="A81" s="7">
        <v>2306.0047399999999</v>
      </c>
      <c r="B81" s="3" t="s">
        <v>13</v>
      </c>
      <c r="C81" s="3">
        <v>0</v>
      </c>
      <c r="D81" s="3">
        <v>0</v>
      </c>
      <c r="E81" s="3" t="b">
        <v>1</v>
      </c>
      <c r="F81" s="13">
        <v>10.8807570934295</v>
      </c>
      <c r="G81" s="13">
        <v>0.16780328750610299</v>
      </c>
      <c r="H81" s="13">
        <v>10.7358622550964</v>
      </c>
      <c r="I81" s="13">
        <v>0.173083305358886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 t="b">
        <v>1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AG81" s="10"/>
      <c r="AH81" s="10"/>
    </row>
    <row r="82" spans="1:34" x14ac:dyDescent="0.2">
      <c r="A82" s="7">
        <v>2306.00225</v>
      </c>
      <c r="B82" s="3" t="s">
        <v>13</v>
      </c>
      <c r="C82" s="3">
        <v>0</v>
      </c>
      <c r="D82" s="3">
        <v>0</v>
      </c>
      <c r="E82" s="3" t="b">
        <v>1</v>
      </c>
      <c r="F82" s="13">
        <v>5.6017603874206499</v>
      </c>
      <c r="G82" s="13">
        <v>0.11594533920288</v>
      </c>
      <c r="H82" s="13">
        <v>6.2577877044677699</v>
      </c>
      <c r="I82" s="13">
        <v>0.22603082656860299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 t="b">
        <v>1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AG82" s="10"/>
      <c r="AH82" s="10"/>
    </row>
    <row r="83" spans="1:34" x14ac:dyDescent="0.2">
      <c r="A83" s="7">
        <v>2306.0074100000002</v>
      </c>
      <c r="B83" s="3" t="s">
        <v>13</v>
      </c>
      <c r="C83" s="3">
        <v>0</v>
      </c>
      <c r="D83" s="3">
        <v>0</v>
      </c>
      <c r="E83" s="3" t="b">
        <v>1</v>
      </c>
      <c r="F83" s="13">
        <v>2.0277228355407702</v>
      </c>
      <c r="G83" s="13">
        <v>0.118913173675537</v>
      </c>
      <c r="H83" s="13">
        <v>2.3291771411895699</v>
      </c>
      <c r="I83" s="13">
        <v>0.1159188747406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b">
        <v>1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AG83" s="10"/>
      <c r="AH83" s="10"/>
    </row>
    <row r="84" spans="1:34" x14ac:dyDescent="0.2">
      <c r="A84" s="7">
        <v>2306.0047100000002</v>
      </c>
      <c r="B84" s="3" t="s">
        <v>13</v>
      </c>
      <c r="C84" s="3">
        <v>0</v>
      </c>
      <c r="D84" s="3">
        <v>0</v>
      </c>
      <c r="E84" s="3" t="b">
        <v>1</v>
      </c>
      <c r="F84" s="13">
        <v>102.26093673706001</v>
      </c>
      <c r="G84" s="13">
        <v>0.11659550666809</v>
      </c>
      <c r="H84" s="13">
        <v>109.983445882797</v>
      </c>
      <c r="I84" s="13">
        <v>0.17373132705688399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 t="b">
        <v>1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AG84" s="10" t="s">
        <v>107</v>
      </c>
      <c r="AH84" s="10"/>
    </row>
    <row r="85" spans="1:34" x14ac:dyDescent="0.2">
      <c r="A85" s="7">
        <v>2306.0010900000002</v>
      </c>
      <c r="B85" s="3" t="s">
        <v>13</v>
      </c>
      <c r="C85" s="3">
        <v>0</v>
      </c>
      <c r="D85" s="3">
        <v>0</v>
      </c>
      <c r="E85" s="3" t="b">
        <v>1</v>
      </c>
      <c r="F85" s="13">
        <v>6.5176551342010498</v>
      </c>
      <c r="G85" s="13">
        <v>0.11618542671203599</v>
      </c>
      <c r="H85" s="13">
        <v>6.7092871665954501</v>
      </c>
      <c r="I85" s="13">
        <v>0.116061449050903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 t="b">
        <v>1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AG85" s="10"/>
      <c r="AH85" s="10"/>
    </row>
    <row r="86" spans="1:34" x14ac:dyDescent="0.2">
      <c r="A86" s="7">
        <v>2306.0129400000001</v>
      </c>
      <c r="B86" s="3" t="s">
        <v>13</v>
      </c>
      <c r="C86" s="3">
        <v>0</v>
      </c>
      <c r="D86" s="3">
        <v>0</v>
      </c>
      <c r="E86" s="3" t="b">
        <v>1</v>
      </c>
      <c r="F86" s="13">
        <v>20.606643676757798</v>
      </c>
      <c r="G86" s="13">
        <v>0.11672782897949199</v>
      </c>
      <c r="H86" s="13">
        <v>21.176514148712101</v>
      </c>
      <c r="I86" s="13">
        <v>0.11568260192870999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 t="b">
        <v>1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AG86" s="10"/>
      <c r="AH86" s="10"/>
    </row>
    <row r="87" spans="1:34" x14ac:dyDescent="0.2">
      <c r="A87" s="7">
        <v>2306.0151000000001</v>
      </c>
      <c r="B87" s="3" t="s">
        <v>13</v>
      </c>
      <c r="C87" s="3">
        <v>0</v>
      </c>
      <c r="D87" s="3">
        <v>0</v>
      </c>
      <c r="E87" s="3" t="b">
        <v>1</v>
      </c>
      <c r="F87" s="13">
        <v>14.161940813064501</v>
      </c>
      <c r="G87" s="13">
        <v>0.115683078765869</v>
      </c>
      <c r="H87" s="13">
        <v>14.290664196014401</v>
      </c>
      <c r="I87" s="13">
        <v>0.170403957366943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 t="b">
        <v>1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AG87" s="10"/>
      <c r="AH87" s="10"/>
    </row>
    <row r="88" spans="1:34" x14ac:dyDescent="0.2">
      <c r="A88" s="7">
        <v>2306.0011599999998</v>
      </c>
      <c r="B88" s="3" t="s">
        <v>13</v>
      </c>
      <c r="C88" s="3">
        <v>0</v>
      </c>
      <c r="D88" s="3">
        <v>0</v>
      </c>
      <c r="E88" s="3" t="b">
        <v>1</v>
      </c>
      <c r="F88" s="13">
        <v>10.4238638877868</v>
      </c>
      <c r="G88" s="13">
        <v>0.116047620773315</v>
      </c>
      <c r="H88" s="13">
        <v>10.3875520229339</v>
      </c>
      <c r="I88" s="13">
        <v>0.16934037208557101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 t="b">
        <v>1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AG88" s="10"/>
      <c r="AH88" s="10"/>
    </row>
    <row r="89" spans="1:34" x14ac:dyDescent="0.2">
      <c r="A89" s="7">
        <v>2306.0099100000002</v>
      </c>
      <c r="B89" s="3" t="s">
        <v>13</v>
      </c>
      <c r="C89" s="3">
        <v>0</v>
      </c>
      <c r="D89" s="3">
        <v>0</v>
      </c>
      <c r="E89" s="3" t="b">
        <v>1</v>
      </c>
      <c r="F89" s="13">
        <v>9.3231487274169904</v>
      </c>
      <c r="G89" s="13">
        <v>0.116751194000244</v>
      </c>
      <c r="H89" s="13">
        <v>11.2667579650878</v>
      </c>
      <c r="I89" s="13">
        <v>0.169217824935913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b">
        <v>1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AG89" s="10"/>
      <c r="AH89" s="10"/>
    </row>
    <row r="90" spans="1:34" x14ac:dyDescent="0.2">
      <c r="A90" s="7">
        <v>2306.0144100000002</v>
      </c>
      <c r="B90" s="3" t="s">
        <v>13</v>
      </c>
      <c r="C90" s="3">
        <v>0</v>
      </c>
      <c r="D90" s="3">
        <v>0</v>
      </c>
      <c r="E90" s="3" t="b">
        <v>1</v>
      </c>
      <c r="F90" s="13">
        <v>6.0171349048614502</v>
      </c>
      <c r="G90" s="13">
        <v>0.11620140075683499</v>
      </c>
      <c r="H90" s="13">
        <v>6.1519057750701904</v>
      </c>
      <c r="I90" s="13">
        <v>0.173991203308105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 t="b">
        <v>1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AG90" s="10"/>
      <c r="AH90" s="10"/>
    </row>
    <row r="91" spans="1:34" x14ac:dyDescent="0.2">
      <c r="A91" s="7">
        <v>2306.0014099999999</v>
      </c>
      <c r="B91" s="3" t="s">
        <v>13</v>
      </c>
      <c r="C91" s="3">
        <v>0</v>
      </c>
      <c r="D91" s="3">
        <v>12</v>
      </c>
      <c r="E91" s="3" t="b">
        <v>1</v>
      </c>
      <c r="F91" s="13">
        <v>30.2381205558776</v>
      </c>
      <c r="G91" s="13">
        <v>0.166628837585449</v>
      </c>
      <c r="H91" s="13">
        <v>22.838766336441001</v>
      </c>
      <c r="I91" s="13">
        <v>0.216432094573974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b">
        <v>1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AG91" s="10"/>
      <c r="AH91" s="10"/>
    </row>
    <row r="92" spans="1:34" x14ac:dyDescent="0.2">
      <c r="A92" s="7">
        <v>2306.0072700000001</v>
      </c>
      <c r="B92" s="3" t="s">
        <v>13</v>
      </c>
      <c r="C92" s="3">
        <v>0</v>
      </c>
      <c r="D92" s="3">
        <v>0</v>
      </c>
      <c r="E92" s="3" t="b">
        <v>1</v>
      </c>
      <c r="F92" s="13">
        <v>15.369922876358</v>
      </c>
      <c r="G92" s="13">
        <v>0.17133140563964799</v>
      </c>
      <c r="H92" s="13">
        <v>14.8671150207519</v>
      </c>
      <c r="I92" s="13">
        <v>0.17022657394409099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 t="b">
        <v>1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AG92" s="10"/>
      <c r="AH92" s="10"/>
    </row>
    <row r="93" spans="1:34" x14ac:dyDescent="0.2">
      <c r="A93" s="7">
        <v>2306.00882</v>
      </c>
      <c r="B93" s="3" t="s">
        <v>13</v>
      </c>
      <c r="C93" s="3">
        <v>0</v>
      </c>
      <c r="D93" s="3">
        <v>12</v>
      </c>
      <c r="E93" s="3" t="b">
        <v>1</v>
      </c>
      <c r="F93" s="13">
        <v>4.2954385280609104</v>
      </c>
      <c r="G93" s="13">
        <v>0.21730208396911599</v>
      </c>
      <c r="H93" s="13">
        <v>3.6403684616088801</v>
      </c>
      <c r="I93" s="13">
        <v>0.166704416275024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 t="b">
        <v>1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AG93" s="10"/>
      <c r="AH93" s="10"/>
    </row>
    <row r="94" spans="1:34" x14ac:dyDescent="0.2">
      <c r="A94" s="7">
        <v>2306.0027799999998</v>
      </c>
      <c r="B94" s="3" t="s">
        <v>13</v>
      </c>
      <c r="C94" s="3">
        <v>0</v>
      </c>
      <c r="D94" s="3">
        <v>0</v>
      </c>
      <c r="E94" s="3" t="b">
        <v>1</v>
      </c>
      <c r="F94" s="13">
        <v>7.4652588367462096</v>
      </c>
      <c r="G94" s="13">
        <v>0.115541219711303</v>
      </c>
      <c r="H94" s="13">
        <v>6.1033515930175701</v>
      </c>
      <c r="I94" s="13">
        <v>0.116291522979736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b">
        <v>1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AG94" s="10"/>
      <c r="AH94" s="10"/>
    </row>
    <row r="95" spans="1:34" x14ac:dyDescent="0.2">
      <c r="A95" s="7">
        <v>2306.0021400000001</v>
      </c>
      <c r="B95" s="3" t="s">
        <v>13</v>
      </c>
      <c r="C95" s="3">
        <v>0</v>
      </c>
      <c r="D95" s="3">
        <v>0</v>
      </c>
      <c r="E95" s="3" t="b">
        <v>1</v>
      </c>
      <c r="F95" s="13">
        <v>9.2941126823425293</v>
      </c>
      <c r="G95" s="13">
        <v>0.169552326202392</v>
      </c>
      <c r="H95" s="13">
        <v>10.982087373733499</v>
      </c>
      <c r="I95" s="13">
        <v>0.11712098121643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 t="b">
        <v>1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AG95" s="10"/>
      <c r="AH95" s="10"/>
    </row>
    <row r="96" spans="1:34" x14ac:dyDescent="0.2">
      <c r="A96" s="7">
        <v>2306.02792</v>
      </c>
      <c r="B96" s="3" t="s">
        <v>13</v>
      </c>
      <c r="C96" s="3">
        <v>0</v>
      </c>
      <c r="D96" s="3">
        <v>0</v>
      </c>
      <c r="E96" s="3" t="b">
        <v>1</v>
      </c>
      <c r="F96" s="13">
        <v>14.747976541519099</v>
      </c>
      <c r="G96" s="13">
        <v>0.16743111610412501</v>
      </c>
      <c r="H96" s="13">
        <v>16.301825523376401</v>
      </c>
      <c r="I96" s="13">
        <v>0.11620354652404701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 t="b">
        <v>1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AG96" s="10"/>
      <c r="AH96" s="10"/>
    </row>
    <row r="97" spans="1:34" x14ac:dyDescent="0.2">
      <c r="A97" s="7">
        <v>2306.0413199999998</v>
      </c>
      <c r="B97" s="3" t="s">
        <v>13</v>
      </c>
      <c r="C97" s="3">
        <v>0</v>
      </c>
      <c r="D97" s="3">
        <v>0</v>
      </c>
      <c r="E97" s="3" t="b">
        <v>1</v>
      </c>
      <c r="F97" s="13">
        <v>11.3432824611663</v>
      </c>
      <c r="G97" s="13">
        <v>0.116130828857421</v>
      </c>
      <c r="H97" s="13">
        <v>12.853854894637999</v>
      </c>
      <c r="I97" s="13">
        <v>0.169995307922363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 t="b">
        <v>1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AG97" s="10"/>
      <c r="AH97" s="10"/>
    </row>
    <row r="98" spans="1:34" x14ac:dyDescent="0.2">
      <c r="A98" s="7">
        <v>2306.00063</v>
      </c>
      <c r="B98" s="3" t="s">
        <v>35</v>
      </c>
      <c r="C98" s="3">
        <v>0</v>
      </c>
      <c r="D98" s="3">
        <v>0</v>
      </c>
      <c r="E98" s="3" t="b">
        <v>1</v>
      </c>
      <c r="F98" s="13">
        <v>20.909447669982899</v>
      </c>
      <c r="G98" s="13">
        <v>0.167759418487548</v>
      </c>
      <c r="H98" s="13">
        <v>20.8107750415802</v>
      </c>
      <c r="I98" s="13">
        <v>0.166438102722167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 t="b">
        <v>1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AG98" s="10"/>
      <c r="AH98" s="10"/>
    </row>
    <row r="99" spans="1:34" x14ac:dyDescent="0.2">
      <c r="A99" s="7">
        <v>2306.0376799999999</v>
      </c>
      <c r="B99" s="3" t="s">
        <v>69</v>
      </c>
      <c r="C99" s="3">
        <v>0</v>
      </c>
      <c r="D99" s="3">
        <v>0</v>
      </c>
      <c r="E99" s="3" t="b">
        <v>1</v>
      </c>
      <c r="F99" s="13">
        <v>11.4463980197906</v>
      </c>
      <c r="G99" s="13">
        <v>0.115223407745361</v>
      </c>
      <c r="H99" s="13">
        <v>9.9364252090454102</v>
      </c>
      <c r="I99" s="13">
        <v>0.11663007736206001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 t="b">
        <v>1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AG99" s="10"/>
      <c r="AH99" s="10"/>
    </row>
    <row r="100" spans="1:34" x14ac:dyDescent="0.2">
      <c r="A100" s="7">
        <v>2306.0524099999998</v>
      </c>
      <c r="B100" s="3" t="s">
        <v>10</v>
      </c>
      <c r="C100" s="3">
        <v>0</v>
      </c>
      <c r="D100" s="3">
        <v>0</v>
      </c>
      <c r="E100" s="3" t="b">
        <v>0</v>
      </c>
      <c r="F100" s="13">
        <v>22.087095737457201</v>
      </c>
      <c r="G100" s="13">
        <v>0.116740465164184</v>
      </c>
      <c r="H100" s="13">
        <v>25.007714986801101</v>
      </c>
      <c r="I100" s="13">
        <v>0.116734027862548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b">
        <v>1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 t="s">
        <v>275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s="10" t="s">
        <v>115</v>
      </c>
      <c r="AH100" s="10"/>
    </row>
    <row r="101" spans="1:34" x14ac:dyDescent="0.2">
      <c r="A101" s="7">
        <v>2306.0000500000001</v>
      </c>
      <c r="B101" s="3" t="s">
        <v>10</v>
      </c>
      <c r="C101" s="3">
        <v>0</v>
      </c>
      <c r="D101" s="3">
        <v>0</v>
      </c>
      <c r="E101" s="3" t="b">
        <v>1</v>
      </c>
      <c r="F101" s="13">
        <v>34.400736331939697</v>
      </c>
      <c r="G101" s="13">
        <v>0.17437577247619601</v>
      </c>
      <c r="H101" s="13">
        <v>28.228997945785501</v>
      </c>
      <c r="I101" s="13">
        <v>0.11582827568054101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b">
        <v>1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275</v>
      </c>
      <c r="AG101" s="10"/>
      <c r="AH101" s="10"/>
    </row>
    <row r="102" spans="1:34" x14ac:dyDescent="0.2">
      <c r="A102" s="7">
        <v>2306.0230299999998</v>
      </c>
      <c r="B102" s="3" t="s">
        <v>10</v>
      </c>
      <c r="C102" s="3">
        <v>0</v>
      </c>
      <c r="D102" s="3">
        <v>0</v>
      </c>
      <c r="E102" s="3" t="b">
        <v>1</v>
      </c>
      <c r="F102" s="13">
        <v>32.2712624073028</v>
      </c>
      <c r="G102" s="13">
        <v>0.167246103286743</v>
      </c>
      <c r="H102" s="13">
        <v>33.370534896850501</v>
      </c>
      <c r="I102" s="13">
        <v>0.17139124870300201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b">
        <v>1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 t="s">
        <v>275</v>
      </c>
      <c r="AG102" s="10"/>
      <c r="AH102" s="10"/>
    </row>
    <row r="103" spans="1:34" x14ac:dyDescent="0.2">
      <c r="A103" s="7">
        <v>2306.0010299999999</v>
      </c>
      <c r="B103" s="3" t="s">
        <v>10</v>
      </c>
      <c r="C103" s="3">
        <v>0</v>
      </c>
      <c r="D103" s="3">
        <v>0</v>
      </c>
      <c r="E103" s="3" t="b">
        <v>1</v>
      </c>
      <c r="F103" s="13">
        <v>44.934041023254402</v>
      </c>
      <c r="G103" s="13">
        <v>0.169727087020874</v>
      </c>
      <c r="H103" s="13">
        <v>44.611984014511101</v>
      </c>
      <c r="I103" s="13">
        <v>0.16846871376037501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 t="b">
        <v>1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 t="s">
        <v>275</v>
      </c>
      <c r="AG103" s="10"/>
      <c r="AH103" s="10"/>
    </row>
    <row r="104" spans="1:34" x14ac:dyDescent="0.2">
      <c r="A104" s="7">
        <v>2306.0003200000001</v>
      </c>
      <c r="B104" s="3" t="s">
        <v>10</v>
      </c>
      <c r="C104" s="3">
        <v>0</v>
      </c>
      <c r="D104" s="3">
        <v>12</v>
      </c>
      <c r="E104" s="3" t="b">
        <v>0</v>
      </c>
      <c r="F104" s="13">
        <v>7.5592231750488201</v>
      </c>
      <c r="G104" s="13">
        <v>0.115562915802001</v>
      </c>
      <c r="H104" s="13">
        <v>7.4047493934631303</v>
      </c>
      <c r="I104" s="13">
        <v>0.16712689399719199</v>
      </c>
      <c r="J104" s="3">
        <v>11</v>
      </c>
      <c r="K104" s="3">
        <v>10</v>
      </c>
      <c r="L104" s="3">
        <v>0</v>
      </c>
      <c r="M104" s="3">
        <v>0</v>
      </c>
      <c r="N104" s="3">
        <v>0</v>
      </c>
      <c r="O104" s="3">
        <v>-11</v>
      </c>
      <c r="P104" s="3">
        <v>-10</v>
      </c>
      <c r="Q104" s="3">
        <v>7</v>
      </c>
      <c r="R104" s="3" t="b">
        <v>1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 t="s">
        <v>277</v>
      </c>
      <c r="Y104">
        <v>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 s="10" t="s">
        <v>112</v>
      </c>
      <c r="AH104" s="10"/>
    </row>
    <row r="105" spans="1:34" x14ac:dyDescent="0.2">
      <c r="A105" s="7">
        <v>2306.0174499999998</v>
      </c>
      <c r="B105" s="3" t="s">
        <v>10</v>
      </c>
      <c r="C105" s="3">
        <v>0</v>
      </c>
      <c r="D105" s="3">
        <v>0</v>
      </c>
      <c r="E105" s="3" t="b">
        <v>0</v>
      </c>
      <c r="F105" s="13">
        <v>42.098191499709998</v>
      </c>
      <c r="G105" s="13">
        <v>0.115252017974853</v>
      </c>
      <c r="H105" s="13">
        <v>42.5609128475189</v>
      </c>
      <c r="I105" s="13">
        <v>0.17090177536010701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 t="b">
        <v>1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 t="s">
        <v>277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s="10" t="s">
        <v>109</v>
      </c>
      <c r="AH105" s="10"/>
    </row>
    <row r="106" spans="1:34" x14ac:dyDescent="0.2">
      <c r="A106" s="7">
        <v>2306.00038</v>
      </c>
      <c r="B106" s="3" t="s">
        <v>10</v>
      </c>
      <c r="C106" s="3">
        <v>0</v>
      </c>
      <c r="D106" s="3">
        <v>0</v>
      </c>
      <c r="E106" s="3" t="b">
        <v>1</v>
      </c>
      <c r="F106" s="13">
        <v>27.7761952877044</v>
      </c>
      <c r="G106" s="13">
        <v>0.116317749023437</v>
      </c>
      <c r="H106" s="13">
        <v>26.785031795501698</v>
      </c>
      <c r="I106" s="13">
        <v>0.171108484268188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 t="b">
        <v>1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 t="s">
        <v>277</v>
      </c>
      <c r="AG106" s="10"/>
      <c r="AH106" s="10"/>
    </row>
    <row r="107" spans="1:34" x14ac:dyDescent="0.2">
      <c r="A107" s="7">
        <v>2306.0009300000002</v>
      </c>
      <c r="B107" s="3" t="s">
        <v>10</v>
      </c>
      <c r="C107" s="3">
        <v>0</v>
      </c>
      <c r="D107" s="3">
        <v>12</v>
      </c>
      <c r="E107" s="3" t="b">
        <v>1</v>
      </c>
      <c r="F107" s="13">
        <v>12.439726352691601</v>
      </c>
      <c r="G107" s="13">
        <v>0.16749763488769501</v>
      </c>
      <c r="H107" s="13">
        <v>10.1289815902709</v>
      </c>
      <c r="I107" s="13">
        <v>0.22199416160583399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 t="b">
        <v>1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 t="s">
        <v>277</v>
      </c>
      <c r="AG107" s="10"/>
      <c r="AH107" s="10"/>
    </row>
    <row r="108" spans="1:34" x14ac:dyDescent="0.2">
      <c r="A108" s="7">
        <v>2306.0001299999999</v>
      </c>
      <c r="B108" s="3" t="s">
        <v>10</v>
      </c>
      <c r="C108" s="3">
        <v>0</v>
      </c>
      <c r="D108" s="3">
        <v>0</v>
      </c>
      <c r="E108" s="3" t="b">
        <v>1</v>
      </c>
      <c r="F108" s="13">
        <v>21.842977046966499</v>
      </c>
      <c r="G108" s="13">
        <v>0.17003965377807601</v>
      </c>
      <c r="H108" s="13">
        <v>22.6643676757812</v>
      </c>
      <c r="I108" s="13">
        <v>0.16828727722167899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 t="b">
        <v>1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 t="s">
        <v>277</v>
      </c>
      <c r="AG108" s="10"/>
      <c r="AH108" s="10"/>
    </row>
    <row r="109" spans="1:34" x14ac:dyDescent="0.2">
      <c r="A109" s="7">
        <v>2306.0045300000002</v>
      </c>
      <c r="B109" s="3" t="s">
        <v>10</v>
      </c>
      <c r="C109" s="3">
        <v>0</v>
      </c>
      <c r="D109" s="3">
        <v>0</v>
      </c>
      <c r="E109" s="3" t="b">
        <v>1</v>
      </c>
      <c r="F109" s="13">
        <v>46.451558113098102</v>
      </c>
      <c r="G109" s="13">
        <v>0.167681694030761</v>
      </c>
      <c r="H109" s="13">
        <v>30.0176727771759</v>
      </c>
      <c r="I109" s="13">
        <v>0.17024612426757799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 t="b">
        <v>1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 t="s">
        <v>277</v>
      </c>
      <c r="AG109" s="10"/>
      <c r="AH109" s="10"/>
    </row>
    <row r="110" spans="1:34" x14ac:dyDescent="0.2">
      <c r="A110" s="7">
        <v>2306.0000700000001</v>
      </c>
      <c r="B110" s="3" t="s">
        <v>10</v>
      </c>
      <c r="C110" s="3">
        <v>0</v>
      </c>
      <c r="D110" s="3">
        <v>0</v>
      </c>
      <c r="E110" s="3" t="b">
        <v>1</v>
      </c>
      <c r="F110" s="13">
        <v>15.9009020328521</v>
      </c>
      <c r="G110" s="13">
        <v>0.17475795745849601</v>
      </c>
      <c r="H110" s="13">
        <v>12.992159128189</v>
      </c>
      <c r="I110" s="13">
        <v>0.17333197593688901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 t="b">
        <v>1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 t="s">
        <v>277</v>
      </c>
      <c r="AG110" s="10"/>
      <c r="AH110" s="10"/>
    </row>
    <row r="111" spans="1:34" x14ac:dyDescent="0.2">
      <c r="A111" s="7">
        <v>2306.09175</v>
      </c>
      <c r="B111" s="3" t="s">
        <v>10</v>
      </c>
      <c r="C111" s="3">
        <v>0</v>
      </c>
      <c r="D111" s="3">
        <v>0</v>
      </c>
      <c r="E111" s="3" t="b">
        <v>1</v>
      </c>
      <c r="F111" s="13">
        <v>34.026011705398503</v>
      </c>
      <c r="G111" s="13">
        <v>0.116582632064819</v>
      </c>
      <c r="H111" s="13">
        <v>38.3350698947906</v>
      </c>
      <c r="I111" s="13">
        <v>0.168693542480468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 t="b">
        <v>1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 t="s">
        <v>277</v>
      </c>
      <c r="AG111" s="10"/>
      <c r="AH111" s="10"/>
    </row>
    <row r="112" spans="1:34" x14ac:dyDescent="0.2">
      <c r="A112" s="7">
        <v>2306.0055699999998</v>
      </c>
      <c r="B112" s="3" t="s">
        <v>10</v>
      </c>
      <c r="C112" s="3">
        <v>0</v>
      </c>
      <c r="D112" s="3">
        <v>0</v>
      </c>
      <c r="E112" s="3" t="b">
        <v>1</v>
      </c>
      <c r="F112" s="13">
        <v>14.108700752258301</v>
      </c>
      <c r="G112" s="13">
        <v>0.116316318511962</v>
      </c>
      <c r="H112" s="13">
        <v>15.321183443069399</v>
      </c>
      <c r="I112" s="13">
        <v>0.116622686386108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 t="b">
        <v>1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 t="s">
        <v>279</v>
      </c>
      <c r="AG112" s="10"/>
      <c r="AH112" s="10"/>
    </row>
    <row r="113" spans="1:34" x14ac:dyDescent="0.2">
      <c r="A113" s="7">
        <v>2306.0179899999998</v>
      </c>
      <c r="B113" s="3" t="s">
        <v>10</v>
      </c>
      <c r="C113" s="3">
        <v>12</v>
      </c>
      <c r="D113" s="3">
        <v>12</v>
      </c>
      <c r="E113" s="3" t="b">
        <v>0</v>
      </c>
      <c r="F113" s="13">
        <v>6.0349850654601997</v>
      </c>
      <c r="G113" s="13">
        <v>5.7018802165985099</v>
      </c>
      <c r="H113" s="13">
        <v>5.3153390884399396</v>
      </c>
      <c r="I113" s="13">
        <v>0.21825313568115201</v>
      </c>
      <c r="J113" s="3">
        <v>102</v>
      </c>
      <c r="K113" s="3">
        <v>99</v>
      </c>
      <c r="L113" s="3">
        <v>0</v>
      </c>
      <c r="M113" s="3">
        <v>0</v>
      </c>
      <c r="N113" s="3">
        <v>0</v>
      </c>
      <c r="O113" s="3">
        <v>-70</v>
      </c>
      <c r="P113" s="3">
        <v>-79</v>
      </c>
      <c r="Q113" s="3">
        <v>30</v>
      </c>
      <c r="R113" s="3" t="b">
        <v>1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 t="s">
        <v>274</v>
      </c>
      <c r="AA113">
        <v>1</v>
      </c>
      <c r="AG113" s="10"/>
      <c r="AH113" s="10"/>
    </row>
    <row r="114" spans="1:34" x14ac:dyDescent="0.2">
      <c r="A114" s="7">
        <v>2306.00036</v>
      </c>
      <c r="B114" s="3" t="s">
        <v>10</v>
      </c>
      <c r="C114" s="3">
        <v>0</v>
      </c>
      <c r="D114" s="3">
        <v>0</v>
      </c>
      <c r="E114" s="3" t="b">
        <v>1</v>
      </c>
      <c r="F114" s="13">
        <v>30.942659616470301</v>
      </c>
      <c r="G114" s="13">
        <v>0.13549423217773399</v>
      </c>
      <c r="H114" s="13">
        <v>28.7120168209075</v>
      </c>
      <c r="I114" s="13">
        <v>0.115737915039062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 t="b">
        <v>1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 t="s">
        <v>274</v>
      </c>
      <c r="AG114" s="10"/>
      <c r="AH114" s="10"/>
    </row>
    <row r="115" spans="1:34" x14ac:dyDescent="0.2">
      <c r="A115" s="7">
        <v>2306.0036700000001</v>
      </c>
      <c r="B115" s="3" t="s">
        <v>10</v>
      </c>
      <c r="C115" s="3">
        <v>0</v>
      </c>
      <c r="D115" s="3">
        <v>0</v>
      </c>
      <c r="E115" s="3" t="b">
        <v>1</v>
      </c>
      <c r="F115" s="13">
        <v>28.0520162582397</v>
      </c>
      <c r="G115" s="13">
        <v>0.17500758171081501</v>
      </c>
      <c r="H115" s="13">
        <v>27.989581108093201</v>
      </c>
      <c r="I115" s="13">
        <v>0.17377901077270499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 t="b">
        <v>1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 t="s">
        <v>274</v>
      </c>
      <c r="AG115" s="10"/>
      <c r="AH115" s="10"/>
    </row>
    <row r="116" spans="1:34" x14ac:dyDescent="0.2">
      <c r="A116" s="7">
        <v>2306.0018100000002</v>
      </c>
      <c r="B116" s="3" t="s">
        <v>10</v>
      </c>
      <c r="C116" s="3">
        <v>0</v>
      </c>
      <c r="D116" s="3">
        <v>0</v>
      </c>
      <c r="E116" s="3" t="b">
        <v>1</v>
      </c>
      <c r="F116" s="13">
        <v>31.7780067920684</v>
      </c>
      <c r="G116" s="13">
        <v>0.16849279403686501</v>
      </c>
      <c r="H116" s="13">
        <v>25.274483680725002</v>
      </c>
      <c r="I116" s="13">
        <v>0.171489477157592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 t="b">
        <v>1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 t="s">
        <v>274</v>
      </c>
      <c r="AG116" s="10"/>
      <c r="AH116" s="10"/>
    </row>
    <row r="117" spans="1:34" x14ac:dyDescent="0.2">
      <c r="A117" s="7">
        <v>2306.0000799999998</v>
      </c>
      <c r="B117" s="3" t="s">
        <v>10</v>
      </c>
      <c r="C117" s="3">
        <v>0</v>
      </c>
      <c r="D117" s="3">
        <v>0</v>
      </c>
      <c r="E117" s="3" t="b">
        <v>1</v>
      </c>
      <c r="F117" s="13">
        <v>29.6408081054687</v>
      </c>
      <c r="G117" s="13">
        <v>0.17068362236022899</v>
      </c>
      <c r="H117" s="13">
        <v>27.016806602477999</v>
      </c>
      <c r="I117" s="13">
        <v>0.172290563583374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 t="b">
        <v>1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 t="s">
        <v>274</v>
      </c>
      <c r="AG117" s="10"/>
      <c r="AH117" s="10"/>
    </row>
    <row r="118" spans="1:34" x14ac:dyDescent="0.2">
      <c r="A118" s="7">
        <v>2306.0192000000002</v>
      </c>
      <c r="B118" s="3" t="s">
        <v>10</v>
      </c>
      <c r="C118" s="3">
        <v>0</v>
      </c>
      <c r="D118" s="3">
        <v>0</v>
      </c>
      <c r="E118" s="3" t="b">
        <v>1</v>
      </c>
      <c r="F118" s="13">
        <v>27.015147209167399</v>
      </c>
      <c r="G118" s="13">
        <v>0.16948103904724099</v>
      </c>
      <c r="H118" s="13">
        <v>26.1291372776031</v>
      </c>
      <c r="I118" s="13">
        <v>0.11592411994934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 t="b">
        <v>1</v>
      </c>
      <c r="S118" s="3">
        <v>0</v>
      </c>
      <c r="T118" s="3">
        <v>0</v>
      </c>
      <c r="U118" s="3">
        <v>0</v>
      </c>
      <c r="V118" s="3">
        <v>2</v>
      </c>
      <c r="W118" s="3">
        <v>0</v>
      </c>
      <c r="X118" s="3" t="s">
        <v>274</v>
      </c>
      <c r="AG118" s="10"/>
      <c r="AH118" s="10"/>
    </row>
    <row r="119" spans="1:34" x14ac:dyDescent="0.2">
      <c r="A119" s="7">
        <v>2306.00045</v>
      </c>
      <c r="B119" s="3" t="s">
        <v>10</v>
      </c>
      <c r="C119" s="3">
        <v>0</v>
      </c>
      <c r="D119" s="3">
        <v>0</v>
      </c>
      <c r="E119" s="3" t="b">
        <v>1</v>
      </c>
      <c r="F119" s="13">
        <v>63.841178178787203</v>
      </c>
      <c r="G119" s="13">
        <v>0.16846084594726499</v>
      </c>
      <c r="H119" s="13">
        <v>56.335208654403601</v>
      </c>
      <c r="I119" s="13">
        <v>0.21849727630615201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 t="b">
        <v>1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 t="s">
        <v>274</v>
      </c>
      <c r="AG119" s="10"/>
      <c r="AH119" s="10"/>
    </row>
    <row r="120" spans="1:34" x14ac:dyDescent="0.2">
      <c r="A120" s="7">
        <v>2306.0007000000001</v>
      </c>
      <c r="B120" s="3" t="s">
        <v>10</v>
      </c>
      <c r="C120" s="3">
        <v>0</v>
      </c>
      <c r="D120" s="3">
        <v>0</v>
      </c>
      <c r="E120" s="3" t="b">
        <v>1</v>
      </c>
      <c r="F120" s="13">
        <v>17.959355831146201</v>
      </c>
      <c r="G120" s="13">
        <v>0.16881728172302199</v>
      </c>
      <c r="H120" s="13">
        <v>22.8989577293396</v>
      </c>
      <c r="I120" s="13">
        <v>0.17211389541625899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 t="b">
        <v>1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 t="s">
        <v>273</v>
      </c>
      <c r="AG120" s="10"/>
      <c r="AH120" s="10"/>
    </row>
    <row r="121" spans="1:34" x14ac:dyDescent="0.2">
      <c r="A121" s="7">
        <v>2306.0005500000002</v>
      </c>
      <c r="B121" s="3" t="s">
        <v>10</v>
      </c>
      <c r="C121" s="3">
        <v>12</v>
      </c>
      <c r="D121" s="3">
        <v>12</v>
      </c>
      <c r="E121" s="3" t="b">
        <v>0</v>
      </c>
      <c r="F121" s="13">
        <v>0.42131018638610801</v>
      </c>
      <c r="G121" s="13">
        <v>0.42348480224609297</v>
      </c>
      <c r="H121" s="13">
        <v>0.62241482734680098</v>
      </c>
      <c r="I121" s="13">
        <v>0.16802406311035101</v>
      </c>
      <c r="X121" s="3" t="s">
        <v>276</v>
      </c>
      <c r="Y121" t="s">
        <v>121</v>
      </c>
      <c r="AG121" s="10"/>
      <c r="AH121" s="10"/>
    </row>
    <row r="122" spans="1:34" x14ac:dyDescent="0.2">
      <c r="A122" s="7">
        <v>2306.0008499999999</v>
      </c>
      <c r="B122" s="3" t="s">
        <v>10</v>
      </c>
      <c r="C122" s="3">
        <v>0</v>
      </c>
      <c r="D122" s="3">
        <v>12</v>
      </c>
      <c r="E122" s="3" t="b">
        <v>1</v>
      </c>
      <c r="F122" s="13">
        <v>17.4181435108184</v>
      </c>
      <c r="G122" s="13">
        <v>0.167271614074707</v>
      </c>
      <c r="H122" s="13">
        <v>16.150359392166099</v>
      </c>
      <c r="I122" s="13">
        <v>0.22410893440246499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 t="b">
        <v>1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 t="s">
        <v>276</v>
      </c>
      <c r="AG122" s="10"/>
      <c r="AH122" s="10"/>
    </row>
    <row r="123" spans="1:34" x14ac:dyDescent="0.2">
      <c r="A123" s="7">
        <v>2306.0269199999998</v>
      </c>
      <c r="B123" s="3" t="s">
        <v>10</v>
      </c>
      <c r="C123" s="3">
        <v>0</v>
      </c>
      <c r="D123" s="3">
        <v>0</v>
      </c>
      <c r="E123" s="3" t="b">
        <v>1</v>
      </c>
      <c r="F123" s="13">
        <v>34.750560760497997</v>
      </c>
      <c r="G123" s="13">
        <v>0.16657710075378401</v>
      </c>
      <c r="H123" s="13">
        <v>31.2119042873382</v>
      </c>
      <c r="I123" s="13">
        <v>0.16801714897155701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 t="b">
        <v>1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 t="s">
        <v>278</v>
      </c>
      <c r="AG123" s="10"/>
      <c r="AH123" s="10"/>
    </row>
    <row r="124" spans="1:34" x14ac:dyDescent="0.2">
      <c r="A124" s="7">
        <v>2306.0081799999998</v>
      </c>
      <c r="B124" s="3" t="s">
        <v>10</v>
      </c>
      <c r="C124" s="3">
        <v>0</v>
      </c>
      <c r="D124" s="3">
        <v>0</v>
      </c>
      <c r="E124" s="3" t="b">
        <v>1</v>
      </c>
      <c r="F124" s="13">
        <v>33.812728881835902</v>
      </c>
      <c r="G124" s="13">
        <v>0.11631345748901301</v>
      </c>
      <c r="H124" s="13">
        <v>35.780537843704202</v>
      </c>
      <c r="I124" s="13">
        <v>0.166889667510986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 t="b">
        <v>1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 t="s">
        <v>278</v>
      </c>
      <c r="AG124" s="10"/>
      <c r="AH124" s="10"/>
    </row>
    <row r="125" spans="1:34" x14ac:dyDescent="0.2">
      <c r="A125" s="7">
        <v>2306.0011</v>
      </c>
      <c r="B125" s="3" t="s">
        <v>10</v>
      </c>
      <c r="C125" s="3">
        <v>0</v>
      </c>
      <c r="D125" s="3">
        <v>0</v>
      </c>
      <c r="E125" s="3" t="b">
        <v>0</v>
      </c>
      <c r="F125" s="13">
        <v>22.958740711212101</v>
      </c>
      <c r="G125" s="13">
        <v>0.166739702224731</v>
      </c>
      <c r="H125" s="13">
        <v>21.098008394241301</v>
      </c>
      <c r="I125" s="13">
        <v>0.170002222061157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 t="b">
        <v>1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 t="s">
        <v>272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s="10" t="s">
        <v>109</v>
      </c>
      <c r="AH125" s="10"/>
    </row>
    <row r="126" spans="1:34" x14ac:dyDescent="0.2">
      <c r="A126" s="7">
        <v>2306.0038199999999</v>
      </c>
      <c r="B126" s="3" t="s">
        <v>10</v>
      </c>
      <c r="C126" s="3">
        <v>0</v>
      </c>
      <c r="D126" s="3">
        <v>0</v>
      </c>
      <c r="E126" s="3" t="b">
        <v>0</v>
      </c>
      <c r="F126" s="13">
        <v>17.084884881973199</v>
      </c>
      <c r="G126" s="13">
        <v>0.171024084091186</v>
      </c>
      <c r="H126" s="13">
        <v>17.132153272628699</v>
      </c>
      <c r="I126" s="13">
        <v>0.17065262794494601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 t="b">
        <v>1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 t="s">
        <v>272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s="10" t="s">
        <v>109</v>
      </c>
      <c r="AH126" s="10"/>
    </row>
    <row r="127" spans="1:34" x14ac:dyDescent="0.2">
      <c r="A127" s="7">
        <v>2306.0009599999998</v>
      </c>
      <c r="B127" s="3" t="s">
        <v>10</v>
      </c>
      <c r="C127" s="3">
        <v>0</v>
      </c>
      <c r="D127" s="3">
        <v>0</v>
      </c>
      <c r="E127" s="3" t="b">
        <v>0</v>
      </c>
      <c r="F127" s="13">
        <v>22.308602571487398</v>
      </c>
      <c r="G127" s="13">
        <v>0.17023658752441401</v>
      </c>
      <c r="H127" s="13">
        <v>25.9980578422546</v>
      </c>
      <c r="I127" s="13">
        <v>0.16947841644287101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 t="b">
        <v>1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 t="s">
        <v>272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s="10" t="s">
        <v>109</v>
      </c>
      <c r="AH127" s="10"/>
    </row>
    <row r="128" spans="1:34" x14ac:dyDescent="0.2">
      <c r="A128" s="7">
        <v>2306.02925</v>
      </c>
      <c r="B128" s="3" t="s">
        <v>10</v>
      </c>
      <c r="C128" s="3">
        <v>0</v>
      </c>
      <c r="D128" s="3">
        <v>0</v>
      </c>
      <c r="E128" s="3" t="b">
        <v>0</v>
      </c>
      <c r="F128" s="13">
        <v>14.7477352619171</v>
      </c>
      <c r="G128" s="13">
        <v>0.22881698608398399</v>
      </c>
      <c r="H128" s="13">
        <v>11.2333664894104</v>
      </c>
      <c r="I128" s="13">
        <v>0.116948843002319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 t="b">
        <v>1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 t="s">
        <v>272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s="10" t="s">
        <v>109</v>
      </c>
      <c r="AH128" s="10"/>
    </row>
    <row r="129" spans="1:34" x14ac:dyDescent="0.2">
      <c r="A129" s="7">
        <v>2306.0021000000002</v>
      </c>
      <c r="B129" s="3" t="s">
        <v>10</v>
      </c>
      <c r="C129" s="3">
        <v>0</v>
      </c>
      <c r="D129" s="3">
        <v>0</v>
      </c>
      <c r="E129" s="3" t="b">
        <v>1</v>
      </c>
      <c r="F129" s="13">
        <v>22.457375288009601</v>
      </c>
      <c r="G129" s="13">
        <v>0.17418551445007299</v>
      </c>
      <c r="H129" s="13">
        <v>23.6106646060943</v>
      </c>
      <c r="I129" s="13">
        <v>0.11576342582702601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 t="b">
        <v>1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 t="s">
        <v>272</v>
      </c>
      <c r="AG129" s="10"/>
      <c r="AH129" s="10"/>
    </row>
    <row r="130" spans="1:34" x14ac:dyDescent="0.2">
      <c r="A130" s="7">
        <v>2306.0000599999998</v>
      </c>
      <c r="B130" s="3" t="s">
        <v>10</v>
      </c>
      <c r="C130" s="3">
        <v>0</v>
      </c>
      <c r="D130" s="3">
        <v>0</v>
      </c>
      <c r="E130" s="3" t="b">
        <v>1</v>
      </c>
      <c r="F130" s="13">
        <v>19.106412649154599</v>
      </c>
      <c r="G130" s="13">
        <v>0.16723060607910101</v>
      </c>
      <c r="H130" s="13">
        <v>15.714426517486499</v>
      </c>
      <c r="I130" s="13">
        <v>0.116381645202636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 t="b">
        <v>1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 t="s">
        <v>272</v>
      </c>
      <c r="AG130" s="10"/>
      <c r="AH130" s="10"/>
    </row>
    <row r="131" spans="1:34" x14ac:dyDescent="0.2">
      <c r="A131" s="7">
        <v>2306.0034999999998</v>
      </c>
      <c r="B131" s="3" t="s">
        <v>10</v>
      </c>
      <c r="C131" s="3">
        <v>0</v>
      </c>
      <c r="D131" s="3">
        <v>0</v>
      </c>
      <c r="E131" s="3" t="b">
        <v>1</v>
      </c>
      <c r="F131" s="13">
        <v>12.8616750240325</v>
      </c>
      <c r="G131" s="13">
        <v>0.168602705001831</v>
      </c>
      <c r="H131" s="13">
        <v>13.595374345779399</v>
      </c>
      <c r="I131" s="13">
        <v>0.116113901138305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 t="b">
        <v>1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 t="s">
        <v>272</v>
      </c>
      <c r="AG131" s="10"/>
      <c r="AH131" s="10"/>
    </row>
    <row r="132" spans="1:34" x14ac:dyDescent="0.2">
      <c r="A132" s="7">
        <v>2306.0009100000002</v>
      </c>
      <c r="B132" s="3" t="s">
        <v>10</v>
      </c>
      <c r="C132" s="3">
        <v>0</v>
      </c>
      <c r="D132" s="3">
        <v>0</v>
      </c>
      <c r="E132" s="3" t="b">
        <v>1</v>
      </c>
      <c r="F132" s="13">
        <v>36.4356977939605</v>
      </c>
      <c r="G132" s="13">
        <v>0.21895694732665999</v>
      </c>
      <c r="H132" s="13">
        <v>25.165344715118401</v>
      </c>
      <c r="I132" s="13">
        <v>0.17057347297668399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 t="b">
        <v>1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 t="s">
        <v>272</v>
      </c>
      <c r="AG132" s="10"/>
      <c r="AH132" s="10"/>
    </row>
    <row r="133" spans="1:34" x14ac:dyDescent="0.2">
      <c r="A133" s="7">
        <v>2306.06</v>
      </c>
      <c r="B133" s="3" t="s">
        <v>10</v>
      </c>
      <c r="C133" s="3">
        <v>0</v>
      </c>
      <c r="D133" s="3">
        <v>0</v>
      </c>
      <c r="E133" s="3" t="b">
        <v>1</v>
      </c>
      <c r="F133" s="13">
        <v>13.6982252597808</v>
      </c>
      <c r="G133" s="13">
        <v>0.170184135437011</v>
      </c>
      <c r="H133" s="13">
        <v>13.0413029193878</v>
      </c>
      <c r="I133" s="13">
        <v>0.116370916366577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 t="b">
        <v>1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 t="s">
        <v>272</v>
      </c>
      <c r="AG133" s="10"/>
      <c r="AH133" s="10"/>
    </row>
    <row r="134" spans="1:34" x14ac:dyDescent="0.2">
      <c r="A134" s="7">
        <v>2306.0024899999999</v>
      </c>
      <c r="B134" s="3" t="s">
        <v>10</v>
      </c>
      <c r="C134" s="3" t="s">
        <v>65</v>
      </c>
      <c r="D134" s="3">
        <v>0</v>
      </c>
      <c r="E134" s="3" t="b">
        <v>1</v>
      </c>
      <c r="F134" s="13">
        <v>-1</v>
      </c>
      <c r="G134" s="13">
        <v>-1</v>
      </c>
      <c r="H134" s="13">
        <v>213.31475973129201</v>
      </c>
      <c r="I134" s="13">
        <v>0.21804928779602001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 t="b">
        <v>1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 t="s">
        <v>272</v>
      </c>
      <c r="AG134" s="10" t="s">
        <v>107</v>
      </c>
      <c r="AH134" s="10"/>
    </row>
    <row r="135" spans="1:34" x14ac:dyDescent="0.2">
      <c r="A135" s="7">
        <v>2306.1205599999998</v>
      </c>
      <c r="B135" s="3" t="s">
        <v>10</v>
      </c>
      <c r="C135" s="3">
        <v>0</v>
      </c>
      <c r="D135" s="3">
        <v>0</v>
      </c>
      <c r="E135" s="3" t="b">
        <v>0</v>
      </c>
      <c r="F135" s="13">
        <v>22.383150100708001</v>
      </c>
      <c r="G135" s="13">
        <v>0.166866779327392</v>
      </c>
      <c r="H135" s="13">
        <v>18.8878800868988</v>
      </c>
      <c r="I135" s="13">
        <v>0.16816878318786599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 t="b">
        <v>1</v>
      </c>
      <c r="S135" s="3">
        <v>0</v>
      </c>
      <c r="T135" s="3">
        <v>0</v>
      </c>
      <c r="U135" s="3">
        <v>0</v>
      </c>
      <c r="V135" s="3">
        <v>2</v>
      </c>
      <c r="W135" s="3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 s="10" t="s">
        <v>168</v>
      </c>
      <c r="AH135" s="10"/>
    </row>
    <row r="136" spans="1:34" x14ac:dyDescent="0.2">
      <c r="A136" s="7">
        <v>2306.08421</v>
      </c>
      <c r="B136" s="3" t="s">
        <v>10</v>
      </c>
      <c r="C136" s="3">
        <v>0</v>
      </c>
      <c r="D136" s="3">
        <v>12</v>
      </c>
      <c r="E136" s="3" t="b">
        <v>0</v>
      </c>
      <c r="F136" s="13">
        <v>12.3856577873229</v>
      </c>
      <c r="G136" s="13">
        <v>0.168353080749511</v>
      </c>
      <c r="H136" s="13">
        <v>14.3720004558563</v>
      </c>
      <c r="I136" s="13">
        <v>0.16610050201415999</v>
      </c>
      <c r="J136" s="3">
        <v>11</v>
      </c>
      <c r="K136" s="3">
        <v>10</v>
      </c>
      <c r="L136" s="3">
        <v>0</v>
      </c>
      <c r="M136" s="3">
        <v>0</v>
      </c>
      <c r="N136" s="3">
        <v>0</v>
      </c>
      <c r="O136" s="3">
        <v>-11</v>
      </c>
      <c r="P136" s="3">
        <v>-10</v>
      </c>
      <c r="Q136" s="3">
        <v>7</v>
      </c>
      <c r="R136" s="3" t="b">
        <v>1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Y136">
        <v>0</v>
      </c>
      <c r="Z136">
        <v>0</v>
      </c>
      <c r="AA136">
        <v>1</v>
      </c>
      <c r="AB136">
        <v>1</v>
      </c>
      <c r="AC136">
        <v>0</v>
      </c>
      <c r="AD136">
        <v>0</v>
      </c>
      <c r="AE136">
        <v>0</v>
      </c>
      <c r="AF136">
        <v>0</v>
      </c>
      <c r="AG136" s="10" t="s">
        <v>126</v>
      </c>
      <c r="AH136" s="10"/>
    </row>
    <row r="137" spans="1:34" x14ac:dyDescent="0.2">
      <c r="A137" s="7">
        <v>2306.0012499999998</v>
      </c>
      <c r="B137" s="3" t="s">
        <v>10</v>
      </c>
      <c r="C137" s="3">
        <v>0</v>
      </c>
      <c r="D137" s="3">
        <v>0</v>
      </c>
      <c r="E137" s="3" t="b">
        <v>0</v>
      </c>
      <c r="F137" s="13">
        <v>15.7047183513641</v>
      </c>
      <c r="G137" s="13">
        <v>0.11670875549316399</v>
      </c>
      <c r="H137" s="13">
        <v>17.6785788536071</v>
      </c>
      <c r="I137" s="13">
        <v>0.16958189010620101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 t="b">
        <v>1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s="10" t="s">
        <v>109</v>
      </c>
      <c r="AH137" s="10"/>
    </row>
    <row r="138" spans="1:34" x14ac:dyDescent="0.2">
      <c r="A138" s="7">
        <v>2306.0074599999998</v>
      </c>
      <c r="B138" s="3" t="s">
        <v>10</v>
      </c>
      <c r="C138" s="3">
        <v>0</v>
      </c>
      <c r="D138" s="3">
        <v>0</v>
      </c>
      <c r="E138" s="3" t="b">
        <v>0</v>
      </c>
      <c r="F138" s="13">
        <v>3.1866204738616899</v>
      </c>
      <c r="G138" s="13">
        <v>0.116768836975097</v>
      </c>
      <c r="H138" s="13">
        <v>3.2815401554107599</v>
      </c>
      <c r="I138" s="13">
        <v>0.11612844467163</v>
      </c>
      <c r="J138" s="3">
        <v>3</v>
      </c>
      <c r="K138" s="3">
        <v>0</v>
      </c>
      <c r="L138" s="3">
        <v>0</v>
      </c>
      <c r="M138" s="3">
        <v>0</v>
      </c>
      <c r="N138" s="3">
        <v>0</v>
      </c>
      <c r="O138" s="3">
        <v>1</v>
      </c>
      <c r="P138" s="3">
        <v>0</v>
      </c>
      <c r="Q138" s="3">
        <v>0</v>
      </c>
      <c r="R138" s="3" t="b">
        <v>1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s="10" t="s">
        <v>117</v>
      </c>
      <c r="AH138" s="10"/>
    </row>
    <row r="139" spans="1:34" x14ac:dyDescent="0.2">
      <c r="A139" s="7">
        <v>2306.00927</v>
      </c>
      <c r="B139" s="3" t="s">
        <v>10</v>
      </c>
      <c r="C139" s="3">
        <v>0</v>
      </c>
      <c r="D139" s="3">
        <v>0</v>
      </c>
      <c r="E139" s="3" t="b">
        <v>0</v>
      </c>
      <c r="F139" s="13">
        <v>98.308041810989295</v>
      </c>
      <c r="G139" s="13">
        <v>0.168086767196655</v>
      </c>
      <c r="H139" s="13">
        <v>105.13245534896799</v>
      </c>
      <c r="I139" s="13">
        <v>0.166708469390869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 t="b">
        <v>1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s="10" t="s">
        <v>109</v>
      </c>
      <c r="AH139" s="10"/>
    </row>
    <row r="140" spans="1:34" x14ac:dyDescent="0.2">
      <c r="A140" s="7">
        <v>2306.0376299999998</v>
      </c>
      <c r="B140" s="3" t="s">
        <v>10</v>
      </c>
      <c r="C140" s="3">
        <v>0</v>
      </c>
      <c r="D140" s="3">
        <v>0</v>
      </c>
      <c r="E140" s="3" t="b">
        <v>0</v>
      </c>
      <c r="F140" s="13">
        <v>16.978204488754201</v>
      </c>
      <c r="G140" s="13">
        <v>0.16886377334594699</v>
      </c>
      <c r="H140" s="13">
        <v>17.023918867111199</v>
      </c>
      <c r="I140" s="13">
        <v>0.16841387748718201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 t="b">
        <v>1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s="10"/>
      <c r="AH140" s="10"/>
    </row>
    <row r="141" spans="1:34" x14ac:dyDescent="0.2">
      <c r="A141" s="7">
        <v>2306.0580300000001</v>
      </c>
      <c r="B141" s="3" t="s">
        <v>10</v>
      </c>
      <c r="C141" s="3">
        <v>0</v>
      </c>
      <c r="D141" s="3">
        <v>0</v>
      </c>
      <c r="E141" s="3" t="b">
        <v>0</v>
      </c>
      <c r="F141" s="13">
        <v>16.4318845272064</v>
      </c>
      <c r="G141" s="13">
        <v>0.17451572418212799</v>
      </c>
      <c r="H141" s="13">
        <v>16.410817623138399</v>
      </c>
      <c r="I141" s="13">
        <v>0.11658883094787501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 t="b">
        <v>1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s="10" t="s">
        <v>109</v>
      </c>
      <c r="AH141" s="10"/>
    </row>
    <row r="142" spans="1:34" x14ac:dyDescent="0.2">
      <c r="A142" s="7">
        <v>2306.0005000000001</v>
      </c>
      <c r="B142" s="3" t="s">
        <v>10</v>
      </c>
      <c r="C142" s="3">
        <v>12</v>
      </c>
      <c r="D142" s="3">
        <v>12</v>
      </c>
      <c r="E142" s="3" t="b">
        <v>0</v>
      </c>
      <c r="F142" s="13">
        <v>8.5212900638580305</v>
      </c>
      <c r="G142" s="13">
        <v>8.4320268630981392</v>
      </c>
      <c r="H142" s="13">
        <v>7.9645583629608101</v>
      </c>
      <c r="I142" s="13">
        <v>0.17131614685058499</v>
      </c>
      <c r="J142" s="3">
        <v>36885</v>
      </c>
      <c r="K142" s="3">
        <v>30101</v>
      </c>
      <c r="L142" s="3">
        <v>0</v>
      </c>
      <c r="M142" s="3">
        <v>0</v>
      </c>
      <c r="N142" s="3">
        <v>262</v>
      </c>
      <c r="O142" s="3">
        <v>-35669</v>
      </c>
      <c r="P142" s="3">
        <v>-29580</v>
      </c>
      <c r="Q142" s="3">
        <v>85</v>
      </c>
      <c r="R142" s="3" t="b">
        <v>1</v>
      </c>
      <c r="S142" s="3">
        <v>0</v>
      </c>
      <c r="T142" s="3">
        <v>0</v>
      </c>
      <c r="U142" s="3">
        <v>11</v>
      </c>
      <c r="V142" s="3">
        <v>15</v>
      </c>
      <c r="W142" s="3">
        <v>11</v>
      </c>
      <c r="Y142">
        <v>1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 s="10"/>
      <c r="AH142" s="10"/>
    </row>
    <row r="143" spans="1:34" x14ac:dyDescent="0.2">
      <c r="A143" s="7">
        <v>2306.0002899999999</v>
      </c>
      <c r="B143" s="3" t="s">
        <v>10</v>
      </c>
      <c r="C143" s="3">
        <v>12</v>
      </c>
      <c r="D143" s="3">
        <v>12</v>
      </c>
      <c r="E143" s="3" t="b">
        <v>0</v>
      </c>
      <c r="F143" s="13">
        <v>5.6119117736816397</v>
      </c>
      <c r="G143" s="13">
        <v>6.3607807159423801</v>
      </c>
      <c r="H143" s="13">
        <v>5.3957607746124197</v>
      </c>
      <c r="I143" s="13">
        <v>0.17003369331359799</v>
      </c>
      <c r="J143" s="3">
        <v>14112</v>
      </c>
      <c r="K143" s="3">
        <v>12013</v>
      </c>
      <c r="L143" s="3">
        <v>0</v>
      </c>
      <c r="M143" s="3">
        <v>0</v>
      </c>
      <c r="N143" s="3">
        <v>1</v>
      </c>
      <c r="O143" s="3">
        <v>-14063</v>
      </c>
      <c r="P143" s="3">
        <v>-11990</v>
      </c>
      <c r="Q143" s="3">
        <v>79</v>
      </c>
      <c r="R143" s="3" t="b">
        <v>1</v>
      </c>
      <c r="S143" s="3">
        <v>0</v>
      </c>
      <c r="T143" s="3">
        <v>0</v>
      </c>
      <c r="U143" s="3">
        <v>1</v>
      </c>
      <c r="V143" s="3">
        <v>1</v>
      </c>
      <c r="W143" s="3">
        <v>3</v>
      </c>
      <c r="Y143">
        <v>1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 s="10"/>
      <c r="AH143" s="10"/>
    </row>
    <row r="144" spans="1:34" x14ac:dyDescent="0.2">
      <c r="A144" s="7">
        <v>2306.0669800000001</v>
      </c>
      <c r="B144" s="3" t="s">
        <v>10</v>
      </c>
      <c r="C144" s="3">
        <v>12</v>
      </c>
      <c r="D144" s="3">
        <v>12</v>
      </c>
      <c r="E144" s="3" t="b">
        <v>0</v>
      </c>
      <c r="F144" s="13">
        <v>5.1760809421539298</v>
      </c>
      <c r="G144" s="13">
        <v>5.1898140907287598</v>
      </c>
      <c r="H144" s="13">
        <v>4.1418054103851301</v>
      </c>
      <c r="I144" s="13">
        <v>0.172266960144042</v>
      </c>
      <c r="J144" s="3">
        <v>3411</v>
      </c>
      <c r="K144" s="3">
        <v>2852</v>
      </c>
      <c r="L144" s="3">
        <v>0</v>
      </c>
      <c r="M144" s="3">
        <v>0</v>
      </c>
      <c r="N144" s="3">
        <v>17</v>
      </c>
      <c r="O144" s="3">
        <v>-3014</v>
      </c>
      <c r="P144" s="3">
        <v>-2660</v>
      </c>
      <c r="Q144" s="3">
        <v>68</v>
      </c>
      <c r="R144" s="3" t="b">
        <v>1</v>
      </c>
      <c r="S144" s="3">
        <v>0</v>
      </c>
      <c r="T144" s="3">
        <v>0</v>
      </c>
      <c r="U144" s="3">
        <v>1</v>
      </c>
      <c r="V144" s="3">
        <v>1</v>
      </c>
      <c r="W144" s="3">
        <v>1</v>
      </c>
      <c r="Y144">
        <v>1</v>
      </c>
      <c r="Z144">
        <v>1</v>
      </c>
      <c r="AA144">
        <v>1</v>
      </c>
      <c r="AB144">
        <v>1</v>
      </c>
      <c r="AG144" s="10"/>
      <c r="AH144" s="10"/>
    </row>
    <row r="145" spans="1:34" x14ac:dyDescent="0.2">
      <c r="A145" s="7">
        <v>2306.0057400000001</v>
      </c>
      <c r="B145" s="3" t="s">
        <v>10</v>
      </c>
      <c r="C145" s="3">
        <v>12</v>
      </c>
      <c r="D145" s="3">
        <v>12</v>
      </c>
      <c r="E145" s="3" t="b">
        <v>0</v>
      </c>
      <c r="F145" s="13">
        <v>6.70713210105896</v>
      </c>
      <c r="G145" s="13">
        <v>8.0039803981781006</v>
      </c>
      <c r="H145" s="13">
        <v>6.4525973796844402</v>
      </c>
      <c r="I145" s="13">
        <v>0.16823053359985299</v>
      </c>
      <c r="J145" s="3">
        <v>4629</v>
      </c>
      <c r="K145" s="3">
        <v>3870</v>
      </c>
      <c r="L145" s="3">
        <v>0</v>
      </c>
      <c r="M145" s="3">
        <v>0</v>
      </c>
      <c r="N145" s="3">
        <v>32</v>
      </c>
      <c r="O145" s="3">
        <v>-4128</v>
      </c>
      <c r="P145" s="3">
        <v>-3660</v>
      </c>
      <c r="Q145" s="3">
        <v>73</v>
      </c>
      <c r="R145" s="3" t="b">
        <v>1</v>
      </c>
      <c r="S145" s="3">
        <v>0</v>
      </c>
      <c r="T145" s="3">
        <v>0</v>
      </c>
      <c r="U145" s="3">
        <v>2</v>
      </c>
      <c r="V145" s="3">
        <v>2</v>
      </c>
      <c r="W145" s="3">
        <v>3</v>
      </c>
      <c r="Y145">
        <v>1</v>
      </c>
      <c r="Z145">
        <v>1</v>
      </c>
      <c r="AA145">
        <v>1</v>
      </c>
      <c r="AB145">
        <v>1</v>
      </c>
      <c r="AG145" s="10"/>
      <c r="AH145" s="10"/>
    </row>
    <row r="146" spans="1:34" x14ac:dyDescent="0.2">
      <c r="A146" s="7">
        <v>2306.00236</v>
      </c>
      <c r="B146" s="3" t="s">
        <v>10</v>
      </c>
      <c r="C146" s="3">
        <v>12</v>
      </c>
      <c r="D146" s="3">
        <v>12</v>
      </c>
      <c r="E146" s="3" t="b">
        <v>0</v>
      </c>
      <c r="F146" s="13">
        <v>7.1096642017364502</v>
      </c>
      <c r="G146" s="13">
        <v>7.00738048553466</v>
      </c>
      <c r="H146" s="13">
        <v>7.2294573783874503</v>
      </c>
      <c r="I146" s="13">
        <v>0.167181491851806</v>
      </c>
      <c r="J146" s="3">
        <v>11459</v>
      </c>
      <c r="K146" s="3">
        <v>9724</v>
      </c>
      <c r="L146" s="3">
        <v>0</v>
      </c>
      <c r="M146" s="3">
        <v>0</v>
      </c>
      <c r="N146" s="3">
        <v>7</v>
      </c>
      <c r="O146" s="3">
        <v>-11329</v>
      </c>
      <c r="P146" s="3">
        <v>-9618</v>
      </c>
      <c r="Q146" s="3">
        <v>76</v>
      </c>
      <c r="R146" s="3" t="b">
        <v>1</v>
      </c>
      <c r="S146" s="3">
        <v>0</v>
      </c>
      <c r="T146" s="3">
        <v>0</v>
      </c>
      <c r="U146" s="3">
        <v>1</v>
      </c>
      <c r="V146" s="3">
        <v>3</v>
      </c>
      <c r="W146" s="3">
        <v>4</v>
      </c>
      <c r="Y146">
        <v>1</v>
      </c>
      <c r="Z146">
        <v>1</v>
      </c>
      <c r="AA146">
        <v>1</v>
      </c>
      <c r="AB146">
        <v>1</v>
      </c>
      <c r="AG146" s="10"/>
      <c r="AH146" s="10"/>
    </row>
    <row r="147" spans="1:34" x14ac:dyDescent="0.2">
      <c r="A147" s="7">
        <v>2306.0672800000002</v>
      </c>
      <c r="B147" s="3" t="s">
        <v>10</v>
      </c>
      <c r="C147" s="3">
        <v>12</v>
      </c>
      <c r="D147" s="3">
        <v>12</v>
      </c>
      <c r="E147" s="3" t="b">
        <v>0</v>
      </c>
      <c r="F147" s="13">
        <v>17.431566953659001</v>
      </c>
      <c r="G147" s="13">
        <v>17.4144287109375</v>
      </c>
      <c r="H147" s="13">
        <v>11.3902027606964</v>
      </c>
      <c r="I147" s="13">
        <v>0.16737055778503401</v>
      </c>
      <c r="J147" s="3">
        <v>580</v>
      </c>
      <c r="K147" s="3">
        <v>367</v>
      </c>
      <c r="L147" s="3">
        <v>0</v>
      </c>
      <c r="M147" s="3">
        <v>0</v>
      </c>
      <c r="N147" s="3">
        <v>10</v>
      </c>
      <c r="O147" s="3">
        <v>248</v>
      </c>
      <c r="P147" s="3">
        <v>-13</v>
      </c>
      <c r="Q147" s="3">
        <v>12</v>
      </c>
      <c r="R147" s="3" t="b">
        <v>1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Y147">
        <v>1</v>
      </c>
      <c r="Z147">
        <v>1</v>
      </c>
      <c r="AA147">
        <v>1</v>
      </c>
      <c r="AG147" s="10"/>
      <c r="AH147" s="10"/>
    </row>
    <row r="148" spans="1:34" x14ac:dyDescent="0.2">
      <c r="A148" s="7">
        <v>2306.0458699999999</v>
      </c>
      <c r="B148" s="3" t="s">
        <v>10</v>
      </c>
      <c r="C148" s="3">
        <v>0</v>
      </c>
      <c r="D148" s="3">
        <v>0</v>
      </c>
      <c r="E148" s="3" t="b">
        <v>1</v>
      </c>
      <c r="F148" s="13">
        <v>16.4622335433959</v>
      </c>
      <c r="G148" s="13">
        <v>0.16885638236999501</v>
      </c>
      <c r="H148" s="13">
        <v>16.9130165576934</v>
      </c>
      <c r="I148" s="13">
        <v>0.116395711898803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 t="b">
        <v>1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AG148" s="10"/>
      <c r="AH148" s="10"/>
    </row>
    <row r="149" spans="1:34" x14ac:dyDescent="0.2">
      <c r="A149" s="7">
        <v>2306.1106100000002</v>
      </c>
      <c r="B149" s="3" t="s">
        <v>10</v>
      </c>
      <c r="C149" s="3">
        <v>0</v>
      </c>
      <c r="D149" s="3">
        <v>0</v>
      </c>
      <c r="E149" s="3" t="b">
        <v>1</v>
      </c>
      <c r="F149" s="13">
        <v>12.6887030601501</v>
      </c>
      <c r="G149" s="13">
        <v>0.119467973709106</v>
      </c>
      <c r="H149" s="13">
        <v>13.659832000732401</v>
      </c>
      <c r="I149" s="13">
        <v>0.11572146415710401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 t="b">
        <v>1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AG149" s="10"/>
      <c r="AH149" s="10"/>
    </row>
    <row r="150" spans="1:34" x14ac:dyDescent="0.2">
      <c r="A150" s="7">
        <v>2306.00432</v>
      </c>
      <c r="B150" s="3" t="s">
        <v>10</v>
      </c>
      <c r="C150" s="3">
        <v>0</v>
      </c>
      <c r="D150" s="3">
        <v>12</v>
      </c>
      <c r="E150" s="3" t="b">
        <v>1</v>
      </c>
      <c r="F150" s="13">
        <v>9.4284846782684308</v>
      </c>
      <c r="G150" s="13">
        <v>0.17141056060790999</v>
      </c>
      <c r="H150" s="13">
        <v>11.1318035125732</v>
      </c>
      <c r="I150" s="13">
        <v>0.218157768249511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 t="b">
        <v>1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AG150" s="10"/>
      <c r="AH150" s="10"/>
    </row>
    <row r="151" spans="1:34" x14ac:dyDescent="0.2">
      <c r="A151" s="7">
        <v>2306.00389</v>
      </c>
      <c r="B151" s="3" t="s">
        <v>10</v>
      </c>
      <c r="C151" s="3">
        <v>0</v>
      </c>
      <c r="D151" s="3">
        <v>0</v>
      </c>
      <c r="E151" s="3" t="b">
        <v>1</v>
      </c>
      <c r="F151" s="13">
        <v>20.800549030303898</v>
      </c>
      <c r="G151" s="13">
        <v>0.171859741210937</v>
      </c>
      <c r="H151" s="13">
        <v>21.295785188674898</v>
      </c>
      <c r="I151" s="13">
        <v>0.16648221015930101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 t="b">
        <v>1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AG151" s="10"/>
      <c r="AH151" s="10"/>
    </row>
    <row r="152" spans="1:34" x14ac:dyDescent="0.2">
      <c r="A152" s="7">
        <v>2306.0153399999999</v>
      </c>
      <c r="B152" s="3" t="s">
        <v>10</v>
      </c>
      <c r="C152" s="3">
        <v>0</v>
      </c>
      <c r="D152" s="3">
        <v>12</v>
      </c>
      <c r="E152" s="3" t="b">
        <v>1</v>
      </c>
      <c r="F152" s="13">
        <v>10.0055122375488</v>
      </c>
      <c r="G152" s="13">
        <v>0.16741061210632299</v>
      </c>
      <c r="H152" s="13">
        <v>15.0474185943603</v>
      </c>
      <c r="I152" s="13">
        <v>0.26846408843994102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 t="b">
        <v>1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AG152" s="10"/>
      <c r="AH152" s="10"/>
    </row>
    <row r="153" spans="1:34" x14ac:dyDescent="0.2">
      <c r="A153" s="7">
        <v>2306.0070599999999</v>
      </c>
      <c r="B153" s="3" t="s">
        <v>10</v>
      </c>
      <c r="C153" s="3">
        <v>0</v>
      </c>
      <c r="D153" s="3">
        <v>0</v>
      </c>
      <c r="E153" s="3" t="b">
        <v>1</v>
      </c>
      <c r="F153" s="13">
        <v>7.2070837020873997</v>
      </c>
      <c r="G153" s="13">
        <v>0.170371294021606</v>
      </c>
      <c r="H153" s="13">
        <v>6.7112765312194798</v>
      </c>
      <c r="I153" s="13">
        <v>0.16842985153198201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 t="b">
        <v>1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AG153" s="10"/>
      <c r="AH153" s="10"/>
    </row>
    <row r="154" spans="1:34" x14ac:dyDescent="0.2">
      <c r="A154" s="7">
        <v>2306.00135</v>
      </c>
      <c r="B154" s="3" t="s">
        <v>10</v>
      </c>
      <c r="C154" s="3">
        <v>0</v>
      </c>
      <c r="D154" s="3">
        <v>12</v>
      </c>
      <c r="E154" s="3" t="b">
        <v>1</v>
      </c>
      <c r="F154" s="13">
        <v>16.074301481246899</v>
      </c>
      <c r="G154" s="13">
        <v>0.171875</v>
      </c>
      <c r="H154" s="13">
        <v>21.737752199172899</v>
      </c>
      <c r="I154" s="13">
        <v>0.26880788803100503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 t="b">
        <v>1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AG154" s="10"/>
      <c r="AH154" s="10"/>
    </row>
    <row r="155" spans="1:34" x14ac:dyDescent="0.2">
      <c r="A155" s="7">
        <v>2306.0085300000001</v>
      </c>
      <c r="B155" s="3" t="s">
        <v>10</v>
      </c>
      <c r="C155" s="3">
        <v>0</v>
      </c>
      <c r="D155" s="3">
        <v>0</v>
      </c>
      <c r="E155" s="3" t="b">
        <v>1</v>
      </c>
      <c r="F155" s="13">
        <v>41.793127059936502</v>
      </c>
      <c r="G155" s="13">
        <v>0.171916723251342</v>
      </c>
      <c r="H155" s="13">
        <v>42.893797636032097</v>
      </c>
      <c r="I155" s="13">
        <v>0.17030644416808999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 t="b">
        <v>1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AG155" s="10"/>
      <c r="AH155" s="10"/>
    </row>
    <row r="156" spans="1:34" x14ac:dyDescent="0.2">
      <c r="A156" s="7">
        <v>2306.0012200000001</v>
      </c>
      <c r="B156" s="3" t="s">
        <v>10</v>
      </c>
      <c r="C156" s="3">
        <v>0</v>
      </c>
      <c r="D156" s="3">
        <v>0</v>
      </c>
      <c r="E156" s="3" t="b">
        <v>1</v>
      </c>
      <c r="F156" s="13">
        <v>22.817698717117299</v>
      </c>
      <c r="G156" s="13">
        <v>0.116512537002563</v>
      </c>
      <c r="H156" s="13">
        <v>22.705589294433501</v>
      </c>
      <c r="I156" s="13">
        <v>0.116552829742431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 t="b">
        <v>1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AG156" s="10"/>
      <c r="AH156" s="10"/>
    </row>
    <row r="157" spans="1:34" x14ac:dyDescent="0.2">
      <c r="A157" s="7">
        <v>2306.0073299999999</v>
      </c>
      <c r="B157" s="3" t="s">
        <v>10</v>
      </c>
      <c r="C157" s="3">
        <v>0</v>
      </c>
      <c r="D157" s="3">
        <v>0</v>
      </c>
      <c r="E157" s="3" t="b">
        <v>1</v>
      </c>
      <c r="F157" s="13">
        <v>14.3242309093475</v>
      </c>
      <c r="G157" s="13">
        <v>0.17289090156555101</v>
      </c>
      <c r="H157" s="13">
        <v>9.2858533859252894</v>
      </c>
      <c r="I157" s="13">
        <v>0.16808223724365201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 t="b">
        <v>1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AG157" s="10"/>
      <c r="AH157" s="10"/>
    </row>
    <row r="158" spans="1:34" x14ac:dyDescent="0.2">
      <c r="A158" s="7">
        <v>2306.0045399999999</v>
      </c>
      <c r="B158" s="3" t="s">
        <v>10</v>
      </c>
      <c r="C158" s="3">
        <v>0</v>
      </c>
      <c r="D158" s="3">
        <v>0</v>
      </c>
      <c r="E158" s="3" t="b">
        <v>1</v>
      </c>
      <c r="F158" s="13">
        <v>10.7347056865692</v>
      </c>
      <c r="G158" s="13">
        <v>0.17544317245483301</v>
      </c>
      <c r="H158" s="13">
        <v>10.6766395568847</v>
      </c>
      <c r="I158" s="13">
        <v>0.116777896881103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 t="b">
        <v>1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AG158" s="10"/>
      <c r="AH158" s="10"/>
    </row>
    <row r="159" spans="1:34" x14ac:dyDescent="0.2">
      <c r="A159" s="7">
        <v>2306.0394099999999</v>
      </c>
      <c r="B159" s="3" t="s">
        <v>10</v>
      </c>
      <c r="C159" s="3">
        <v>0</v>
      </c>
      <c r="D159" s="3">
        <v>12</v>
      </c>
      <c r="E159" s="3" t="b">
        <v>1</v>
      </c>
      <c r="F159" s="13">
        <v>9.6823718547820992</v>
      </c>
      <c r="G159" s="13">
        <v>0.17059922218322701</v>
      </c>
      <c r="H159" s="13">
        <v>9.2362208366394007</v>
      </c>
      <c r="I159" s="13">
        <v>0.16597867012023901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 t="b">
        <v>1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AG159" s="10"/>
      <c r="AH159" s="10"/>
    </row>
    <row r="160" spans="1:34" x14ac:dyDescent="0.2">
      <c r="A160" s="7">
        <v>2306.0061300000002</v>
      </c>
      <c r="B160" s="3" t="s">
        <v>10</v>
      </c>
      <c r="C160" s="3">
        <v>0</v>
      </c>
      <c r="D160" s="3">
        <v>12</v>
      </c>
      <c r="E160" s="3" t="b">
        <v>1</v>
      </c>
      <c r="F160" s="13">
        <v>16.794572830200099</v>
      </c>
      <c r="G160" s="13">
        <v>0.169638156890869</v>
      </c>
      <c r="H160" s="13">
        <v>14.804193735122601</v>
      </c>
      <c r="I160" s="13">
        <v>0.21786093711853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 t="b">
        <v>1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AG160" s="10"/>
      <c r="AH160" s="10"/>
    </row>
    <row r="161" spans="1:34" x14ac:dyDescent="0.2">
      <c r="A161" s="7">
        <v>2306.0810999999999</v>
      </c>
      <c r="B161" s="3" t="s">
        <v>10</v>
      </c>
      <c r="C161" s="3">
        <v>0</v>
      </c>
      <c r="D161" s="3">
        <v>0</v>
      </c>
      <c r="E161" s="3" t="b">
        <v>1</v>
      </c>
      <c r="F161" s="13">
        <v>19.1977634429931</v>
      </c>
      <c r="G161" s="13">
        <v>0.169468879699707</v>
      </c>
      <c r="H161" s="13">
        <v>19.733815431594799</v>
      </c>
      <c r="I161" s="13">
        <v>0.17336368560790999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 t="b">
        <v>1</v>
      </c>
      <c r="S161" s="3">
        <v>0</v>
      </c>
      <c r="T161" s="3">
        <v>0</v>
      </c>
      <c r="U161" s="3">
        <v>0</v>
      </c>
      <c r="V161" s="3">
        <v>4</v>
      </c>
      <c r="W161" s="3">
        <v>0</v>
      </c>
      <c r="AG161" s="10" t="s">
        <v>163</v>
      </c>
      <c r="AH161" s="10"/>
    </row>
    <row r="162" spans="1:34" x14ac:dyDescent="0.2">
      <c r="A162" s="7">
        <v>2306.0028499999999</v>
      </c>
      <c r="B162" s="3" t="s">
        <v>10</v>
      </c>
      <c r="C162" s="3">
        <v>0</v>
      </c>
      <c r="D162" s="3">
        <v>0</v>
      </c>
      <c r="E162" s="3" t="b">
        <v>1</v>
      </c>
      <c r="F162" s="13">
        <v>5.7013874053954998</v>
      </c>
      <c r="G162" s="13">
        <v>0.16888475418090801</v>
      </c>
      <c r="H162" s="13">
        <v>5.4502141475677401</v>
      </c>
      <c r="I162" s="13">
        <v>0.116180658340454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 t="b">
        <v>1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AG162" s="10"/>
      <c r="AH162" s="10"/>
    </row>
    <row r="163" spans="1:34" x14ac:dyDescent="0.2">
      <c r="A163" s="7">
        <v>2306.0074300000001</v>
      </c>
      <c r="B163" s="3" t="s">
        <v>10</v>
      </c>
      <c r="C163" s="3">
        <v>0</v>
      </c>
      <c r="D163" s="3">
        <v>0</v>
      </c>
      <c r="E163" s="3" t="b">
        <v>1</v>
      </c>
      <c r="F163" s="13">
        <v>7.25420665740966</v>
      </c>
      <c r="G163" s="13">
        <v>0.115995645523071</v>
      </c>
      <c r="H163" s="13">
        <v>7.5140695571899396</v>
      </c>
      <c r="I163" s="13">
        <v>0.115646123886108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 t="b">
        <v>1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AG163" s="10"/>
      <c r="AH163" s="10"/>
    </row>
    <row r="164" spans="1:34" x14ac:dyDescent="0.2">
      <c r="A164" s="7">
        <v>2306.01073</v>
      </c>
      <c r="B164" s="3" t="s">
        <v>10</v>
      </c>
      <c r="C164" s="3">
        <v>0</v>
      </c>
      <c r="D164" s="3">
        <v>0</v>
      </c>
      <c r="E164" s="3" t="b">
        <v>1</v>
      </c>
      <c r="F164" s="13">
        <v>9.8471665382385201</v>
      </c>
      <c r="G164" s="13">
        <v>0.16760778427124001</v>
      </c>
      <c r="H164" s="13">
        <v>7.9602906703948904</v>
      </c>
      <c r="I164" s="13">
        <v>0.17195081710815399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 t="b">
        <v>1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AG164" s="10"/>
      <c r="AH164" s="10"/>
    </row>
    <row r="165" spans="1:34" x14ac:dyDescent="0.2">
      <c r="A165" s="7">
        <v>2306.0061500000002</v>
      </c>
      <c r="B165" s="3" t="s">
        <v>10</v>
      </c>
      <c r="C165" s="3">
        <v>0</v>
      </c>
      <c r="D165" s="3">
        <v>0</v>
      </c>
      <c r="E165" s="3" t="b">
        <v>1</v>
      </c>
      <c r="F165" s="13">
        <v>10.722008466720499</v>
      </c>
      <c r="G165" s="13">
        <v>0.172837018966674</v>
      </c>
      <c r="H165" s="13">
        <v>8.6815390586852992</v>
      </c>
      <c r="I165" s="13">
        <v>0.16745924949645899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 t="b">
        <v>1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AG165" s="10"/>
      <c r="AH165" s="10"/>
    </row>
    <row r="166" spans="1:34" x14ac:dyDescent="0.2">
      <c r="A166" s="7">
        <v>2306.0003299999998</v>
      </c>
      <c r="B166" s="3" t="s">
        <v>10</v>
      </c>
      <c r="C166" s="3">
        <v>0</v>
      </c>
      <c r="D166" s="3">
        <v>0</v>
      </c>
      <c r="E166" s="3" t="b">
        <v>1</v>
      </c>
      <c r="F166" s="13">
        <v>3.2057325839996298</v>
      </c>
      <c r="G166" s="13">
        <v>0.171406030654907</v>
      </c>
      <c r="H166" s="13">
        <v>3.99722051620483</v>
      </c>
      <c r="I166" s="13">
        <v>0.16715288162231401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 t="b">
        <v>1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AG166" s="10"/>
      <c r="AH166" s="10"/>
    </row>
    <row r="167" spans="1:34" x14ac:dyDescent="0.2">
      <c r="A167" s="7">
        <v>2306.0082200000002</v>
      </c>
      <c r="B167" s="3" t="s">
        <v>10</v>
      </c>
      <c r="C167" s="3">
        <v>0</v>
      </c>
      <c r="D167" s="3">
        <v>0</v>
      </c>
      <c r="E167" s="3" t="b">
        <v>1</v>
      </c>
      <c r="F167" s="13">
        <v>5.2462007999420104</v>
      </c>
      <c r="G167" s="13">
        <v>0.17020106315612701</v>
      </c>
      <c r="H167" s="13">
        <v>4.8904542922973597</v>
      </c>
      <c r="I167" s="13">
        <v>0.116239070892333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 t="b">
        <v>1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AG167" s="10"/>
      <c r="AH167" s="10"/>
    </row>
    <row r="168" spans="1:34" x14ac:dyDescent="0.2">
      <c r="A168" s="7">
        <v>2306.1260200000002</v>
      </c>
      <c r="B168" s="3" t="s">
        <v>10</v>
      </c>
      <c r="C168" s="3">
        <v>0</v>
      </c>
      <c r="D168" s="3">
        <v>0</v>
      </c>
      <c r="E168" s="3" t="b">
        <v>1</v>
      </c>
      <c r="F168" s="13">
        <v>22.039919853210399</v>
      </c>
      <c r="G168" s="13">
        <v>0.169460773468017</v>
      </c>
      <c r="H168" s="13">
        <v>20.896381139755199</v>
      </c>
      <c r="I168" s="13">
        <v>0.11663389205932601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 t="b">
        <v>1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AG168" s="10"/>
      <c r="AH168" s="10"/>
    </row>
    <row r="169" spans="1:34" x14ac:dyDescent="0.2">
      <c r="A169" s="7">
        <v>2306.0022600000002</v>
      </c>
      <c r="B169" s="3" t="s">
        <v>10</v>
      </c>
      <c r="C169" s="3">
        <v>0</v>
      </c>
      <c r="D169" s="3">
        <v>0</v>
      </c>
      <c r="E169" s="3" t="b">
        <v>1</v>
      </c>
      <c r="F169" s="13">
        <v>9.9671752452850306</v>
      </c>
      <c r="G169" s="13">
        <v>0.115737915039062</v>
      </c>
      <c r="H169" s="13">
        <v>10.0698354244232</v>
      </c>
      <c r="I169" s="13">
        <v>0.116938829421997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 t="b">
        <v>1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AG169" s="10"/>
      <c r="AH169" s="10"/>
    </row>
    <row r="170" spans="1:34" x14ac:dyDescent="0.2">
      <c r="A170" s="7">
        <v>2306.0035800000001</v>
      </c>
      <c r="B170" s="3" t="s">
        <v>10</v>
      </c>
      <c r="C170" s="3">
        <v>0</v>
      </c>
      <c r="D170" s="3">
        <v>0</v>
      </c>
      <c r="E170" s="3" t="b">
        <v>1</v>
      </c>
      <c r="F170" s="13">
        <v>22.151390075683501</v>
      </c>
      <c r="G170" s="13">
        <v>0.116554975509643</v>
      </c>
      <c r="H170" s="13">
        <v>22.705084323883</v>
      </c>
      <c r="I170" s="13">
        <v>0.1156587600708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 t="b">
        <v>1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AG170" s="10"/>
      <c r="AH170" s="10"/>
    </row>
    <row r="171" spans="1:34" x14ac:dyDescent="0.2">
      <c r="A171" s="7">
        <v>2306.00461</v>
      </c>
      <c r="B171" s="3" t="s">
        <v>10</v>
      </c>
      <c r="C171" s="3">
        <v>12</v>
      </c>
      <c r="D171" s="3">
        <v>12</v>
      </c>
      <c r="E171" s="3" t="b">
        <v>1</v>
      </c>
      <c r="F171" s="13">
        <v>3.7879295349121</v>
      </c>
      <c r="G171" s="13">
        <v>3.7386457920074401</v>
      </c>
      <c r="H171" s="13">
        <v>4.1394703388214102</v>
      </c>
      <c r="I171" s="13">
        <v>3.7958562374114901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 t="b">
        <v>1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AG171" s="10"/>
      <c r="AH171" s="10"/>
    </row>
    <row r="172" spans="1:34" x14ac:dyDescent="0.2">
      <c r="A172" s="7">
        <v>2306.03442</v>
      </c>
      <c r="B172" s="3" t="s">
        <v>10</v>
      </c>
      <c r="C172" s="3">
        <v>0</v>
      </c>
      <c r="D172" s="3">
        <v>0</v>
      </c>
      <c r="E172" s="3" t="b">
        <v>1</v>
      </c>
      <c r="F172" s="13">
        <v>20.592114210128699</v>
      </c>
      <c r="G172" s="13">
        <v>0.117057561874389</v>
      </c>
      <c r="H172" s="13">
        <v>21.4100241661071</v>
      </c>
      <c r="I172" s="13">
        <v>0.17361950874328599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 t="b">
        <v>1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AG172" s="10"/>
      <c r="AH172" s="10"/>
    </row>
    <row r="173" spans="1:34" x14ac:dyDescent="0.2">
      <c r="A173" s="7">
        <v>2306.0135799999998</v>
      </c>
      <c r="B173" s="3" t="s">
        <v>10</v>
      </c>
      <c r="C173" s="3">
        <v>0</v>
      </c>
      <c r="D173" s="3">
        <v>0</v>
      </c>
      <c r="E173" s="3" t="b">
        <v>1</v>
      </c>
      <c r="F173" s="13">
        <v>12.442997455596901</v>
      </c>
      <c r="G173" s="13">
        <v>0.119116067886352</v>
      </c>
      <c r="H173" s="13">
        <v>12.650179624557399</v>
      </c>
      <c r="I173" s="13">
        <v>0.16949796676635701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 t="b">
        <v>1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AG173" s="10"/>
      <c r="AH173" s="10"/>
    </row>
    <row r="174" spans="1:34" x14ac:dyDescent="0.2">
      <c r="A174" s="7">
        <v>2306.0071200000002</v>
      </c>
      <c r="B174" s="3" t="s">
        <v>10</v>
      </c>
      <c r="C174" s="3">
        <v>0</v>
      </c>
      <c r="D174" s="3">
        <v>0</v>
      </c>
      <c r="E174" s="3" t="b">
        <v>1</v>
      </c>
      <c r="F174" s="13">
        <v>4.4553265571594203</v>
      </c>
      <c r="G174" s="13">
        <v>0.11695361137390101</v>
      </c>
      <c r="H174" s="13">
        <v>5.24847364425659</v>
      </c>
      <c r="I174" s="13">
        <v>0.117141008377075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 t="b">
        <v>1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AG174" s="10"/>
      <c r="AH174" s="10"/>
    </row>
    <row r="175" spans="1:34" x14ac:dyDescent="0.2">
      <c r="A175" s="7">
        <v>2306.1754099999998</v>
      </c>
      <c r="B175" s="3" t="s">
        <v>10</v>
      </c>
      <c r="C175" s="3">
        <v>0</v>
      </c>
      <c r="D175" s="3">
        <v>0</v>
      </c>
      <c r="E175" s="3" t="b">
        <v>1</v>
      </c>
      <c r="F175" s="13">
        <v>6.9519309997558496</v>
      </c>
      <c r="G175" s="13">
        <v>0.171015739440917</v>
      </c>
      <c r="H175" s="13">
        <v>7.3066096305847097</v>
      </c>
      <c r="I175" s="13">
        <v>0.118967533111572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 t="b">
        <v>1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AG175" s="10"/>
      <c r="AH175" s="10"/>
    </row>
    <row r="176" spans="1:34" x14ac:dyDescent="0.2">
      <c r="A176" s="7">
        <v>2306.0298400000001</v>
      </c>
      <c r="B176" s="3" t="s">
        <v>10</v>
      </c>
      <c r="C176" s="3">
        <v>0</v>
      </c>
      <c r="D176" s="3">
        <v>0</v>
      </c>
      <c r="E176" s="3" t="b">
        <v>1</v>
      </c>
      <c r="F176" s="13">
        <v>19.6393558979034</v>
      </c>
      <c r="G176" s="13">
        <v>0.11602783203125</v>
      </c>
      <c r="H176" s="13">
        <v>19.790514707565301</v>
      </c>
      <c r="I176" s="13">
        <v>0.16781854629516599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 t="b">
        <v>1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AG176" s="10"/>
      <c r="AH176" s="10"/>
    </row>
    <row r="177" spans="1:34" x14ac:dyDescent="0.2">
      <c r="A177" s="7">
        <v>2306.0032900000001</v>
      </c>
      <c r="B177" s="3" t="s">
        <v>10</v>
      </c>
      <c r="C177" s="3">
        <v>0</v>
      </c>
      <c r="D177" s="3">
        <v>0</v>
      </c>
      <c r="E177" s="3" t="b">
        <v>1</v>
      </c>
      <c r="F177" s="13">
        <v>1.72623014450073</v>
      </c>
      <c r="G177" s="13">
        <v>0.11662745475769</v>
      </c>
      <c r="H177" s="13">
        <v>2.0288617610931401</v>
      </c>
      <c r="I177" s="13">
        <v>0.119388818740844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 t="b">
        <v>1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AG177" s="10"/>
      <c r="AH177" s="10"/>
    </row>
    <row r="178" spans="1:34" x14ac:dyDescent="0.2">
      <c r="A178" s="7">
        <v>2306.00425</v>
      </c>
      <c r="B178" s="3" t="s">
        <v>10</v>
      </c>
      <c r="C178" s="3">
        <v>0</v>
      </c>
      <c r="D178" s="3">
        <v>0</v>
      </c>
      <c r="E178" s="3" t="b">
        <v>1</v>
      </c>
      <c r="F178" s="13">
        <v>16.6104748249053</v>
      </c>
      <c r="G178" s="13">
        <v>0.16908597946166901</v>
      </c>
      <c r="H178" s="13">
        <v>11.8311560153961</v>
      </c>
      <c r="I178" s="13">
        <v>0.16994309425354001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 t="b">
        <v>1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AG178" s="10"/>
      <c r="AH178" s="10"/>
    </row>
    <row r="179" spans="1:34" x14ac:dyDescent="0.2">
      <c r="A179" s="7">
        <v>2306.0005200000001</v>
      </c>
      <c r="B179" s="3" t="s">
        <v>10</v>
      </c>
      <c r="C179" s="3">
        <v>0</v>
      </c>
      <c r="D179" s="3">
        <v>12</v>
      </c>
      <c r="E179" s="3" t="b">
        <v>1</v>
      </c>
      <c r="F179" s="13">
        <v>17.080331325530999</v>
      </c>
      <c r="G179" s="13">
        <v>0.17030429840087799</v>
      </c>
      <c r="H179" s="13">
        <v>17.226319313049299</v>
      </c>
      <c r="I179" s="13">
        <v>0.21687507629394501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 t="b">
        <v>1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AG179" s="10"/>
      <c r="AH179" s="10"/>
    </row>
    <row r="180" spans="1:34" x14ac:dyDescent="0.2">
      <c r="A180" s="7">
        <v>2306.0021299999999</v>
      </c>
      <c r="B180" s="3" t="s">
        <v>10</v>
      </c>
      <c r="C180" s="3">
        <v>0</v>
      </c>
      <c r="D180" s="3">
        <v>0</v>
      </c>
      <c r="E180" s="3" t="b">
        <v>1</v>
      </c>
      <c r="F180" s="13">
        <v>14.6977448463439</v>
      </c>
      <c r="G180" s="13">
        <v>0.119365453720092</v>
      </c>
      <c r="H180" s="13">
        <v>14.705988407135001</v>
      </c>
      <c r="I180" s="13">
        <v>0.117810726165771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 t="b">
        <v>1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AG180" s="10"/>
      <c r="AH180" s="10"/>
    </row>
    <row r="181" spans="1:34" x14ac:dyDescent="0.2">
      <c r="A181" s="7">
        <v>2306.0908399999998</v>
      </c>
      <c r="B181" s="3" t="s">
        <v>10</v>
      </c>
      <c r="C181" s="3">
        <v>0</v>
      </c>
      <c r="D181" s="3">
        <v>12</v>
      </c>
      <c r="E181" s="3" t="b">
        <v>1</v>
      </c>
      <c r="F181" s="13">
        <v>7.0542688369750897</v>
      </c>
      <c r="G181" s="13">
        <v>0.16722679138183499</v>
      </c>
      <c r="H181" s="13">
        <v>5.1102364063262904</v>
      </c>
      <c r="I181" s="13">
        <v>0.16589689254760701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 t="b">
        <v>1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AG181" s="10"/>
      <c r="AH181" s="10"/>
    </row>
    <row r="182" spans="1:34" x14ac:dyDescent="0.2">
      <c r="A182" s="7">
        <v>2306.0163200000002</v>
      </c>
      <c r="B182" s="3" t="s">
        <v>10</v>
      </c>
      <c r="C182" s="3">
        <v>0</v>
      </c>
      <c r="D182" s="3">
        <v>0</v>
      </c>
      <c r="E182" s="3" t="b">
        <v>1</v>
      </c>
      <c r="F182" s="13">
        <v>2.6489133834838801</v>
      </c>
      <c r="G182" s="13">
        <v>0.116950035095214</v>
      </c>
      <c r="H182" s="13">
        <v>3.0871798992156898</v>
      </c>
      <c r="I182" s="13">
        <v>0.116081714630126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 t="b">
        <v>1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AG182" s="10"/>
      <c r="AH182" s="10"/>
    </row>
    <row r="183" spans="1:34" x14ac:dyDescent="0.2">
      <c r="A183" s="7">
        <v>2306.0075000000002</v>
      </c>
      <c r="B183" s="3" t="s">
        <v>10</v>
      </c>
      <c r="C183" s="3">
        <v>0</v>
      </c>
      <c r="D183" s="3">
        <v>0</v>
      </c>
      <c r="E183" s="3" t="b">
        <v>1</v>
      </c>
      <c r="F183" s="13">
        <v>43.709733247756901</v>
      </c>
      <c r="G183" s="13">
        <v>0.167334794998168</v>
      </c>
      <c r="H183" s="13">
        <v>29.1988587379455</v>
      </c>
      <c r="I183" s="13">
        <v>0.17324042320251401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 t="b">
        <v>1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AG183" s="10"/>
      <c r="AH183" s="10"/>
    </row>
    <row r="184" spans="1:34" x14ac:dyDescent="0.2">
      <c r="A184" s="7">
        <v>2306.01793</v>
      </c>
      <c r="B184" s="3" t="s">
        <v>10</v>
      </c>
      <c r="C184" s="3">
        <v>0</v>
      </c>
      <c r="D184" s="3">
        <v>0</v>
      </c>
      <c r="E184" s="3" t="b">
        <v>1</v>
      </c>
      <c r="F184" s="13">
        <v>24.034124612808199</v>
      </c>
      <c r="G184" s="13">
        <v>0.16776657104492099</v>
      </c>
      <c r="H184" s="13">
        <v>15.9681267738342</v>
      </c>
      <c r="I184" s="13">
        <v>0.123793601989746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 t="b">
        <v>1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AG184" s="10"/>
      <c r="AH184" s="10"/>
    </row>
    <row r="185" spans="1:34" x14ac:dyDescent="0.2">
      <c r="A185" s="7">
        <v>2306.0027399999999</v>
      </c>
      <c r="B185" s="3" t="s">
        <v>10</v>
      </c>
      <c r="C185" s="3">
        <v>0</v>
      </c>
      <c r="D185" s="3">
        <v>0</v>
      </c>
      <c r="E185" s="3" t="b">
        <v>1</v>
      </c>
      <c r="F185" s="13">
        <v>48.166957139968801</v>
      </c>
      <c r="G185" s="13">
        <v>0.21979427337646401</v>
      </c>
      <c r="H185" s="13">
        <v>34.023099422454798</v>
      </c>
      <c r="I185" s="13">
        <v>0.17397332191467199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 t="b">
        <v>1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AG185" s="10"/>
      <c r="AH185" s="10"/>
    </row>
    <row r="186" spans="1:34" x14ac:dyDescent="0.2">
      <c r="A186" s="7">
        <v>2306.1450599999998</v>
      </c>
      <c r="B186" s="3" t="s">
        <v>10</v>
      </c>
      <c r="C186" s="3">
        <v>0</v>
      </c>
      <c r="D186" s="3">
        <v>0</v>
      </c>
      <c r="E186" s="3" t="b">
        <v>1</v>
      </c>
      <c r="F186" s="13">
        <v>6.6186747550964302</v>
      </c>
      <c r="G186" s="13">
        <v>0.115506172180175</v>
      </c>
      <c r="H186" s="13">
        <v>7.0037984848022399</v>
      </c>
      <c r="I186" s="13">
        <v>0.166631460189819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 t="b">
        <v>1</v>
      </c>
      <c r="S186" s="3">
        <v>0</v>
      </c>
      <c r="T186" s="3">
        <v>0</v>
      </c>
      <c r="U186" s="3">
        <v>0</v>
      </c>
      <c r="V186" s="3">
        <v>2</v>
      </c>
      <c r="W186" s="3">
        <v>0</v>
      </c>
      <c r="AG186" s="10" t="s">
        <v>161</v>
      </c>
      <c r="AH186" s="10"/>
    </row>
    <row r="187" spans="1:34" x14ac:dyDescent="0.2">
      <c r="A187" s="7">
        <v>2306.00101</v>
      </c>
      <c r="B187" s="3" t="s">
        <v>10</v>
      </c>
      <c r="C187" s="3">
        <v>0</v>
      </c>
      <c r="D187" s="3">
        <v>0</v>
      </c>
      <c r="E187" s="3" t="b">
        <v>1</v>
      </c>
      <c r="F187" s="13">
        <v>2.7314109802246</v>
      </c>
      <c r="G187" s="13">
        <v>0.117613315582275</v>
      </c>
      <c r="H187" s="13">
        <v>3.1430695056915199</v>
      </c>
      <c r="I187" s="13">
        <v>0.22911024093627899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 t="b">
        <v>1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AG187" s="10"/>
      <c r="AH187" s="10"/>
    </row>
    <row r="188" spans="1:34" x14ac:dyDescent="0.2">
      <c r="A188" s="7">
        <v>2306.0156900000002</v>
      </c>
      <c r="B188" s="3" t="s">
        <v>10</v>
      </c>
      <c r="C188" s="3">
        <v>0</v>
      </c>
      <c r="D188" s="3">
        <v>0</v>
      </c>
      <c r="E188" s="3" t="b">
        <v>1</v>
      </c>
      <c r="F188" s="13">
        <v>16.725210666656402</v>
      </c>
      <c r="G188" s="13">
        <v>0.11635470390319801</v>
      </c>
      <c r="H188" s="13">
        <v>19.624253749847401</v>
      </c>
      <c r="I188" s="13">
        <v>0.16640734672546301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 t="b">
        <v>1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AG188" s="10"/>
      <c r="AH188" s="10"/>
    </row>
    <row r="189" spans="1:34" x14ac:dyDescent="0.2">
      <c r="A189" s="7">
        <v>2306.0001000000002</v>
      </c>
      <c r="B189" s="3" t="s">
        <v>10</v>
      </c>
      <c r="C189" s="3">
        <v>0</v>
      </c>
      <c r="D189" s="3">
        <v>0</v>
      </c>
      <c r="E189" s="3" t="b">
        <v>1</v>
      </c>
      <c r="F189" s="13">
        <v>25.458681344985902</v>
      </c>
      <c r="G189" s="13">
        <v>0.219467878341674</v>
      </c>
      <c r="H189" s="13">
        <v>18.0086922645568</v>
      </c>
      <c r="I189" s="13">
        <v>0.116329193115234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 t="b">
        <v>1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AG189" s="10"/>
      <c r="AH189" s="10"/>
    </row>
    <row r="190" spans="1:34" x14ac:dyDescent="0.2">
      <c r="A190" s="7">
        <v>2306.0196700000001</v>
      </c>
      <c r="B190" s="3" t="s">
        <v>10</v>
      </c>
      <c r="C190" s="3">
        <v>0</v>
      </c>
      <c r="D190" s="3">
        <v>0</v>
      </c>
      <c r="E190" s="3" t="b">
        <v>1</v>
      </c>
      <c r="F190" s="13">
        <v>22.0862905979156</v>
      </c>
      <c r="G190" s="13">
        <v>0.11631584167480399</v>
      </c>
      <c r="H190" s="13">
        <v>24.579433202743498</v>
      </c>
      <c r="I190" s="13">
        <v>0.17192459106445299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 t="b">
        <v>1</v>
      </c>
      <c r="S190" s="3">
        <v>0</v>
      </c>
      <c r="T190" s="3">
        <v>0</v>
      </c>
      <c r="U190" s="3">
        <v>0</v>
      </c>
      <c r="V190" s="3">
        <v>2</v>
      </c>
      <c r="W190" s="3">
        <v>0</v>
      </c>
      <c r="AG190" s="10" t="s">
        <v>161</v>
      </c>
      <c r="AH190" s="10"/>
    </row>
    <row r="191" spans="1:34" x14ac:dyDescent="0.2">
      <c r="A191" s="7">
        <v>2306.0396000000001</v>
      </c>
      <c r="B191" s="3" t="s">
        <v>10</v>
      </c>
      <c r="C191" s="3">
        <v>0</v>
      </c>
      <c r="D191" s="3">
        <v>12</v>
      </c>
      <c r="E191" s="3" t="b">
        <v>1</v>
      </c>
      <c r="F191" s="13">
        <v>18.036016464233398</v>
      </c>
      <c r="G191" s="13">
        <v>0.16993618011474601</v>
      </c>
      <c r="H191" s="13">
        <v>20.354237079620301</v>
      </c>
      <c r="I191" s="13">
        <v>0.21733212471008301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 t="b">
        <v>1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AG191" s="10"/>
      <c r="AH191" s="10"/>
    </row>
    <row r="192" spans="1:34" x14ac:dyDescent="0.2">
      <c r="A192" s="7">
        <v>2306.0058100000001</v>
      </c>
      <c r="B192" s="3" t="s">
        <v>10</v>
      </c>
      <c r="C192" s="3">
        <v>0</v>
      </c>
      <c r="D192" s="3">
        <v>0</v>
      </c>
      <c r="E192" s="3" t="b">
        <v>1</v>
      </c>
      <c r="F192" s="13">
        <v>11.7441494464874</v>
      </c>
      <c r="G192" s="13">
        <v>0.11559867858886699</v>
      </c>
      <c r="H192" s="13">
        <v>12.2383034229278</v>
      </c>
      <c r="I192" s="13">
        <v>0.11678338050842201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 t="b">
        <v>1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AG192" s="10"/>
      <c r="AH192" s="10"/>
    </row>
    <row r="193" spans="1:34" x14ac:dyDescent="0.2">
      <c r="A193" s="7">
        <v>2306.0013300000001</v>
      </c>
      <c r="B193" s="3" t="s">
        <v>10</v>
      </c>
      <c r="C193" s="3">
        <v>0</v>
      </c>
      <c r="D193" s="3">
        <v>0</v>
      </c>
      <c r="E193" s="3" t="b">
        <v>1</v>
      </c>
      <c r="F193" s="13">
        <v>8.5813407897949201</v>
      </c>
      <c r="G193" s="13">
        <v>0.16974258422851499</v>
      </c>
      <c r="H193" s="13">
        <v>9.1887934207916206</v>
      </c>
      <c r="I193" s="13">
        <v>0.11874651908874501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 t="b">
        <v>1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AG193" s="10"/>
      <c r="AH193" s="10"/>
    </row>
    <row r="194" spans="1:34" x14ac:dyDescent="0.2">
      <c r="A194" s="7">
        <v>2306.00126</v>
      </c>
      <c r="B194" s="3" t="s">
        <v>10</v>
      </c>
      <c r="C194" s="3">
        <v>0</v>
      </c>
      <c r="D194" s="3">
        <v>0</v>
      </c>
      <c r="E194" s="3" t="b">
        <v>1</v>
      </c>
      <c r="F194" s="13">
        <v>31.332610607147199</v>
      </c>
      <c r="G194" s="13">
        <v>0.16927790641784601</v>
      </c>
      <c r="H194" s="13">
        <v>31.940910100936801</v>
      </c>
      <c r="I194" s="13">
        <v>0.17181706428527799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 t="b">
        <v>1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AG194" s="10"/>
      <c r="AH194" s="10"/>
    </row>
    <row r="195" spans="1:34" x14ac:dyDescent="0.2">
      <c r="A195" s="7">
        <v>2306.00621</v>
      </c>
      <c r="B195" s="3" t="s">
        <v>10</v>
      </c>
      <c r="C195" s="3">
        <v>0</v>
      </c>
      <c r="D195" s="3">
        <v>0</v>
      </c>
      <c r="E195" s="3" t="b">
        <v>1</v>
      </c>
      <c r="F195" s="13">
        <v>24.265679121017399</v>
      </c>
      <c r="G195" s="13">
        <v>0.116756439208984</v>
      </c>
      <c r="H195" s="13">
        <v>25.612092733383101</v>
      </c>
      <c r="I195" s="13">
        <v>0.17045831680297799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 t="b">
        <v>1</v>
      </c>
      <c r="S195" s="3">
        <v>0</v>
      </c>
      <c r="T195" s="3">
        <v>0</v>
      </c>
      <c r="U195" s="3">
        <v>0</v>
      </c>
      <c r="V195" s="3">
        <v>4</v>
      </c>
      <c r="W195" s="3">
        <v>0</v>
      </c>
      <c r="AG195" s="10"/>
      <c r="AH195" s="10"/>
    </row>
    <row r="196" spans="1:34" x14ac:dyDescent="0.2">
      <c r="A196" s="7">
        <v>2306.0128399999999</v>
      </c>
      <c r="B196" s="3" t="s">
        <v>10</v>
      </c>
      <c r="C196" s="3">
        <v>0</v>
      </c>
      <c r="D196" s="3">
        <v>0</v>
      </c>
      <c r="E196" s="3" t="b">
        <v>1</v>
      </c>
      <c r="F196" s="13">
        <v>31.1939325332641</v>
      </c>
      <c r="G196" s="13">
        <v>0.16998672485351499</v>
      </c>
      <c r="H196" s="13">
        <v>26.988553762435899</v>
      </c>
      <c r="I196" s="13">
        <v>0.17196226119995101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 t="b">
        <v>1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AG196" s="10"/>
      <c r="AH196" s="10"/>
    </row>
    <row r="197" spans="1:34" x14ac:dyDescent="0.2">
      <c r="A197" s="7">
        <v>2306.0017800000001</v>
      </c>
      <c r="B197" s="3" t="s">
        <v>10</v>
      </c>
      <c r="C197" s="3">
        <v>0</v>
      </c>
      <c r="D197" s="3">
        <v>12</v>
      </c>
      <c r="E197" s="3" t="b">
        <v>1</v>
      </c>
      <c r="F197" s="13">
        <v>28.6565132141113</v>
      </c>
      <c r="G197" s="13">
        <v>0.18119144439697199</v>
      </c>
      <c r="H197" s="13">
        <v>23.430259466171201</v>
      </c>
      <c r="I197" s="13">
        <v>0.220892429351806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 t="b">
        <v>1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AG197" s="10"/>
      <c r="AH197" s="10"/>
    </row>
    <row r="198" spans="1:34" x14ac:dyDescent="0.2">
      <c r="A198" s="7">
        <v>2306.0213600000002</v>
      </c>
      <c r="B198" s="3" t="s">
        <v>10</v>
      </c>
      <c r="C198" s="3">
        <v>0</v>
      </c>
      <c r="D198" s="3">
        <v>0</v>
      </c>
      <c r="E198" s="3" t="b">
        <v>1</v>
      </c>
      <c r="F198" s="13">
        <v>13.072287559509199</v>
      </c>
      <c r="G198" s="13">
        <v>0.118838548660278</v>
      </c>
      <c r="H198" s="13">
        <v>11.784330844879101</v>
      </c>
      <c r="I198" s="13">
        <v>0.17093968391418399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 t="b">
        <v>1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AG198" s="10"/>
      <c r="AH198" s="10"/>
    </row>
    <row r="199" spans="1:34" x14ac:dyDescent="0.2">
      <c r="A199" s="7">
        <v>2306.09186</v>
      </c>
      <c r="B199" s="3" t="s">
        <v>10</v>
      </c>
      <c r="C199" s="3">
        <v>0</v>
      </c>
      <c r="D199" s="3">
        <v>0</v>
      </c>
      <c r="E199" s="3" t="b">
        <v>1</v>
      </c>
      <c r="F199" s="13">
        <v>22.694926261901799</v>
      </c>
      <c r="G199" s="13">
        <v>0.171417951583862</v>
      </c>
      <c r="H199" s="13">
        <v>19.4958608150482</v>
      </c>
      <c r="I199" s="13">
        <v>0.11630511283874501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 t="b">
        <v>1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AG199" s="10"/>
      <c r="AH199" s="10"/>
    </row>
    <row r="200" spans="1:34" x14ac:dyDescent="0.2">
      <c r="A200" s="7">
        <v>2306.1529099999998</v>
      </c>
      <c r="B200" s="3" t="s">
        <v>10</v>
      </c>
      <c r="C200" s="3">
        <v>0</v>
      </c>
      <c r="D200" s="3">
        <v>0</v>
      </c>
      <c r="E200" s="3" t="b">
        <v>1</v>
      </c>
      <c r="F200" s="13">
        <v>8.1149568557739205</v>
      </c>
      <c r="G200" s="13">
        <v>0.17090868949890101</v>
      </c>
      <c r="H200" s="13">
        <v>7.0552899837493896</v>
      </c>
      <c r="I200" s="13">
        <v>0.11567187309265101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 t="b">
        <v>1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AG200" s="10"/>
      <c r="AH200" s="10"/>
    </row>
    <row r="201" spans="1:34" x14ac:dyDescent="0.2">
      <c r="A201" s="7">
        <v>2306.1634600000002</v>
      </c>
      <c r="B201" s="3" t="s">
        <v>10</v>
      </c>
      <c r="C201" s="3">
        <v>0</v>
      </c>
      <c r="D201" s="3">
        <v>0</v>
      </c>
      <c r="E201" s="3" t="b">
        <v>1</v>
      </c>
      <c r="F201" s="13">
        <v>20.914488554000801</v>
      </c>
      <c r="G201" s="13">
        <v>0.174349784851074</v>
      </c>
      <c r="H201" s="13">
        <v>19.2220153808593</v>
      </c>
      <c r="I201" s="13">
        <v>0.171597003936767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 t="b">
        <v>1</v>
      </c>
      <c r="S201" s="3">
        <v>0</v>
      </c>
      <c r="T201" s="3">
        <v>0</v>
      </c>
      <c r="U201" s="3">
        <v>0</v>
      </c>
      <c r="V201" s="3">
        <v>2</v>
      </c>
      <c r="W201" s="3">
        <v>0</v>
      </c>
      <c r="AG201" s="10"/>
      <c r="AH201" s="10"/>
    </row>
    <row r="202" spans="1:34" x14ac:dyDescent="0.2">
      <c r="A202" s="7">
        <v>2306.0154400000001</v>
      </c>
      <c r="B202" s="3" t="s">
        <v>10</v>
      </c>
      <c r="C202" s="3">
        <v>0</v>
      </c>
      <c r="D202" s="3">
        <v>12</v>
      </c>
      <c r="E202" s="3" t="b">
        <v>1</v>
      </c>
      <c r="F202" s="13">
        <v>20.791859626770002</v>
      </c>
      <c r="G202" s="13">
        <v>0.16824293136596599</v>
      </c>
      <c r="H202" s="13">
        <v>19.7914044857025</v>
      </c>
      <c r="I202" s="13">
        <v>0.216932773590087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 t="b">
        <v>1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AG202" s="10"/>
      <c r="AH202" s="10"/>
    </row>
    <row r="203" spans="1:34" x14ac:dyDescent="0.2">
      <c r="A203" s="7">
        <v>2306.0574999999999</v>
      </c>
      <c r="B203" s="3" t="s">
        <v>10</v>
      </c>
      <c r="C203" s="3">
        <v>0</v>
      </c>
      <c r="D203" s="3">
        <v>0</v>
      </c>
      <c r="E203" s="3" t="b">
        <v>1</v>
      </c>
      <c r="F203" s="13">
        <v>9.5117154121398908</v>
      </c>
      <c r="G203" s="13">
        <v>0.118110418319702</v>
      </c>
      <c r="H203" s="13">
        <v>6.6247069835662797</v>
      </c>
      <c r="I203" s="13">
        <v>0.116230010986328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 t="b">
        <v>1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AG203" s="10"/>
      <c r="AH203" s="10"/>
    </row>
    <row r="204" spans="1:34" x14ac:dyDescent="0.2">
      <c r="A204" s="7">
        <v>2306.00371</v>
      </c>
      <c r="B204" s="3" t="s">
        <v>10</v>
      </c>
      <c r="C204" s="3">
        <v>0</v>
      </c>
      <c r="D204" s="3">
        <v>0</v>
      </c>
      <c r="E204" s="3" t="b">
        <v>1</v>
      </c>
      <c r="F204" s="13">
        <v>7.4916641712188703</v>
      </c>
      <c r="G204" s="13">
        <v>0.16720128059387199</v>
      </c>
      <c r="H204" s="13">
        <v>7.1963405609130797</v>
      </c>
      <c r="I204" s="13">
        <v>0.16715478897094699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 t="b">
        <v>1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AG204" s="10"/>
      <c r="AH204" s="10"/>
    </row>
    <row r="205" spans="1:34" x14ac:dyDescent="0.2">
      <c r="A205" s="7">
        <v>2306.0159199999998</v>
      </c>
      <c r="B205" s="3" t="s">
        <v>10</v>
      </c>
      <c r="C205" s="3">
        <v>0</v>
      </c>
      <c r="D205" s="3">
        <v>0</v>
      </c>
      <c r="E205" s="3" t="b">
        <v>1</v>
      </c>
      <c r="F205" s="13">
        <v>5.8369784355163503</v>
      </c>
      <c r="G205" s="13">
        <v>0.116313934326171</v>
      </c>
      <c r="H205" s="13">
        <v>5.8515641689300502</v>
      </c>
      <c r="I205" s="13">
        <v>0.116579532623291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 t="b">
        <v>1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AG205" s="10"/>
      <c r="AH205" s="10"/>
    </row>
    <row r="206" spans="1:34" x14ac:dyDescent="0.2">
      <c r="A206" s="7">
        <v>2306.0398700000001</v>
      </c>
      <c r="B206" s="3" t="s">
        <v>10</v>
      </c>
      <c r="C206" s="3">
        <v>0</v>
      </c>
      <c r="D206" s="3">
        <v>0</v>
      </c>
      <c r="E206" s="3" t="b">
        <v>1</v>
      </c>
      <c r="F206" s="13">
        <v>10.226933240890499</v>
      </c>
      <c r="G206" s="13">
        <v>0.116623640060424</v>
      </c>
      <c r="H206" s="13">
        <v>10.741639137268001</v>
      </c>
      <c r="I206" s="13">
        <v>0.115872144699096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 t="b">
        <v>1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AG206" s="10"/>
      <c r="AH206" s="10"/>
    </row>
    <row r="207" spans="1:34" x14ac:dyDescent="0.2">
      <c r="A207" s="7">
        <v>2306.01838</v>
      </c>
      <c r="B207" s="3" t="s">
        <v>10</v>
      </c>
      <c r="C207" s="3">
        <v>0</v>
      </c>
      <c r="D207" s="3">
        <v>12</v>
      </c>
      <c r="E207" s="3" t="b">
        <v>1</v>
      </c>
      <c r="F207" s="13">
        <v>16.811826467513999</v>
      </c>
      <c r="G207" s="13">
        <v>0.22195029258728</v>
      </c>
      <c r="H207" s="13">
        <v>15.5550897121429</v>
      </c>
      <c r="I207" s="13">
        <v>0.27170705795288003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 t="b">
        <v>1</v>
      </c>
      <c r="S207" s="3">
        <v>0</v>
      </c>
      <c r="T207" s="3">
        <v>0</v>
      </c>
      <c r="U207" s="3">
        <v>0</v>
      </c>
      <c r="V207" s="3">
        <v>2</v>
      </c>
      <c r="W207" s="3">
        <v>0</v>
      </c>
      <c r="AG207" s="10"/>
      <c r="AH207" s="10"/>
    </row>
    <row r="208" spans="1:34" x14ac:dyDescent="0.2">
      <c r="A208" s="7">
        <v>2306.0443</v>
      </c>
      <c r="B208" s="3" t="s">
        <v>10</v>
      </c>
      <c r="C208" s="3">
        <v>0</v>
      </c>
      <c r="D208" s="3">
        <v>0</v>
      </c>
      <c r="E208" s="3" t="b">
        <v>0</v>
      </c>
      <c r="F208" s="13">
        <v>5.05279040336608</v>
      </c>
      <c r="G208" s="13">
        <v>0.17196464538574199</v>
      </c>
      <c r="H208" s="13">
        <v>4.6990950107574401</v>
      </c>
      <c r="I208" s="13">
        <v>0.119133710861206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 t="b">
        <v>1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AG208" s="10"/>
      <c r="AH208" s="10"/>
    </row>
    <row r="209" spans="1:34" x14ac:dyDescent="0.2">
      <c r="A209" s="7">
        <v>2306.0014500000002</v>
      </c>
      <c r="B209" s="3" t="s">
        <v>10</v>
      </c>
      <c r="C209" s="3">
        <v>0</v>
      </c>
      <c r="D209" s="3">
        <v>0</v>
      </c>
      <c r="E209" s="3" t="b">
        <v>1</v>
      </c>
      <c r="F209" s="13">
        <v>63.973174571990903</v>
      </c>
      <c r="G209" s="13">
        <v>0.16702795028686501</v>
      </c>
      <c r="H209" s="13">
        <v>55.682576656341503</v>
      </c>
      <c r="I209" s="13">
        <v>0.16906023025512601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 t="b">
        <v>1</v>
      </c>
      <c r="S209" s="3">
        <v>0</v>
      </c>
      <c r="T209" s="3">
        <v>0</v>
      </c>
      <c r="U209" s="3">
        <v>0</v>
      </c>
      <c r="V209" s="3">
        <v>4</v>
      </c>
      <c r="W209" s="3">
        <v>0</v>
      </c>
      <c r="AG209" s="10" t="s">
        <v>107</v>
      </c>
      <c r="AH209" s="10"/>
    </row>
    <row r="210" spans="1:34" x14ac:dyDescent="0.2">
      <c r="A210" s="7">
        <v>2306.0026800000001</v>
      </c>
      <c r="B210" s="3" t="s">
        <v>10</v>
      </c>
      <c r="C210" s="3">
        <v>0</v>
      </c>
      <c r="D210" s="3">
        <v>0</v>
      </c>
      <c r="E210" s="3" t="b">
        <v>1</v>
      </c>
      <c r="F210" s="13">
        <v>36.035121679306002</v>
      </c>
      <c r="G210" s="13">
        <v>0.16958451271057101</v>
      </c>
      <c r="H210" s="13">
        <v>33.218570470809901</v>
      </c>
      <c r="I210" s="13">
        <v>0.116366624832153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 t="b">
        <v>1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AG210" s="10"/>
      <c r="AH210" s="10"/>
    </row>
    <row r="211" spans="1:34" x14ac:dyDescent="0.2">
      <c r="A211" s="7">
        <v>2306.00702</v>
      </c>
      <c r="B211" s="3" t="s">
        <v>10</v>
      </c>
      <c r="C211" s="3">
        <v>0</v>
      </c>
      <c r="D211" s="3">
        <v>12</v>
      </c>
      <c r="E211" s="3" t="b">
        <v>1</v>
      </c>
      <c r="F211" s="13">
        <v>15.547265529632501</v>
      </c>
      <c r="G211" s="13">
        <v>0.21954226493835399</v>
      </c>
      <c r="H211" s="13">
        <v>9.9162278175354004</v>
      </c>
      <c r="I211" s="13">
        <v>0.16628718376159601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 t="b">
        <v>1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AG211" s="10"/>
      <c r="AH211" s="10"/>
    </row>
    <row r="212" spans="1:34" x14ac:dyDescent="0.2">
      <c r="A212" s="7">
        <v>2306.00308</v>
      </c>
      <c r="B212" s="3" t="s">
        <v>10</v>
      </c>
      <c r="C212" s="3">
        <v>0</v>
      </c>
      <c r="D212" s="3">
        <v>0</v>
      </c>
      <c r="E212" s="3" t="b">
        <v>1</v>
      </c>
      <c r="F212" s="13">
        <v>31.093021154403601</v>
      </c>
      <c r="G212" s="13">
        <v>0.170636892318725</v>
      </c>
      <c r="H212" s="13">
        <v>21.751002550125101</v>
      </c>
      <c r="I212" s="13">
        <v>0.11678886413574199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 t="b">
        <v>1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AG212" s="10"/>
      <c r="AH212" s="10"/>
    </row>
    <row r="213" spans="1:34" x14ac:dyDescent="0.2">
      <c r="A213" s="7">
        <v>2306.0010699999998</v>
      </c>
      <c r="B213" s="3" t="s">
        <v>10</v>
      </c>
      <c r="C213" s="3">
        <v>0</v>
      </c>
      <c r="D213" s="3">
        <v>12</v>
      </c>
      <c r="E213" s="3" t="b">
        <v>1</v>
      </c>
      <c r="F213" s="13">
        <v>19.059718608856201</v>
      </c>
      <c r="G213" s="13">
        <v>0.22077751159667899</v>
      </c>
      <c r="H213" s="13">
        <v>13.803077697753899</v>
      </c>
      <c r="I213" s="13">
        <v>0.21680736541748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 t="b">
        <v>1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AG213" s="10"/>
      <c r="AH213" s="10"/>
    </row>
    <row r="214" spans="1:34" x14ac:dyDescent="0.2">
      <c r="A214" s="7">
        <v>2306.0026899999998</v>
      </c>
      <c r="B214" s="3" t="s">
        <v>10</v>
      </c>
      <c r="C214" s="3">
        <v>0</v>
      </c>
      <c r="D214" s="3">
        <v>0</v>
      </c>
      <c r="E214" s="3" t="b">
        <v>1</v>
      </c>
      <c r="F214" s="13">
        <v>4.8635723590850803</v>
      </c>
      <c r="G214" s="13">
        <v>0.18218827247619601</v>
      </c>
      <c r="H214" s="13">
        <v>3.6856210231781001</v>
      </c>
      <c r="I214" s="13">
        <v>0.115448236465454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 t="b">
        <v>1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AG214" s="10"/>
      <c r="AH214" s="10"/>
    </row>
    <row r="215" spans="1:34" x14ac:dyDescent="0.2">
      <c r="A215" s="7">
        <v>2306.0029599999998</v>
      </c>
      <c r="B215" s="3" t="s">
        <v>10</v>
      </c>
      <c r="C215" s="3">
        <v>0</v>
      </c>
      <c r="D215" s="3">
        <v>0</v>
      </c>
      <c r="E215" s="3" t="b">
        <v>1</v>
      </c>
      <c r="F215" s="13">
        <v>14.641519784927301</v>
      </c>
      <c r="G215" s="13">
        <v>0.168154716491699</v>
      </c>
      <c r="H215" s="13">
        <v>16.732974767684901</v>
      </c>
      <c r="I215" s="13">
        <v>0.115519762039184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 t="b">
        <v>1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AG215" s="10"/>
      <c r="AH215" s="10"/>
    </row>
    <row r="216" spans="1:34" x14ac:dyDescent="0.2">
      <c r="A216" s="7">
        <v>2306.0382199999999</v>
      </c>
      <c r="B216" s="3" t="s">
        <v>10</v>
      </c>
      <c r="C216" s="3">
        <v>0</v>
      </c>
      <c r="D216" s="3">
        <v>0</v>
      </c>
      <c r="E216" s="3" t="b">
        <v>1</v>
      </c>
      <c r="F216" s="13">
        <v>73.174633979797306</v>
      </c>
      <c r="G216" s="13">
        <v>0.173344612121582</v>
      </c>
      <c r="H216" s="13">
        <v>64.795416593551593</v>
      </c>
      <c r="I216" s="13">
        <v>0.17122769355773901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 t="b">
        <v>1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AG216" s="10"/>
      <c r="AH216" s="10"/>
    </row>
    <row r="217" spans="1:34" x14ac:dyDescent="0.2">
      <c r="A217" s="7">
        <v>2306.1365500000002</v>
      </c>
      <c r="B217" s="3" t="s">
        <v>10</v>
      </c>
      <c r="C217" s="3">
        <v>0</v>
      </c>
      <c r="D217" s="3">
        <v>0</v>
      </c>
      <c r="E217" s="3" t="b">
        <v>1</v>
      </c>
      <c r="F217" s="13">
        <v>9.2692780494689906</v>
      </c>
      <c r="G217" s="13">
        <v>0.1172935962677</v>
      </c>
      <c r="H217" s="13">
        <v>7.2090637683868399</v>
      </c>
      <c r="I217" s="13">
        <v>0.16625237464904699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 t="b">
        <v>1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AG217" s="10"/>
      <c r="AH217" s="10"/>
    </row>
    <row r="218" spans="1:34" x14ac:dyDescent="0.2">
      <c r="A218" s="7">
        <v>2306.0023500000002</v>
      </c>
      <c r="B218" s="3" t="s">
        <v>10</v>
      </c>
      <c r="C218" s="3">
        <v>0</v>
      </c>
      <c r="D218" s="3">
        <v>0</v>
      </c>
      <c r="E218" s="3" t="b">
        <v>1</v>
      </c>
      <c r="F218" s="13">
        <v>20.116189956665</v>
      </c>
      <c r="G218" s="13">
        <v>0.17109656333923301</v>
      </c>
      <c r="H218" s="13">
        <v>11.698083400726301</v>
      </c>
      <c r="I218" s="13">
        <v>0.118974208831787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 t="b">
        <v>1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AG218" s="10"/>
      <c r="AH218" s="10"/>
    </row>
    <row r="219" spans="1:34" x14ac:dyDescent="0.2">
      <c r="A219" s="7">
        <v>2306.0015899999999</v>
      </c>
      <c r="B219" s="3" t="s">
        <v>10</v>
      </c>
      <c r="C219" s="3">
        <v>0</v>
      </c>
      <c r="D219" s="3">
        <v>0</v>
      </c>
      <c r="E219" s="3" t="b">
        <v>1</v>
      </c>
      <c r="F219" s="13">
        <v>9.9407012462615896</v>
      </c>
      <c r="G219" s="13">
        <v>0.116064548492431</v>
      </c>
      <c r="H219" s="13">
        <v>7.4058353900909397</v>
      </c>
      <c r="I219" s="13">
        <v>0.116918325424194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 t="b">
        <v>1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AG219" s="10"/>
      <c r="AH219" s="10"/>
    </row>
    <row r="220" spans="1:34" x14ac:dyDescent="0.2">
      <c r="A220" s="7">
        <v>2306.0952900000002</v>
      </c>
      <c r="B220" s="3" t="s">
        <v>10</v>
      </c>
      <c r="C220" s="3">
        <v>0</v>
      </c>
      <c r="D220" s="3">
        <v>12</v>
      </c>
      <c r="E220" s="3" t="b">
        <v>1</v>
      </c>
      <c r="F220" s="13">
        <v>16.366003036498999</v>
      </c>
      <c r="G220" s="13">
        <v>0.166615486145019</v>
      </c>
      <c r="H220" s="13">
        <v>11.798523426055899</v>
      </c>
      <c r="I220" s="13">
        <v>0.21779370307922299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 t="b">
        <v>1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AG220" s="10"/>
      <c r="AH220" s="10"/>
    </row>
    <row r="221" spans="1:34" x14ac:dyDescent="0.2">
      <c r="A221" s="7">
        <v>2306.1673099999998</v>
      </c>
      <c r="B221" s="3" t="s">
        <v>10</v>
      </c>
      <c r="C221" s="3">
        <v>0</v>
      </c>
      <c r="D221" s="3">
        <v>0</v>
      </c>
      <c r="E221" s="3" t="b">
        <v>1</v>
      </c>
      <c r="F221" s="13">
        <v>22.801580667495699</v>
      </c>
      <c r="G221" s="13">
        <v>0.116409301757812</v>
      </c>
      <c r="H221" s="13">
        <v>19.9419059753418</v>
      </c>
      <c r="I221" s="13">
        <v>0.16824173927307101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 t="b">
        <v>1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AG221" s="10"/>
      <c r="AH221" s="10"/>
    </row>
    <row r="222" spans="1:34" x14ac:dyDescent="0.2">
      <c r="A222" s="7">
        <v>2306.0015400000002</v>
      </c>
      <c r="B222" s="3" t="s">
        <v>10</v>
      </c>
      <c r="C222" s="3">
        <v>0</v>
      </c>
      <c r="D222" s="3">
        <v>12</v>
      </c>
      <c r="E222" s="3" t="b">
        <v>1</v>
      </c>
      <c r="F222" s="13">
        <v>41.102271556854198</v>
      </c>
      <c r="G222" s="13">
        <v>0.16960406303405701</v>
      </c>
      <c r="H222" s="13">
        <v>34.690126657485898</v>
      </c>
      <c r="I222" s="13">
        <v>0.218233346939086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 t="b">
        <v>1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AG222" s="10"/>
      <c r="AH222" s="10"/>
    </row>
    <row r="223" spans="1:34" x14ac:dyDescent="0.2">
      <c r="A223" s="7">
        <v>2306.0050999999999</v>
      </c>
      <c r="B223" s="3" t="s">
        <v>10</v>
      </c>
      <c r="C223" s="3">
        <v>0</v>
      </c>
      <c r="D223" s="3">
        <v>0</v>
      </c>
      <c r="E223" s="3" t="b">
        <v>1</v>
      </c>
      <c r="F223" s="13">
        <v>4.1472222805023096</v>
      </c>
      <c r="G223" s="13">
        <v>0.115671396255493</v>
      </c>
      <c r="H223" s="13">
        <v>3.6859538555145201</v>
      </c>
      <c r="I223" s="13">
        <v>0.116461038589477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 t="b">
        <v>1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AG223" s="10"/>
      <c r="AH223" s="10"/>
    </row>
    <row r="224" spans="1:34" x14ac:dyDescent="0.2">
      <c r="A224" s="7">
        <v>2306.0049300000001</v>
      </c>
      <c r="B224" s="3" t="s">
        <v>10</v>
      </c>
      <c r="C224" s="3">
        <v>0</v>
      </c>
      <c r="D224" s="3">
        <v>0</v>
      </c>
      <c r="E224" s="3" t="b">
        <v>1</v>
      </c>
      <c r="F224" s="13">
        <v>7.7257235050201398</v>
      </c>
      <c r="G224" s="13">
        <v>0.116032361984252</v>
      </c>
      <c r="H224" s="13">
        <v>8.0156424045562709</v>
      </c>
      <c r="I224" s="13">
        <v>0.17409610748290999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 t="b">
        <v>1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AG224" s="10"/>
      <c r="AH224" s="10"/>
    </row>
    <row r="225" spans="1:34" x14ac:dyDescent="0.2">
      <c r="A225" s="7">
        <v>2306.0022199999999</v>
      </c>
      <c r="B225" s="3" t="s">
        <v>10</v>
      </c>
      <c r="C225" s="3">
        <v>0</v>
      </c>
      <c r="D225" s="3">
        <v>0</v>
      </c>
      <c r="E225" s="3" t="b">
        <v>1</v>
      </c>
      <c r="F225" s="13">
        <v>24.110561370849599</v>
      </c>
      <c r="G225" s="13">
        <v>0.115732669830322</v>
      </c>
      <c r="H225" s="13">
        <v>25.858525276184</v>
      </c>
      <c r="I225" s="13">
        <v>0.17414069175720201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 t="b">
        <v>1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AG225" s="10"/>
      <c r="AH225" s="10"/>
    </row>
    <row r="226" spans="1:34" x14ac:dyDescent="0.2">
      <c r="A226" s="7">
        <v>2306.0047800000002</v>
      </c>
      <c r="B226" s="3" t="s">
        <v>10</v>
      </c>
      <c r="C226" s="3">
        <v>0</v>
      </c>
      <c r="D226" s="3">
        <v>0</v>
      </c>
      <c r="E226" s="3" t="b">
        <v>1</v>
      </c>
      <c r="F226" s="13">
        <v>1.7753765583038299</v>
      </c>
      <c r="G226" s="13">
        <v>0.169267177581787</v>
      </c>
      <c r="H226" s="13">
        <v>2.0804214477539</v>
      </c>
      <c r="I226" s="13">
        <v>0.11658906936645499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 t="b">
        <v>1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AG226" s="10"/>
      <c r="AH226" s="10"/>
    </row>
    <row r="227" spans="1:34" x14ac:dyDescent="0.2">
      <c r="A227" s="7">
        <v>2306.0053699999999</v>
      </c>
      <c r="B227" s="3" t="s">
        <v>10</v>
      </c>
      <c r="C227" s="3">
        <v>0</v>
      </c>
      <c r="D227" s="3">
        <v>0</v>
      </c>
      <c r="E227" s="3" t="b">
        <v>1</v>
      </c>
      <c r="F227" s="13">
        <v>10.487181901931701</v>
      </c>
      <c r="G227" s="13">
        <v>0.118019819259643</v>
      </c>
      <c r="H227" s="13">
        <v>12.6230266094207</v>
      </c>
      <c r="I227" s="13">
        <v>0.172352790832519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 t="b">
        <v>1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AG227" s="10"/>
      <c r="AH227" s="10"/>
    </row>
    <row r="228" spans="1:34" x14ac:dyDescent="0.2">
      <c r="A228" s="7">
        <v>2306.0001900000002</v>
      </c>
      <c r="B228" s="3" t="s">
        <v>10</v>
      </c>
      <c r="C228" s="3">
        <v>0</v>
      </c>
      <c r="D228" s="3">
        <v>12</v>
      </c>
      <c r="E228" s="3" t="b">
        <v>1</v>
      </c>
      <c r="F228" s="13">
        <v>16.3172976970672</v>
      </c>
      <c r="G228" s="13">
        <v>0.16708350181579501</v>
      </c>
      <c r="H228" s="13">
        <v>18.307676315307599</v>
      </c>
      <c r="I228" s="13">
        <v>0.22320532798767001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 t="b">
        <v>1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AG228" s="10"/>
      <c r="AH228" s="10"/>
    </row>
    <row r="229" spans="1:34" x14ac:dyDescent="0.2">
      <c r="A229" s="7">
        <v>2306.0151099999998</v>
      </c>
      <c r="B229" s="3" t="s">
        <v>10</v>
      </c>
      <c r="C229" s="3">
        <v>0</v>
      </c>
      <c r="D229" s="3">
        <v>0</v>
      </c>
      <c r="E229" s="3" t="b">
        <v>1</v>
      </c>
      <c r="F229" s="13">
        <v>19.676608085632299</v>
      </c>
      <c r="G229" s="13">
        <v>0.16810083389282199</v>
      </c>
      <c r="H229" s="13">
        <v>22.611020088195801</v>
      </c>
      <c r="I229" s="13">
        <v>0.167590141296386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 t="b">
        <v>1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AG229" s="10"/>
      <c r="AH229" s="10"/>
    </row>
    <row r="230" spans="1:34" x14ac:dyDescent="0.2">
      <c r="A230" s="7">
        <v>2306.0165999999999</v>
      </c>
      <c r="B230" s="3" t="s">
        <v>10</v>
      </c>
      <c r="C230" s="3">
        <v>0</v>
      </c>
      <c r="D230" s="3">
        <v>12</v>
      </c>
      <c r="E230" s="3" t="b">
        <v>1</v>
      </c>
      <c r="F230" s="13">
        <v>11.994225025177</v>
      </c>
      <c r="G230" s="13">
        <v>0.17084550857543901</v>
      </c>
      <c r="H230" s="13">
        <v>12.5943803787231</v>
      </c>
      <c r="I230" s="13">
        <v>0.220743417739868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 t="b">
        <v>1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AG230" s="10"/>
      <c r="AH230" s="10"/>
    </row>
    <row r="231" spans="1:34" x14ac:dyDescent="0.2">
      <c r="A231" s="7">
        <v>2306.0026600000001</v>
      </c>
      <c r="B231" s="3" t="s">
        <v>10</v>
      </c>
      <c r="C231" s="3">
        <v>0</v>
      </c>
      <c r="D231" s="3">
        <v>0</v>
      </c>
      <c r="E231" s="3" t="b">
        <v>1</v>
      </c>
      <c r="F231" s="13">
        <v>14.0980794429779</v>
      </c>
      <c r="G231" s="13">
        <v>0.116138935089111</v>
      </c>
      <c r="H231" s="13">
        <v>15.577901840209901</v>
      </c>
      <c r="I231" s="13">
        <v>0.116879224777221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 t="b">
        <v>1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AG231" s="10"/>
      <c r="AH231" s="10"/>
    </row>
    <row r="232" spans="1:34" x14ac:dyDescent="0.2">
      <c r="A232" s="7">
        <v>2306.00299</v>
      </c>
      <c r="B232" s="3" t="s">
        <v>10</v>
      </c>
      <c r="C232" s="3">
        <v>0</v>
      </c>
      <c r="D232" s="3">
        <v>0</v>
      </c>
      <c r="E232" s="3" t="b">
        <v>1</v>
      </c>
      <c r="F232" s="13">
        <v>12.784840822219801</v>
      </c>
      <c r="G232" s="13">
        <v>0.174897670745849</v>
      </c>
      <c r="H232" s="13">
        <v>13.5573971271514</v>
      </c>
      <c r="I232" s="13">
        <v>0.17175745964050201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 t="b">
        <v>1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AG232" s="10"/>
      <c r="AH232" s="10"/>
    </row>
    <row r="233" spans="1:34" x14ac:dyDescent="0.2">
      <c r="A233" s="7">
        <v>2306.00641</v>
      </c>
      <c r="B233" s="3" t="s">
        <v>28</v>
      </c>
      <c r="C233" s="3">
        <v>0</v>
      </c>
      <c r="D233" s="3">
        <v>0</v>
      </c>
      <c r="E233" s="3" t="b">
        <v>1</v>
      </c>
      <c r="F233" s="13">
        <v>84.549248695373507</v>
      </c>
      <c r="G233" s="13">
        <v>0.16732954978942799</v>
      </c>
      <c r="H233" s="13">
        <v>75.8850994110107</v>
      </c>
      <c r="I233" s="13">
        <v>0.11583733558654701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 t="b">
        <v>1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AG233" s="10" t="s">
        <v>107</v>
      </c>
      <c r="AH233" s="10"/>
    </row>
    <row r="234" spans="1:34" x14ac:dyDescent="0.2">
      <c r="A234" s="7">
        <v>2306.0003400000001</v>
      </c>
      <c r="B234" s="3" t="s">
        <v>52</v>
      </c>
      <c r="C234" s="3">
        <v>0</v>
      </c>
      <c r="D234" s="3">
        <v>0</v>
      </c>
      <c r="E234" s="3" t="b">
        <v>1</v>
      </c>
      <c r="F234" s="13">
        <v>36.833845853805499</v>
      </c>
      <c r="G234" s="13">
        <v>0.16688561439514099</v>
      </c>
      <c r="H234" s="13">
        <v>32.651231527328399</v>
      </c>
      <c r="I234" s="13">
        <v>0.16936826705932601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 t="b">
        <v>1</v>
      </c>
      <c r="S234" s="3">
        <v>0</v>
      </c>
      <c r="T234" s="3">
        <v>0</v>
      </c>
      <c r="U234" s="3">
        <v>0</v>
      </c>
      <c r="V234" s="3">
        <v>4</v>
      </c>
      <c r="W234" s="3">
        <v>0</v>
      </c>
      <c r="AG234" s="10"/>
      <c r="AH234" s="10"/>
    </row>
    <row r="235" spans="1:34" x14ac:dyDescent="0.2">
      <c r="A235" s="7">
        <v>2306.0028200000002</v>
      </c>
      <c r="B235" s="3" t="s">
        <v>21</v>
      </c>
      <c r="C235" s="3">
        <v>12</v>
      </c>
      <c r="D235" s="3">
        <v>0</v>
      </c>
      <c r="E235" s="3" t="b">
        <v>0</v>
      </c>
      <c r="F235" s="13">
        <v>15.8069503307342</v>
      </c>
      <c r="G235" s="13">
        <v>7.8265094757079998</v>
      </c>
      <c r="H235" s="13">
        <v>29.3308362960815</v>
      </c>
      <c r="I235" s="13">
        <v>0.169002771377563</v>
      </c>
      <c r="J235" s="3">
        <v>25</v>
      </c>
      <c r="K235" s="3">
        <v>24</v>
      </c>
      <c r="L235" s="3">
        <v>0</v>
      </c>
      <c r="M235" s="3">
        <v>0</v>
      </c>
      <c r="N235" s="3">
        <v>0</v>
      </c>
      <c r="O235" s="3">
        <v>-25</v>
      </c>
      <c r="P235" s="3">
        <v>-24</v>
      </c>
      <c r="Q235" s="3">
        <v>17</v>
      </c>
      <c r="R235" s="3" t="b">
        <v>0</v>
      </c>
      <c r="S235" s="3">
        <v>1</v>
      </c>
      <c r="T235" s="3">
        <v>0</v>
      </c>
      <c r="U235" s="3">
        <v>0</v>
      </c>
      <c r="V235" s="3">
        <v>0</v>
      </c>
      <c r="W235" s="3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 s="10" t="s">
        <v>162</v>
      </c>
      <c r="AH235" s="10"/>
    </row>
    <row r="236" spans="1:34" x14ac:dyDescent="0.2">
      <c r="A236" s="7">
        <v>2306.0040300000001</v>
      </c>
      <c r="B236" s="3" t="s">
        <v>21</v>
      </c>
      <c r="C236" s="3">
        <v>0</v>
      </c>
      <c r="D236" s="3">
        <v>0</v>
      </c>
      <c r="E236" s="3" t="b">
        <v>1</v>
      </c>
      <c r="F236" s="13">
        <v>42.769756317138601</v>
      </c>
      <c r="G236" s="13">
        <v>0.16884016990661599</v>
      </c>
      <c r="H236" s="13">
        <v>34.638358592986997</v>
      </c>
      <c r="I236" s="13">
        <v>0.11646008491516099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 t="b">
        <v>1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AG236" s="10"/>
      <c r="AH236" s="10"/>
    </row>
    <row r="237" spans="1:34" x14ac:dyDescent="0.2">
      <c r="A237" s="7">
        <v>2306.0341600000002</v>
      </c>
      <c r="B237" s="3" t="s">
        <v>39</v>
      </c>
      <c r="C237" s="3">
        <v>0</v>
      </c>
      <c r="D237" s="3">
        <v>12</v>
      </c>
      <c r="E237" s="3" t="b">
        <v>1</v>
      </c>
      <c r="F237" s="13">
        <v>35.571056842803898</v>
      </c>
      <c r="G237" s="13">
        <v>0.26897597312927202</v>
      </c>
      <c r="H237" s="13">
        <v>18.5963742733001</v>
      </c>
      <c r="I237" s="13">
        <v>0.220197439193725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 t="b">
        <v>1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AG237" s="10"/>
      <c r="AH237" s="10"/>
    </row>
    <row r="238" spans="1:34" x14ac:dyDescent="0.2">
      <c r="A238" s="7">
        <v>2306.0019000000002</v>
      </c>
      <c r="B238" s="3" t="s">
        <v>58</v>
      </c>
      <c r="C238" s="3">
        <v>0</v>
      </c>
      <c r="D238" s="3">
        <v>0</v>
      </c>
      <c r="E238" s="3" t="b">
        <v>0</v>
      </c>
      <c r="F238" s="13">
        <v>28.5857110023498</v>
      </c>
      <c r="G238" s="13">
        <v>0.16735959053039501</v>
      </c>
      <c r="H238" s="13">
        <v>23.469280481338501</v>
      </c>
      <c r="I238" s="13">
        <v>0.11596393585205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 t="b">
        <v>1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AC238">
        <v>1</v>
      </c>
      <c r="AG238" s="10"/>
      <c r="AH238" s="10"/>
    </row>
    <row r="239" spans="1:34" x14ac:dyDescent="0.2">
      <c r="A239" s="7">
        <v>2306.0137800000002</v>
      </c>
      <c r="B239" s="3" t="s">
        <v>31</v>
      </c>
      <c r="C239" s="3">
        <v>0</v>
      </c>
      <c r="D239" s="3">
        <v>0</v>
      </c>
      <c r="E239" s="3" t="b">
        <v>1</v>
      </c>
      <c r="F239" s="13">
        <v>17.7414324283599</v>
      </c>
      <c r="G239" s="13">
        <v>0.11616253852844199</v>
      </c>
      <c r="H239" s="13">
        <v>17.567486763000399</v>
      </c>
      <c r="I239" s="13">
        <v>0.169760227203369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 t="b">
        <v>1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AG239" s="10"/>
      <c r="AH239" s="10"/>
    </row>
    <row r="240" spans="1:34" x14ac:dyDescent="0.2">
      <c r="A240" s="7">
        <v>2306.0045599999999</v>
      </c>
      <c r="B240" s="3" t="s">
        <v>51</v>
      </c>
      <c r="C240" s="3">
        <v>0</v>
      </c>
      <c r="D240" s="3">
        <v>0</v>
      </c>
      <c r="E240" s="3" t="b">
        <v>1</v>
      </c>
      <c r="F240" s="13">
        <v>8.2607455253601003</v>
      </c>
      <c r="G240" s="13">
        <v>0.171392202377319</v>
      </c>
      <c r="H240" s="13">
        <v>8.7140312194824201</v>
      </c>
      <c r="I240" s="13">
        <v>0.11674690246581999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 t="b">
        <v>1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AG240" s="10"/>
      <c r="AH240" s="10"/>
    </row>
    <row r="241" spans="1:34" x14ac:dyDescent="0.2">
      <c r="A241" s="7">
        <v>2306.0016099999998</v>
      </c>
      <c r="B241" s="3" t="s">
        <v>50</v>
      </c>
      <c r="C241" s="3">
        <v>0</v>
      </c>
      <c r="D241" s="3">
        <v>0</v>
      </c>
      <c r="E241" s="3" t="b">
        <v>0</v>
      </c>
      <c r="F241" s="13">
        <v>29.05224609375</v>
      </c>
      <c r="G241" s="13">
        <v>0.116510152816772</v>
      </c>
      <c r="H241" s="13">
        <v>38.843976020812903</v>
      </c>
      <c r="I241" s="13">
        <v>0.168070077896118</v>
      </c>
      <c r="J241" s="3">
        <v>25</v>
      </c>
      <c r="K241" s="3">
        <v>0</v>
      </c>
      <c r="L241" s="3">
        <v>0</v>
      </c>
      <c r="M241" s="3">
        <v>0</v>
      </c>
      <c r="N241" s="3">
        <v>6</v>
      </c>
      <c r="O241" s="3">
        <v>-5</v>
      </c>
      <c r="P241" s="3">
        <v>0</v>
      </c>
      <c r="Q241" s="3">
        <v>0</v>
      </c>
      <c r="R241" s="3" t="b">
        <v>1</v>
      </c>
      <c r="S241" s="3">
        <v>0</v>
      </c>
      <c r="T241" s="3">
        <v>0</v>
      </c>
      <c r="U241" s="3">
        <v>2</v>
      </c>
      <c r="V241" s="3">
        <v>2</v>
      </c>
      <c r="W241" s="3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 s="10" t="s">
        <v>127</v>
      </c>
      <c r="AH241" s="10"/>
    </row>
    <row r="242" spans="1:34" x14ac:dyDescent="0.2">
      <c r="A242" s="7">
        <v>2306.0420199999999</v>
      </c>
      <c r="B242" s="3" t="s">
        <v>70</v>
      </c>
      <c r="C242" s="3">
        <v>0</v>
      </c>
      <c r="D242" s="3">
        <v>0</v>
      </c>
      <c r="E242" s="3" t="b">
        <v>1</v>
      </c>
      <c r="F242" s="13">
        <v>18.353721857070902</v>
      </c>
      <c r="G242" s="13">
        <v>0.17507338523864699</v>
      </c>
      <c r="H242" s="13">
        <v>24.883050680160501</v>
      </c>
      <c r="I242" s="13">
        <v>0.16705894470214799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 t="b">
        <v>1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AG242" s="10"/>
      <c r="AH242" s="10"/>
    </row>
    <row r="243" spans="1:34" x14ac:dyDescent="0.2">
      <c r="A243" s="7">
        <v>2306.0701300000001</v>
      </c>
      <c r="B243" s="3" t="s">
        <v>48</v>
      </c>
      <c r="C243" s="3">
        <v>0</v>
      </c>
      <c r="D243" s="3">
        <v>0</v>
      </c>
      <c r="E243" s="3" t="b">
        <v>1</v>
      </c>
      <c r="F243" s="13">
        <v>24.542233943939198</v>
      </c>
      <c r="G243" s="13">
        <v>0.11622405052185</v>
      </c>
      <c r="H243" s="13">
        <v>25.910365343093801</v>
      </c>
      <c r="I243" s="13">
        <v>0.17031764984130801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 t="b">
        <v>1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AG243" s="10"/>
      <c r="AH243" s="10"/>
    </row>
    <row r="244" spans="1:34" x14ac:dyDescent="0.2">
      <c r="A244" s="7">
        <v>2306.0055400000001</v>
      </c>
      <c r="B244" s="3" t="s">
        <v>24</v>
      </c>
      <c r="C244" s="3">
        <v>12</v>
      </c>
      <c r="D244" s="3">
        <v>12</v>
      </c>
      <c r="E244" s="3" t="b">
        <v>0</v>
      </c>
      <c r="F244" s="13">
        <v>9.37381863594055</v>
      </c>
      <c r="G244" s="13">
        <v>8.8838584423065097</v>
      </c>
      <c r="H244" s="13">
        <v>8.5333297252654994</v>
      </c>
      <c r="I244" s="13">
        <v>0.16885948181152299</v>
      </c>
      <c r="J244" s="3">
        <v>5430</v>
      </c>
      <c r="K244" s="3">
        <v>1902</v>
      </c>
      <c r="L244" s="3">
        <v>4</v>
      </c>
      <c r="M244" s="3">
        <v>10</v>
      </c>
      <c r="N244" s="3">
        <v>1403</v>
      </c>
      <c r="O244" s="3">
        <v>-538</v>
      </c>
      <c r="P244" s="3">
        <v>-400</v>
      </c>
      <c r="Q244" s="3">
        <v>54</v>
      </c>
      <c r="R244" s="3" t="b">
        <v>1</v>
      </c>
      <c r="S244" s="3">
        <v>0</v>
      </c>
      <c r="T244" s="3">
        <v>0</v>
      </c>
      <c r="U244" s="3">
        <v>6</v>
      </c>
      <c r="V244" s="3">
        <v>6</v>
      </c>
      <c r="W244" s="3">
        <v>0</v>
      </c>
      <c r="Y244">
        <v>1</v>
      </c>
      <c r="Z244">
        <v>1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 s="10"/>
      <c r="AH244" s="10"/>
    </row>
    <row r="245" spans="1:34" x14ac:dyDescent="0.2">
      <c r="A245" s="7">
        <v>2306.0209599999998</v>
      </c>
      <c r="B245" s="3" t="s">
        <v>12</v>
      </c>
      <c r="C245" s="3">
        <v>12</v>
      </c>
      <c r="D245" s="3">
        <v>12</v>
      </c>
      <c r="E245" s="3" t="b">
        <v>0</v>
      </c>
      <c r="F245" s="13">
        <v>6.3649213314056396</v>
      </c>
      <c r="G245" s="13">
        <v>8.3724620342254603</v>
      </c>
      <c r="H245" s="13">
        <v>6.0667083263397199</v>
      </c>
      <c r="I245" s="13">
        <v>0.115805149078369</v>
      </c>
      <c r="J245" s="3">
        <v>5138</v>
      </c>
      <c r="K245" s="3">
        <v>4366</v>
      </c>
      <c r="L245" s="3">
        <v>1</v>
      </c>
      <c r="M245" s="3">
        <v>0</v>
      </c>
      <c r="N245" s="3">
        <v>11</v>
      </c>
      <c r="O245" s="3">
        <v>-4991</v>
      </c>
      <c r="P245" s="3">
        <v>-4251</v>
      </c>
      <c r="Q245" s="3">
        <v>80</v>
      </c>
      <c r="R245" s="3" t="b">
        <v>1</v>
      </c>
      <c r="S245" s="3">
        <v>0</v>
      </c>
      <c r="T245" s="3">
        <v>0</v>
      </c>
      <c r="U245" s="3">
        <v>2</v>
      </c>
      <c r="V245" s="3">
        <v>2</v>
      </c>
      <c r="W245" s="3">
        <v>2</v>
      </c>
      <c r="Y245">
        <v>0</v>
      </c>
      <c r="Z245">
        <v>0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 s="10"/>
      <c r="AH245" s="10"/>
    </row>
    <row r="246" spans="1:34" x14ac:dyDescent="0.2">
      <c r="A246" s="7">
        <v>2306.0023000000001</v>
      </c>
      <c r="B246" s="3" t="s">
        <v>12</v>
      </c>
      <c r="C246" s="3">
        <v>0</v>
      </c>
      <c r="D246" s="3">
        <v>0</v>
      </c>
      <c r="E246" s="3" t="b">
        <v>0</v>
      </c>
      <c r="F246" s="13">
        <v>35.298685550689697</v>
      </c>
      <c r="G246" s="13">
        <v>0.116192817687988</v>
      </c>
      <c r="H246" s="13">
        <v>34.916579008102403</v>
      </c>
      <c r="I246" s="13">
        <v>0.17541837692260701</v>
      </c>
      <c r="J246" s="3">
        <v>3</v>
      </c>
      <c r="K246" s="3">
        <v>0</v>
      </c>
      <c r="L246" s="3">
        <v>0</v>
      </c>
      <c r="M246" s="3">
        <v>0</v>
      </c>
      <c r="N246" s="3">
        <v>0</v>
      </c>
      <c r="O246" s="3">
        <v>-3</v>
      </c>
      <c r="P246" s="3">
        <v>0</v>
      </c>
      <c r="Q246" s="3">
        <v>0</v>
      </c>
      <c r="R246" s="3" t="b">
        <v>1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s="10" t="s">
        <v>113</v>
      </c>
      <c r="AH246" s="10"/>
    </row>
    <row r="247" spans="1:34" x14ac:dyDescent="0.2">
      <c r="A247" s="7">
        <v>2306.0057299999999</v>
      </c>
      <c r="B247" s="3" t="s">
        <v>12</v>
      </c>
      <c r="C247" s="3">
        <v>0</v>
      </c>
      <c r="D247" s="3">
        <v>0</v>
      </c>
      <c r="E247" s="3" t="b">
        <v>0</v>
      </c>
      <c r="F247" s="13">
        <v>14.715395689010601</v>
      </c>
      <c r="G247" s="13">
        <v>0.115824937820434</v>
      </c>
      <c r="H247" s="13">
        <v>14.6420586109161</v>
      </c>
      <c r="I247" s="13">
        <v>0.116331338882446</v>
      </c>
      <c r="J247" s="3">
        <v>1</v>
      </c>
      <c r="K247" s="3">
        <v>0</v>
      </c>
      <c r="L247" s="3">
        <v>0</v>
      </c>
      <c r="M247" s="3">
        <v>0</v>
      </c>
      <c r="N247" s="3">
        <v>0</v>
      </c>
      <c r="O247" s="3">
        <v>-1</v>
      </c>
      <c r="P247" s="3">
        <v>0</v>
      </c>
      <c r="Q247" s="3">
        <v>0</v>
      </c>
      <c r="R247" s="3" t="b">
        <v>1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Y247">
        <v>1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s="10"/>
      <c r="AH247" s="10"/>
    </row>
    <row r="248" spans="1:34" x14ac:dyDescent="0.2">
      <c r="A248" s="7">
        <v>2306.0266700000002</v>
      </c>
      <c r="B248" s="3" t="s">
        <v>12</v>
      </c>
      <c r="C248" s="3">
        <v>12</v>
      </c>
      <c r="D248" s="3">
        <v>12</v>
      </c>
      <c r="E248" s="3" t="b">
        <v>0</v>
      </c>
      <c r="F248" s="13">
        <v>7.60261750221252</v>
      </c>
      <c r="G248" s="13">
        <v>7.9584465026855398</v>
      </c>
      <c r="H248" s="13">
        <v>8.8964641094207693</v>
      </c>
      <c r="I248" s="13">
        <v>0.11689329147338801</v>
      </c>
      <c r="J248" s="3">
        <v>6482</v>
      </c>
      <c r="K248" s="3">
        <v>5439</v>
      </c>
      <c r="L248" s="3">
        <v>0</v>
      </c>
      <c r="M248" s="3">
        <v>0</v>
      </c>
      <c r="N248" s="3">
        <v>52</v>
      </c>
      <c r="O248" s="3">
        <v>-6236</v>
      </c>
      <c r="P248" s="3">
        <v>-5329</v>
      </c>
      <c r="Q248" s="3">
        <v>81</v>
      </c>
      <c r="R248" s="3" t="b">
        <v>1</v>
      </c>
      <c r="S248" s="3">
        <v>0</v>
      </c>
      <c r="T248" s="3">
        <v>0</v>
      </c>
      <c r="U248" s="3">
        <v>3</v>
      </c>
      <c r="V248" s="3">
        <v>5</v>
      </c>
      <c r="W248" s="3">
        <v>1</v>
      </c>
      <c r="Y248">
        <v>1</v>
      </c>
      <c r="Z248">
        <v>1</v>
      </c>
      <c r="AA248">
        <v>1</v>
      </c>
      <c r="AB248">
        <v>1</v>
      </c>
      <c r="AG248" s="10" t="s">
        <v>160</v>
      </c>
      <c r="AH248" s="10"/>
    </row>
    <row r="249" spans="1:34" x14ac:dyDescent="0.2">
      <c r="A249" s="7">
        <v>2306.06241</v>
      </c>
      <c r="B249" s="3" t="s">
        <v>12</v>
      </c>
      <c r="C249" s="3">
        <v>0</v>
      </c>
      <c r="D249" s="3">
        <v>0</v>
      </c>
      <c r="E249" s="3" t="b">
        <v>1</v>
      </c>
      <c r="F249" s="13">
        <v>40.570250749587998</v>
      </c>
      <c r="G249" s="13">
        <v>0.117070913314819</v>
      </c>
      <c r="H249" s="13">
        <v>47.866457223892198</v>
      </c>
      <c r="I249" s="13">
        <v>0.11679410934448201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 t="b">
        <v>1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AG249" s="10"/>
      <c r="AH249" s="10"/>
    </row>
    <row r="250" spans="1:34" x14ac:dyDescent="0.2">
      <c r="A250" s="7">
        <v>2306.0047500000001</v>
      </c>
      <c r="B250" s="3" t="s">
        <v>12</v>
      </c>
      <c r="C250" s="3">
        <v>0</v>
      </c>
      <c r="D250" s="3">
        <v>0</v>
      </c>
      <c r="E250" s="3" t="b">
        <v>1</v>
      </c>
      <c r="F250" s="13">
        <v>9.0405836105346609</v>
      </c>
      <c r="G250" s="13">
        <v>0.16689920425415</v>
      </c>
      <c r="H250" s="13">
        <v>6.95369553565979</v>
      </c>
      <c r="I250" s="13">
        <v>0.11892271041870101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 t="b">
        <v>1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AG250" s="10"/>
      <c r="AH250" s="10"/>
    </row>
    <row r="251" spans="1:34" x14ac:dyDescent="0.2">
      <c r="A251" s="7">
        <v>2306.0009399999999</v>
      </c>
      <c r="B251" s="3" t="s">
        <v>12</v>
      </c>
      <c r="C251" s="3">
        <v>0</v>
      </c>
      <c r="D251" s="3">
        <v>12</v>
      </c>
      <c r="E251" s="3" t="b">
        <v>1</v>
      </c>
      <c r="F251" s="13">
        <v>18.9934034347534</v>
      </c>
      <c r="G251" s="13">
        <v>0.16776847839355399</v>
      </c>
      <c r="H251" s="13">
        <v>19.999711990356399</v>
      </c>
      <c r="I251" s="13">
        <v>0.22193455696105899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 t="b">
        <v>1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AG251" s="10"/>
      <c r="AH251" s="10"/>
    </row>
    <row r="252" spans="1:34" x14ac:dyDescent="0.2">
      <c r="A252" s="7">
        <v>2306.0214799999999</v>
      </c>
      <c r="B252" s="3" t="s">
        <v>12</v>
      </c>
      <c r="C252" s="3">
        <v>0</v>
      </c>
      <c r="D252" s="3">
        <v>0</v>
      </c>
      <c r="E252" s="3" t="b">
        <v>1</v>
      </c>
      <c r="F252" s="13">
        <v>21.880041122436499</v>
      </c>
      <c r="G252" s="13">
        <v>0.16673612594604401</v>
      </c>
      <c r="H252" s="13">
        <v>16.1691122055053</v>
      </c>
      <c r="I252" s="13">
        <v>0.166872978210449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 t="b">
        <v>1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AG252" s="10"/>
      <c r="AH252" s="10"/>
    </row>
    <row r="253" spans="1:34" x14ac:dyDescent="0.2">
      <c r="A253" s="7">
        <v>2306.0027700000001</v>
      </c>
      <c r="B253" s="3" t="s">
        <v>12</v>
      </c>
      <c r="C253" s="3">
        <v>0</v>
      </c>
      <c r="D253" s="3">
        <v>0</v>
      </c>
      <c r="E253" s="3" t="b">
        <v>1</v>
      </c>
      <c r="F253" s="13">
        <v>5.09419393539428</v>
      </c>
      <c r="G253" s="13">
        <v>0.117470502853393</v>
      </c>
      <c r="H253" s="13">
        <v>7.4253909587860099</v>
      </c>
      <c r="I253" s="13">
        <v>0.170881748199462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 t="b">
        <v>1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AG253" s="10"/>
      <c r="AH253" s="10"/>
    </row>
    <row r="254" spans="1:34" x14ac:dyDescent="0.2">
      <c r="A254" s="7">
        <v>2306.0014200000001</v>
      </c>
      <c r="B254" s="3" t="s">
        <v>12</v>
      </c>
      <c r="C254" s="3">
        <v>0</v>
      </c>
      <c r="D254" s="3">
        <v>12</v>
      </c>
      <c r="E254" s="3" t="b">
        <v>1</v>
      </c>
      <c r="F254" s="13">
        <v>18.833918809890701</v>
      </c>
      <c r="G254" s="13">
        <v>0.17113447189330999</v>
      </c>
      <c r="H254" s="13">
        <v>20.176594495773301</v>
      </c>
      <c r="I254" s="13">
        <v>0.22034692764282199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 t="b">
        <v>1</v>
      </c>
      <c r="S254" s="3">
        <v>0</v>
      </c>
      <c r="T254" s="3">
        <v>0</v>
      </c>
      <c r="U254" s="3">
        <v>0</v>
      </c>
      <c r="V254" s="3">
        <v>4</v>
      </c>
      <c r="W254" s="3">
        <v>0</v>
      </c>
      <c r="AG254" s="10" t="s">
        <v>161</v>
      </c>
      <c r="AH254" s="10"/>
    </row>
    <row r="255" spans="1:34" x14ac:dyDescent="0.2">
      <c r="A255" s="7">
        <v>2306.0108500000001</v>
      </c>
      <c r="B255" s="3" t="s">
        <v>12</v>
      </c>
      <c r="C255" s="3">
        <v>0</v>
      </c>
      <c r="D255" s="3">
        <v>12</v>
      </c>
      <c r="E255" s="3" t="b">
        <v>1</v>
      </c>
      <c r="F255" s="13">
        <v>126.87104773521401</v>
      </c>
      <c r="G255" s="13">
        <v>0.16731142997741699</v>
      </c>
      <c r="H255" s="13">
        <v>127.88628077507001</v>
      </c>
      <c r="I255" s="13">
        <v>0.22050166130065901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 t="b">
        <v>1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AG255" s="10" t="s">
        <v>165</v>
      </c>
      <c r="AH255" s="10"/>
    </row>
    <row r="256" spans="1:34" x14ac:dyDescent="0.2">
      <c r="A256" s="7">
        <v>2306.0135300000002</v>
      </c>
      <c r="B256" s="3" t="s">
        <v>12</v>
      </c>
      <c r="C256" s="3">
        <v>0</v>
      </c>
      <c r="D256" s="3">
        <v>12</v>
      </c>
      <c r="E256" s="3" t="b">
        <v>1</v>
      </c>
      <c r="F256" s="13">
        <v>9.1662349700927699</v>
      </c>
      <c r="G256" s="13">
        <v>0.16747021675109799</v>
      </c>
      <c r="H256" s="13">
        <v>14.769207954406699</v>
      </c>
      <c r="I256" s="13">
        <v>0.21712064743041901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 t="b">
        <v>1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AG256" s="10"/>
      <c r="AH256" s="10"/>
    </row>
    <row r="257" spans="1:34" x14ac:dyDescent="0.2">
      <c r="A257" s="7">
        <v>2306.0071800000001</v>
      </c>
      <c r="B257" s="3" t="s">
        <v>12</v>
      </c>
      <c r="C257" s="3">
        <v>0</v>
      </c>
      <c r="D257" s="3">
        <v>0</v>
      </c>
      <c r="E257" s="3" t="b">
        <v>1</v>
      </c>
      <c r="F257" s="13">
        <v>27.189044237136802</v>
      </c>
      <c r="G257" s="13">
        <v>0.16706752777099601</v>
      </c>
      <c r="H257" s="13">
        <v>20.097688913345301</v>
      </c>
      <c r="I257" s="13">
        <v>0.117209434509277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 t="b">
        <v>1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AG257" s="10"/>
      <c r="AH257" s="10"/>
    </row>
    <row r="258" spans="1:34" x14ac:dyDescent="0.2">
      <c r="A258" s="7">
        <v>2306.0020500000001</v>
      </c>
      <c r="B258" s="3" t="s">
        <v>12</v>
      </c>
      <c r="C258" s="3">
        <v>0</v>
      </c>
      <c r="D258" s="3">
        <v>0</v>
      </c>
      <c r="E258" s="3" t="b">
        <v>1</v>
      </c>
      <c r="F258" s="13">
        <v>11.746542215347199</v>
      </c>
      <c r="G258" s="13">
        <v>0.117092132568359</v>
      </c>
      <c r="H258" s="13">
        <v>13.759903192520101</v>
      </c>
      <c r="I258" s="13">
        <v>0.116256713867187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 t="b">
        <v>1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AG258" s="10"/>
      <c r="AH258" s="10"/>
    </row>
    <row r="259" spans="1:34" x14ac:dyDescent="0.2">
      <c r="A259" s="7">
        <v>2306.1219999999998</v>
      </c>
      <c r="B259" s="3" t="s">
        <v>12</v>
      </c>
      <c r="C259" s="3">
        <v>0</v>
      </c>
      <c r="D259" s="3">
        <v>0</v>
      </c>
      <c r="E259" s="3" t="b">
        <v>1</v>
      </c>
      <c r="F259" s="13">
        <v>17.2877371311187</v>
      </c>
      <c r="G259" s="13">
        <v>0.16752791404724099</v>
      </c>
      <c r="H259" s="13">
        <v>24.0307970046997</v>
      </c>
      <c r="I259" s="13">
        <v>0.116594076156616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 t="b">
        <v>1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AG259" s="10"/>
      <c r="AH259" s="10"/>
    </row>
    <row r="260" spans="1:34" x14ac:dyDescent="0.2">
      <c r="A260" s="7">
        <v>2306.0174000000002</v>
      </c>
      <c r="B260" s="3" t="s">
        <v>12</v>
      </c>
      <c r="C260" s="3">
        <v>0</v>
      </c>
      <c r="D260" s="3">
        <v>0</v>
      </c>
      <c r="E260" s="3" t="b">
        <v>1</v>
      </c>
      <c r="F260" s="13">
        <v>22.003672599792399</v>
      </c>
      <c r="G260" s="13">
        <v>0.169718742370605</v>
      </c>
      <c r="H260" s="13">
        <v>20.446733236312799</v>
      </c>
      <c r="I260" s="13">
        <v>0.11553215980529701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 t="b">
        <v>1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AG260" s="10"/>
      <c r="AH260" s="10"/>
    </row>
    <row r="261" spans="1:34" x14ac:dyDescent="0.2">
      <c r="A261" s="7">
        <v>2306.0012999999999</v>
      </c>
      <c r="B261" s="3" t="s">
        <v>12</v>
      </c>
      <c r="C261" s="3">
        <v>0</v>
      </c>
      <c r="D261" s="3">
        <v>0</v>
      </c>
      <c r="E261" s="3" t="b">
        <v>1</v>
      </c>
      <c r="F261" s="13">
        <v>9.6608257293701101</v>
      </c>
      <c r="G261" s="13">
        <v>0.16611528396606401</v>
      </c>
      <c r="H261" s="13">
        <v>9.3403267860412598</v>
      </c>
      <c r="I261" s="13">
        <v>0.11693000793456999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 t="b">
        <v>1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AG261" s="10"/>
      <c r="AH261" s="10"/>
    </row>
    <row r="262" spans="1:34" x14ac:dyDescent="0.2">
      <c r="A262" s="7">
        <v>2306.0798799999998</v>
      </c>
      <c r="B262" s="3" t="s">
        <v>12</v>
      </c>
      <c r="C262" s="3">
        <v>0</v>
      </c>
      <c r="D262" s="3">
        <v>0</v>
      </c>
      <c r="E262" s="3" t="b">
        <v>1</v>
      </c>
      <c r="F262" s="13">
        <v>25.6380965709686</v>
      </c>
      <c r="G262" s="13">
        <v>0.16590642929077101</v>
      </c>
      <c r="H262" s="13">
        <v>18.671296358108499</v>
      </c>
      <c r="I262" s="13">
        <v>0.116241693496704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 t="b">
        <v>1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AG262" s="10"/>
      <c r="AH262" s="10"/>
    </row>
    <row r="263" spans="1:34" x14ac:dyDescent="0.2">
      <c r="A263" s="7">
        <v>2306.0000199999999</v>
      </c>
      <c r="B263" s="3" t="s">
        <v>12</v>
      </c>
      <c r="C263" s="3">
        <v>0</v>
      </c>
      <c r="D263" s="3">
        <v>0</v>
      </c>
      <c r="E263" s="3" t="b">
        <v>1</v>
      </c>
      <c r="F263" s="13">
        <v>22.3349883556366</v>
      </c>
      <c r="G263" s="13">
        <v>0.16910791397094699</v>
      </c>
      <c r="H263" s="13">
        <v>19.536329507827698</v>
      </c>
      <c r="I263" s="13">
        <v>0.11694145202636699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 t="b">
        <v>1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AG263" s="10"/>
      <c r="AH263" s="10"/>
    </row>
    <row r="264" spans="1:34" x14ac:dyDescent="0.2">
      <c r="A264" s="7">
        <v>2306.0119199999999</v>
      </c>
      <c r="B264" s="3" t="s">
        <v>12</v>
      </c>
      <c r="C264" s="3">
        <v>0</v>
      </c>
      <c r="D264" s="3">
        <v>0</v>
      </c>
      <c r="E264" s="3" t="b">
        <v>1</v>
      </c>
      <c r="F264" s="13">
        <v>24.655750513076701</v>
      </c>
      <c r="G264" s="13">
        <v>0.166938781738281</v>
      </c>
      <c r="H264" s="13">
        <v>18.642503738403299</v>
      </c>
      <c r="I264" s="13">
        <v>0.16978287696838301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 t="b">
        <v>1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AG264" s="10"/>
      <c r="AH264" s="10"/>
    </row>
    <row r="265" spans="1:34" x14ac:dyDescent="0.2">
      <c r="A265" s="7">
        <v>2306.0008899999998</v>
      </c>
      <c r="B265" s="3" t="s">
        <v>12</v>
      </c>
      <c r="C265" s="3">
        <v>0</v>
      </c>
      <c r="D265" s="3">
        <v>0</v>
      </c>
      <c r="E265" s="3" t="b">
        <v>1</v>
      </c>
      <c r="F265" s="13">
        <v>54.640811920166001</v>
      </c>
      <c r="G265" s="13">
        <v>0.166823625564575</v>
      </c>
      <c r="H265" s="13">
        <v>43.425647258758502</v>
      </c>
      <c r="I265" s="13">
        <v>0.11637759208679101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 t="b">
        <v>1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AG265" s="10"/>
      <c r="AH265" s="10"/>
    </row>
    <row r="266" spans="1:34" x14ac:dyDescent="0.2">
      <c r="A266" s="7">
        <v>2306.0190299999999</v>
      </c>
      <c r="B266" s="3" t="s">
        <v>12</v>
      </c>
      <c r="C266" s="3">
        <v>0</v>
      </c>
      <c r="D266" s="3">
        <v>0</v>
      </c>
      <c r="E266" s="3" t="b">
        <v>1</v>
      </c>
      <c r="F266" s="13">
        <v>53.1143703460693</v>
      </c>
      <c r="G266" s="13">
        <v>0.16654872894287101</v>
      </c>
      <c r="H266" s="13">
        <v>44.670055627822798</v>
      </c>
      <c r="I266" s="13">
        <v>0.21939873695373499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 t="b">
        <v>1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AG266" s="10"/>
      <c r="AH266" s="10"/>
    </row>
    <row r="267" spans="1:34" x14ac:dyDescent="0.2">
      <c r="A267" s="7">
        <v>2306.0777800000001</v>
      </c>
      <c r="B267" s="3" t="s">
        <v>12</v>
      </c>
      <c r="C267" s="3">
        <v>0</v>
      </c>
      <c r="D267" s="3">
        <v>0</v>
      </c>
      <c r="E267" s="3" t="b">
        <v>1</v>
      </c>
      <c r="F267" s="13">
        <v>19.955710172653198</v>
      </c>
      <c r="G267" s="13">
        <v>0.11647605895995999</v>
      </c>
      <c r="H267" s="13">
        <v>19.859460592269802</v>
      </c>
      <c r="I267" s="13">
        <v>0.170845031738281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 t="b">
        <v>1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AG267" s="10"/>
      <c r="AH267" s="10"/>
    </row>
    <row r="268" spans="1:34" x14ac:dyDescent="0.2">
      <c r="A268" s="7">
        <v>2306.0276399999998</v>
      </c>
      <c r="B268" s="3" t="s">
        <v>12</v>
      </c>
      <c r="C268" s="3">
        <v>0</v>
      </c>
      <c r="D268" s="3">
        <v>0</v>
      </c>
      <c r="E268" s="3" t="b">
        <v>1</v>
      </c>
      <c r="F268" s="13">
        <v>19.336985111236501</v>
      </c>
      <c r="G268" s="13">
        <v>0.117231607437133</v>
      </c>
      <c r="H268" s="13">
        <v>26.740655422210601</v>
      </c>
      <c r="I268" s="13">
        <v>0.116053104400634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 t="b">
        <v>1</v>
      </c>
      <c r="S268" s="3">
        <v>0</v>
      </c>
      <c r="T268" s="3">
        <v>0</v>
      </c>
      <c r="U268" s="3">
        <v>0</v>
      </c>
      <c r="V268" s="3">
        <v>2</v>
      </c>
      <c r="W268" s="3">
        <v>0</v>
      </c>
      <c r="AG268" s="10"/>
      <c r="AH268" s="10"/>
    </row>
    <row r="269" spans="1:34" x14ac:dyDescent="0.2">
      <c r="A269" s="7">
        <v>2306.0046900000002</v>
      </c>
      <c r="B269" s="3" t="s">
        <v>12</v>
      </c>
      <c r="C269" s="3">
        <v>0</v>
      </c>
      <c r="D269" s="3">
        <v>12</v>
      </c>
      <c r="E269" s="3" t="b">
        <v>1</v>
      </c>
      <c r="F269" s="13">
        <v>8.2824635505676198</v>
      </c>
      <c r="G269" s="13">
        <v>0.16720533370971599</v>
      </c>
      <c r="H269" s="13">
        <v>11.972908020019499</v>
      </c>
      <c r="I269" s="13">
        <v>0.22156572341918901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 t="b">
        <v>1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AG269" s="10"/>
      <c r="AH269" s="10"/>
    </row>
    <row r="270" spans="1:34" x14ac:dyDescent="0.2">
      <c r="A270" s="7">
        <v>2306.0015600000002</v>
      </c>
      <c r="B270" s="3" t="s">
        <v>12</v>
      </c>
      <c r="C270" s="3">
        <v>0</v>
      </c>
      <c r="D270" s="3">
        <v>12</v>
      </c>
      <c r="E270" s="3" t="b">
        <v>1</v>
      </c>
      <c r="F270" s="13">
        <v>13.720652818679801</v>
      </c>
      <c r="G270" s="13">
        <v>0.16709113121032701</v>
      </c>
      <c r="H270" s="13">
        <v>11.996107339859</v>
      </c>
      <c r="I270" s="13">
        <v>0.16630458831787101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 t="b">
        <v>1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AG270" s="10"/>
      <c r="AH270" s="10"/>
    </row>
    <row r="271" spans="1:34" x14ac:dyDescent="0.2">
      <c r="A271" s="7">
        <v>2306.0848599999999</v>
      </c>
      <c r="B271" s="3" t="s">
        <v>30</v>
      </c>
      <c r="C271" s="3">
        <v>0</v>
      </c>
      <c r="D271" s="3">
        <v>0</v>
      </c>
      <c r="E271" s="3" t="b">
        <v>0</v>
      </c>
      <c r="F271" s="13">
        <v>38.574219703674302</v>
      </c>
      <c r="G271" s="13">
        <v>0.16716337203979401</v>
      </c>
      <c r="H271" s="13">
        <v>39.322261095046997</v>
      </c>
      <c r="I271" s="13">
        <v>0.17030382156372001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 t="b">
        <v>1</v>
      </c>
      <c r="S271" s="3">
        <v>0</v>
      </c>
      <c r="T271" s="3">
        <v>0</v>
      </c>
      <c r="U271" s="3">
        <v>0</v>
      </c>
      <c r="V271" s="3">
        <v>2</v>
      </c>
      <c r="W271" s="3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 s="10" t="s">
        <v>164</v>
      </c>
      <c r="AH271" s="10"/>
    </row>
    <row r="272" spans="1:34" x14ac:dyDescent="0.2">
      <c r="A272" s="7">
        <v>2306.0005900000001</v>
      </c>
      <c r="B272" s="3" t="s">
        <v>63</v>
      </c>
      <c r="C272" s="3">
        <v>0</v>
      </c>
      <c r="D272" s="3">
        <v>0</v>
      </c>
      <c r="E272" s="3" t="b">
        <v>1</v>
      </c>
      <c r="F272" s="13">
        <v>9.7205665111541695</v>
      </c>
      <c r="G272" s="13">
        <v>0.116774082183837</v>
      </c>
      <c r="H272" s="13">
        <v>9.6730356216430593</v>
      </c>
      <c r="I272" s="13">
        <v>0.11608338356018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 t="b">
        <v>1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AG272" s="10"/>
      <c r="AH272" s="10"/>
    </row>
    <row r="273" spans="1:34" x14ac:dyDescent="0.2">
      <c r="A273" s="7">
        <v>2306.0243399999999</v>
      </c>
      <c r="B273" s="3" t="s">
        <v>67</v>
      </c>
      <c r="C273" s="3">
        <v>12</v>
      </c>
      <c r="D273" s="3">
        <v>12</v>
      </c>
      <c r="E273" s="3" t="b">
        <v>0</v>
      </c>
      <c r="F273" s="13">
        <v>2.2818195819854701</v>
      </c>
      <c r="G273" s="13">
        <v>2.2321519851684499</v>
      </c>
      <c r="H273" s="13">
        <v>2.4332325458526598</v>
      </c>
      <c r="I273" s="13">
        <v>0.17013788223266599</v>
      </c>
      <c r="J273" s="3">
        <v>24200</v>
      </c>
      <c r="K273" s="3">
        <v>20355</v>
      </c>
      <c r="L273" s="3">
        <v>0</v>
      </c>
      <c r="M273" s="3">
        <v>0</v>
      </c>
      <c r="N273" s="3">
        <v>0</v>
      </c>
      <c r="O273" s="3">
        <v>-24150</v>
      </c>
      <c r="P273" s="3">
        <v>-20326</v>
      </c>
      <c r="Q273" s="3">
        <v>78</v>
      </c>
      <c r="R273" s="3" t="b">
        <v>1</v>
      </c>
      <c r="S273" s="3">
        <v>0</v>
      </c>
      <c r="T273" s="3">
        <v>0</v>
      </c>
      <c r="U273" s="3">
        <v>0</v>
      </c>
      <c r="V273" s="3">
        <v>0</v>
      </c>
      <c r="W273" s="3">
        <v>3</v>
      </c>
      <c r="Y273">
        <v>0</v>
      </c>
      <c r="Z273">
        <v>0</v>
      </c>
      <c r="AA273">
        <v>1</v>
      </c>
      <c r="AB273">
        <v>1</v>
      </c>
      <c r="AG273" s="10"/>
      <c r="AH273" s="10"/>
    </row>
    <row r="274" spans="1:34" x14ac:dyDescent="0.2">
      <c r="A274" s="7">
        <v>2306.0041500000002</v>
      </c>
      <c r="B274" s="3" t="s">
        <v>37</v>
      </c>
      <c r="C274" s="3">
        <v>0</v>
      </c>
      <c r="D274" s="3">
        <v>0</v>
      </c>
      <c r="E274" s="3" t="b">
        <v>1</v>
      </c>
      <c r="F274" s="13">
        <v>9.2307355403900093</v>
      </c>
      <c r="G274" s="13">
        <v>0.166644811630249</v>
      </c>
      <c r="H274" s="13">
        <v>9.2154252529144198</v>
      </c>
      <c r="I274" s="13">
        <v>0.11544609069824199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 t="b">
        <v>1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AG274" s="10"/>
      <c r="AH274" s="10"/>
    </row>
    <row r="275" spans="1:34" x14ac:dyDescent="0.2">
      <c r="A275" s="7">
        <v>2306.0007500000002</v>
      </c>
      <c r="B275" s="3" t="s">
        <v>64</v>
      </c>
      <c r="C275" s="3">
        <v>12</v>
      </c>
      <c r="D275" s="3">
        <v>12</v>
      </c>
      <c r="E275" s="3" t="b">
        <v>0</v>
      </c>
      <c r="F275" s="13">
        <v>5.54786920547485</v>
      </c>
      <c r="G275" s="13">
        <v>5.5622868537902797</v>
      </c>
      <c r="H275" s="13">
        <v>5.6479396820068297</v>
      </c>
      <c r="I275" s="13">
        <v>0.119374752044677</v>
      </c>
      <c r="J275" s="3">
        <v>15812</v>
      </c>
      <c r="K275" s="3">
        <v>12020</v>
      </c>
      <c r="L275" s="3">
        <v>4</v>
      </c>
      <c r="M275" s="3">
        <v>2</v>
      </c>
      <c r="N275" s="3">
        <v>710</v>
      </c>
      <c r="O275" s="3">
        <v>-13163</v>
      </c>
      <c r="P275" s="3">
        <v>-11070</v>
      </c>
      <c r="Q275" s="3">
        <v>85</v>
      </c>
      <c r="R275" s="3" t="b">
        <v>1</v>
      </c>
      <c r="S275" s="3">
        <v>0</v>
      </c>
      <c r="T275" s="3">
        <v>0</v>
      </c>
      <c r="U275" s="3">
        <v>3</v>
      </c>
      <c r="V275" s="3">
        <v>3</v>
      </c>
      <c r="W275" s="3">
        <v>1</v>
      </c>
      <c r="Y275">
        <v>1</v>
      </c>
      <c r="Z275">
        <v>1</v>
      </c>
      <c r="AA275">
        <v>1</v>
      </c>
      <c r="AB275">
        <v>1</v>
      </c>
      <c r="AG275" s="10"/>
      <c r="AH275" s="10"/>
    </row>
    <row r="276" spans="1:34" x14ac:dyDescent="0.2">
      <c r="A276" s="7">
        <v>2306.0028600000001</v>
      </c>
      <c r="B276" s="3" t="s">
        <v>23</v>
      </c>
      <c r="C276" s="3">
        <v>0</v>
      </c>
      <c r="D276" s="3">
        <v>0</v>
      </c>
      <c r="E276" s="3" t="b">
        <v>0</v>
      </c>
      <c r="F276" s="13">
        <v>42.470870733261101</v>
      </c>
      <c r="G276" s="13">
        <v>0.214406728744506</v>
      </c>
      <c r="H276" s="13">
        <v>37.282210111617999</v>
      </c>
      <c r="I276" s="13">
        <v>0.16787075996398901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 t="b">
        <v>1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 s="10" t="s">
        <v>109</v>
      </c>
      <c r="AH276" s="10"/>
    </row>
    <row r="277" spans="1:34" x14ac:dyDescent="0.2">
      <c r="A277" s="7">
        <v>2306.0215600000001</v>
      </c>
      <c r="B277" s="3" t="s">
        <v>23</v>
      </c>
      <c r="C277" s="3">
        <v>0</v>
      </c>
      <c r="D277" s="3">
        <v>12</v>
      </c>
      <c r="E277" s="3" t="b">
        <v>0</v>
      </c>
      <c r="F277" s="13">
        <v>20.0515811443328</v>
      </c>
      <c r="G277" s="13">
        <v>0.16902041435241699</v>
      </c>
      <c r="H277" s="13">
        <v>19.632708787917998</v>
      </c>
      <c r="I277" s="13">
        <v>0.22035169601440399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 t="b">
        <v>1</v>
      </c>
      <c r="S277" s="3">
        <v>0</v>
      </c>
      <c r="T277" s="3">
        <v>0</v>
      </c>
      <c r="U277" s="3">
        <v>0</v>
      </c>
      <c r="V277" s="3">
        <v>4</v>
      </c>
      <c r="W277" s="3">
        <v>0</v>
      </c>
      <c r="Y277">
        <v>1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 s="10" t="s">
        <v>111</v>
      </c>
      <c r="AH277" s="10"/>
    </row>
    <row r="278" spans="1:34" x14ac:dyDescent="0.2">
      <c r="A278" s="7">
        <v>2306.0046600000001</v>
      </c>
      <c r="B278" s="3" t="s">
        <v>23</v>
      </c>
      <c r="C278" s="3">
        <v>12</v>
      </c>
      <c r="D278" s="3">
        <v>12</v>
      </c>
      <c r="E278" s="3" t="b">
        <v>0</v>
      </c>
      <c r="F278" s="13">
        <v>4.2399148941040004</v>
      </c>
      <c r="G278" s="13">
        <v>4.18788743019104</v>
      </c>
      <c r="H278" s="13">
        <v>4.3409872055053702</v>
      </c>
      <c r="I278" s="13">
        <v>0.16984176635742099</v>
      </c>
      <c r="J278" s="3">
        <v>6317</v>
      </c>
      <c r="K278" s="3">
        <v>5310</v>
      </c>
      <c r="L278" s="3">
        <v>0</v>
      </c>
      <c r="M278" s="3">
        <v>0</v>
      </c>
      <c r="N278" s="3">
        <v>0</v>
      </c>
      <c r="O278" s="3">
        <v>-6100</v>
      </c>
      <c r="P278" s="3">
        <v>-5200</v>
      </c>
      <c r="Q278" s="3">
        <v>76</v>
      </c>
      <c r="R278" s="3" t="b">
        <v>1</v>
      </c>
      <c r="S278" s="3">
        <v>0</v>
      </c>
      <c r="T278" s="3">
        <v>0</v>
      </c>
      <c r="U278" s="3">
        <v>1</v>
      </c>
      <c r="V278" s="3">
        <v>1</v>
      </c>
      <c r="W278" s="3">
        <v>0</v>
      </c>
      <c r="Y278">
        <v>1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 s="10"/>
      <c r="AH278" s="10"/>
    </row>
    <row r="279" spans="1:34" x14ac:dyDescent="0.2">
      <c r="A279" s="7">
        <v>2306.1050300000002</v>
      </c>
      <c r="B279" s="3" t="s">
        <v>23</v>
      </c>
      <c r="C279" s="3">
        <v>12</v>
      </c>
      <c r="D279" s="3">
        <v>12</v>
      </c>
      <c r="E279" s="3" t="b">
        <v>0</v>
      </c>
      <c r="F279" s="13">
        <v>4.1405694484710596</v>
      </c>
      <c r="G279" s="13">
        <v>3.95763063430786</v>
      </c>
      <c r="H279" s="13">
        <v>3.88745737075805</v>
      </c>
      <c r="I279" s="13">
        <v>0.170016288757324</v>
      </c>
      <c r="J279" s="3">
        <v>20947</v>
      </c>
      <c r="K279" s="3">
        <v>14994</v>
      </c>
      <c r="L279" s="3">
        <v>5</v>
      </c>
      <c r="M279" s="3">
        <v>5</v>
      </c>
      <c r="N279" s="3">
        <v>1458</v>
      </c>
      <c r="O279" s="3">
        <v>-15811</v>
      </c>
      <c r="P279" s="3">
        <v>-13343</v>
      </c>
      <c r="Q279" s="3">
        <v>82</v>
      </c>
      <c r="R279" s="3" t="b">
        <v>1</v>
      </c>
      <c r="S279" s="3">
        <v>0</v>
      </c>
      <c r="T279" s="3">
        <v>0</v>
      </c>
      <c r="U279" s="3">
        <v>2</v>
      </c>
      <c r="V279" s="3">
        <v>2</v>
      </c>
      <c r="W279" s="3">
        <v>1</v>
      </c>
      <c r="Y279">
        <v>1</v>
      </c>
      <c r="Z279">
        <v>1</v>
      </c>
      <c r="AA279">
        <v>1</v>
      </c>
      <c r="AB279">
        <v>1</v>
      </c>
      <c r="AG279" s="10"/>
      <c r="AH279" s="10"/>
    </row>
    <row r="280" spans="1:34" x14ac:dyDescent="0.2">
      <c r="A280" s="7">
        <v>2306.0014700000002</v>
      </c>
      <c r="B280" s="3" t="s">
        <v>23</v>
      </c>
      <c r="C280" s="3">
        <v>12</v>
      </c>
      <c r="D280" s="3">
        <v>12</v>
      </c>
      <c r="E280" s="3" t="b">
        <v>0</v>
      </c>
      <c r="F280" s="13">
        <v>13.1686828136444</v>
      </c>
      <c r="G280" s="13">
        <v>13.1170396804809</v>
      </c>
      <c r="H280" s="13">
        <v>12.4153158664703</v>
      </c>
      <c r="I280" s="13">
        <v>0.116600036621093</v>
      </c>
      <c r="J280" s="3">
        <v>9482</v>
      </c>
      <c r="K280" s="3">
        <v>7511</v>
      </c>
      <c r="L280" s="3">
        <v>5</v>
      </c>
      <c r="M280" s="3">
        <v>7</v>
      </c>
      <c r="N280" s="3">
        <v>276</v>
      </c>
      <c r="O280" s="3">
        <v>-5186</v>
      </c>
      <c r="P280" s="3">
        <v>-4697</v>
      </c>
      <c r="Q280" s="3">
        <v>73</v>
      </c>
      <c r="R280" s="3" t="b">
        <v>1</v>
      </c>
      <c r="S280" s="3">
        <v>0</v>
      </c>
      <c r="T280" s="3">
        <v>0</v>
      </c>
      <c r="U280" s="3">
        <v>0</v>
      </c>
      <c r="V280" s="3">
        <v>2</v>
      </c>
      <c r="W280" s="3">
        <v>0</v>
      </c>
      <c r="Y280">
        <v>1</v>
      </c>
      <c r="Z280">
        <v>1</v>
      </c>
      <c r="AA280">
        <v>1</v>
      </c>
      <c r="AB280">
        <v>1</v>
      </c>
      <c r="AG280" s="10"/>
      <c r="AH280" s="10"/>
    </row>
    <row r="281" spans="1:34" x14ac:dyDescent="0.2">
      <c r="A281" s="7">
        <v>2306.00279</v>
      </c>
      <c r="B281" s="3" t="s">
        <v>23</v>
      </c>
      <c r="C281" s="3">
        <v>12</v>
      </c>
      <c r="D281" s="3">
        <v>12</v>
      </c>
      <c r="E281" s="3" t="b">
        <v>0</v>
      </c>
      <c r="F281" s="13">
        <v>3.9626579284667902</v>
      </c>
      <c r="G281" s="13">
        <v>3.8449780941009499</v>
      </c>
      <c r="H281" s="13">
        <v>3.8896498680114702</v>
      </c>
      <c r="I281" s="13">
        <v>0.16788053512573201</v>
      </c>
      <c r="J281" s="3">
        <v>7157</v>
      </c>
      <c r="K281" s="3">
        <v>5432</v>
      </c>
      <c r="L281" s="3">
        <v>0</v>
      </c>
      <c r="M281" s="3">
        <v>0</v>
      </c>
      <c r="N281" s="3">
        <v>209</v>
      </c>
      <c r="O281" s="3">
        <v>-5374</v>
      </c>
      <c r="P281" s="3">
        <v>-4793</v>
      </c>
      <c r="Q281" s="3">
        <v>70</v>
      </c>
      <c r="R281" s="3" t="b">
        <v>1</v>
      </c>
      <c r="S281" s="3">
        <v>0</v>
      </c>
      <c r="T281" s="3">
        <v>0</v>
      </c>
      <c r="U281" s="3">
        <v>0</v>
      </c>
      <c r="V281" s="3">
        <v>2</v>
      </c>
      <c r="W281" s="3">
        <v>1</v>
      </c>
      <c r="Y281">
        <v>1</v>
      </c>
      <c r="Z281">
        <v>1</v>
      </c>
      <c r="AA281">
        <v>1</v>
      </c>
      <c r="AG281" s="10"/>
      <c r="AH281" s="10"/>
    </row>
    <row r="282" spans="1:34" x14ac:dyDescent="0.2">
      <c r="A282" s="7">
        <v>2306.0014900000001</v>
      </c>
      <c r="B282" s="3" t="s">
        <v>23</v>
      </c>
      <c r="C282" s="3">
        <v>0</v>
      </c>
      <c r="D282" s="3">
        <v>12</v>
      </c>
      <c r="E282" s="3" t="b">
        <v>1</v>
      </c>
      <c r="F282" s="13">
        <v>12.546285629272401</v>
      </c>
      <c r="G282" s="13">
        <v>0.170874118804931</v>
      </c>
      <c r="H282" s="13">
        <v>8.1104555130004794</v>
      </c>
      <c r="I282" s="13">
        <v>0.222052097320556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 t="b">
        <v>1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AG282" s="10"/>
      <c r="AH282" s="10"/>
    </row>
    <row r="283" spans="1:34" x14ac:dyDescent="0.2">
      <c r="A283" s="7">
        <v>2306.0018700000001</v>
      </c>
      <c r="B283" s="3" t="s">
        <v>23</v>
      </c>
      <c r="C283" s="3">
        <v>0</v>
      </c>
      <c r="D283" s="3">
        <v>0</v>
      </c>
      <c r="E283" s="3" t="b">
        <v>1</v>
      </c>
      <c r="F283" s="13">
        <v>13.5935323238372</v>
      </c>
      <c r="G283" s="13">
        <v>0.173202514648437</v>
      </c>
      <c r="H283" s="13">
        <v>13.641262292861899</v>
      </c>
      <c r="I283" s="13">
        <v>0.117148637771606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 t="b">
        <v>1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AG283" s="10"/>
      <c r="AH283" s="10"/>
    </row>
    <row r="284" spans="1:34" x14ac:dyDescent="0.2">
      <c r="A284" s="7">
        <v>2306.00675</v>
      </c>
      <c r="B284" s="3" t="s">
        <v>23</v>
      </c>
      <c r="C284" s="3">
        <v>0</v>
      </c>
      <c r="D284" s="3">
        <v>12</v>
      </c>
      <c r="E284" s="3" t="b">
        <v>1</v>
      </c>
      <c r="F284" s="13">
        <v>10.025489807128899</v>
      </c>
      <c r="G284" s="13">
        <v>0.17093610763549799</v>
      </c>
      <c r="H284" s="13">
        <v>7.1074554920196498</v>
      </c>
      <c r="I284" s="13">
        <v>0.21795701980590801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 t="b">
        <v>1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AG284" s="10"/>
      <c r="AH284" s="10"/>
    </row>
    <row r="285" spans="1:34" x14ac:dyDescent="0.2">
      <c r="A285" s="7">
        <v>2306.0027500000001</v>
      </c>
      <c r="B285" s="3" t="s">
        <v>23</v>
      </c>
      <c r="C285" s="3">
        <v>0</v>
      </c>
      <c r="D285" s="3">
        <v>12</v>
      </c>
      <c r="E285" s="3" t="b">
        <v>1</v>
      </c>
      <c r="F285" s="13">
        <v>8.7801218032836896</v>
      </c>
      <c r="G285" s="13">
        <v>0.169972419738769</v>
      </c>
      <c r="H285" s="13">
        <v>9.6351058483123708</v>
      </c>
      <c r="I285" s="13">
        <v>1.1969568729400599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 t="b">
        <v>1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AG285" s="10"/>
      <c r="AH285" s="10"/>
    </row>
    <row r="286" spans="1:34" x14ac:dyDescent="0.2">
      <c r="A286" s="7">
        <v>2306.1758300000001</v>
      </c>
      <c r="B286" s="3" t="s">
        <v>23</v>
      </c>
      <c r="C286" s="3">
        <v>0</v>
      </c>
      <c r="D286" s="3">
        <v>0</v>
      </c>
      <c r="E286" s="3" t="b">
        <v>1</v>
      </c>
      <c r="F286" s="13">
        <v>6.9527494907379097</v>
      </c>
      <c r="G286" s="13">
        <v>0.116158962249755</v>
      </c>
      <c r="H286" s="13">
        <v>7.5745944976806596</v>
      </c>
      <c r="I286" s="13">
        <v>0.116936683654785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 t="b">
        <v>1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AG286" s="10"/>
      <c r="AH286" s="10"/>
    </row>
    <row r="287" spans="1:34" x14ac:dyDescent="0.2">
      <c r="A287" s="7">
        <v>2306.0056300000001</v>
      </c>
      <c r="B287" s="3" t="s">
        <v>23</v>
      </c>
      <c r="C287" s="3">
        <v>0</v>
      </c>
      <c r="D287" s="3">
        <v>12</v>
      </c>
      <c r="E287" s="3" t="b">
        <v>1</v>
      </c>
      <c r="F287" s="13">
        <v>21.096877574920601</v>
      </c>
      <c r="G287" s="13">
        <v>0.217927455902099</v>
      </c>
      <c r="H287" s="13">
        <v>13.6351926326751</v>
      </c>
      <c r="I287" s="13">
        <v>0.217199087142944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 t="b">
        <v>1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AG287" s="10"/>
      <c r="AH287" s="10"/>
    </row>
    <row r="288" spans="1:34" x14ac:dyDescent="0.2">
      <c r="A288" s="7">
        <v>2306.0004100000001</v>
      </c>
      <c r="B288" s="3" t="s">
        <v>23</v>
      </c>
      <c r="C288" s="3">
        <v>0</v>
      </c>
      <c r="D288" s="3">
        <v>0</v>
      </c>
      <c r="E288" s="3" t="b">
        <v>1</v>
      </c>
      <c r="F288" s="13">
        <v>4.5881490707397399</v>
      </c>
      <c r="G288" s="13">
        <v>0.117352962493896</v>
      </c>
      <c r="H288" s="13">
        <v>4.5906906127929599</v>
      </c>
      <c r="I288" s="13">
        <v>0.116685390472412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 t="b">
        <v>1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AG288" s="10"/>
      <c r="AH288" s="10"/>
    </row>
    <row r="289" spans="1:34" x14ac:dyDescent="0.2">
      <c r="A289" s="7">
        <v>2306.0024400000002</v>
      </c>
      <c r="B289" s="3" t="s">
        <v>23</v>
      </c>
      <c r="C289" s="3">
        <v>0</v>
      </c>
      <c r="D289" s="3">
        <v>0</v>
      </c>
      <c r="E289" s="3" t="b">
        <v>1</v>
      </c>
      <c r="F289" s="13">
        <v>11.4299523830413</v>
      </c>
      <c r="G289" s="13">
        <v>0.17133665084838801</v>
      </c>
      <c r="H289" s="13">
        <v>12.042203664779599</v>
      </c>
      <c r="I289" s="13">
        <v>0.16651344299316401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 t="b">
        <v>1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AG289" s="10"/>
      <c r="AH289" s="10"/>
    </row>
    <row r="290" spans="1:34" x14ac:dyDescent="0.2">
      <c r="A290" s="7">
        <v>2306.0109200000002</v>
      </c>
      <c r="B290" s="3" t="s">
        <v>23</v>
      </c>
      <c r="C290" s="3">
        <v>0</v>
      </c>
      <c r="D290" s="3">
        <v>0</v>
      </c>
      <c r="E290" s="3" t="b">
        <v>1</v>
      </c>
      <c r="F290" s="13">
        <v>141.981729269027</v>
      </c>
      <c r="G290" s="13">
        <v>0.16722822189330999</v>
      </c>
      <c r="H290" s="13">
        <v>97.756168127059894</v>
      </c>
      <c r="I290" s="13">
        <v>0.16780877113342199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 t="b">
        <v>1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AG290" s="10" t="s">
        <v>165</v>
      </c>
      <c r="AH290" s="10"/>
    </row>
    <row r="291" spans="1:34" x14ac:dyDescent="0.2">
      <c r="A291" s="7">
        <v>2306.0000100000002</v>
      </c>
      <c r="B291" s="3" t="s">
        <v>23</v>
      </c>
      <c r="C291" s="3">
        <v>0</v>
      </c>
      <c r="D291" s="3">
        <v>0</v>
      </c>
      <c r="E291" s="3" t="b">
        <v>1</v>
      </c>
      <c r="F291" s="13">
        <v>13.9598586559295</v>
      </c>
      <c r="G291" s="13">
        <v>0.17096447944641099</v>
      </c>
      <c r="H291" s="13">
        <v>15.3532266616821</v>
      </c>
      <c r="I291" s="13">
        <v>0.21817731857299799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 t="b">
        <v>1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AG291" s="10"/>
      <c r="AH291" s="10"/>
    </row>
    <row r="292" spans="1:34" x14ac:dyDescent="0.2">
      <c r="A292" s="7">
        <v>2306.0084400000001</v>
      </c>
      <c r="B292" s="3" t="s">
        <v>23</v>
      </c>
      <c r="C292" s="3">
        <v>0</v>
      </c>
      <c r="D292" s="3">
        <v>0</v>
      </c>
      <c r="E292" s="3" t="b">
        <v>1</v>
      </c>
      <c r="F292" s="13">
        <v>12.0195972919464</v>
      </c>
      <c r="G292" s="13">
        <v>0.16896700859069799</v>
      </c>
      <c r="H292" s="13">
        <v>10.6804239749908</v>
      </c>
      <c r="I292" s="13">
        <v>0.17188429832458399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 t="b">
        <v>1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AG292" s="10"/>
      <c r="AH292" s="10"/>
    </row>
    <row r="293" spans="1:34" x14ac:dyDescent="0.2">
      <c r="A293" s="7">
        <v>2306.0037200000002</v>
      </c>
      <c r="B293" s="3" t="s">
        <v>23</v>
      </c>
      <c r="C293" s="3">
        <v>0</v>
      </c>
      <c r="D293" s="3">
        <v>0</v>
      </c>
      <c r="E293" s="3" t="b">
        <v>1</v>
      </c>
      <c r="F293" s="13">
        <v>22.017312288284302</v>
      </c>
      <c r="G293" s="13">
        <v>0.17471289634704501</v>
      </c>
      <c r="H293" s="13">
        <v>21.1817879676818</v>
      </c>
      <c r="I293" s="13">
        <v>0.166283369064331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 t="b">
        <v>1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AG293" s="10"/>
      <c r="AH293" s="10"/>
    </row>
    <row r="294" spans="1:34" x14ac:dyDescent="0.2">
      <c r="A294" s="7">
        <v>2306.0034300000002</v>
      </c>
      <c r="B294" s="3" t="s">
        <v>23</v>
      </c>
      <c r="C294" s="3">
        <v>0</v>
      </c>
      <c r="D294" s="3">
        <v>0</v>
      </c>
      <c r="E294" s="3" t="b">
        <v>1</v>
      </c>
      <c r="F294" s="13">
        <v>5.2969396114349303</v>
      </c>
      <c r="G294" s="13">
        <v>0.11683845520019499</v>
      </c>
      <c r="H294" s="13">
        <v>5.2978324890136701</v>
      </c>
      <c r="I294" s="13">
        <v>0.17041754722595201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 t="b">
        <v>1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AG294" s="10"/>
      <c r="AH294" s="10"/>
    </row>
    <row r="295" spans="1:34" x14ac:dyDescent="0.2">
      <c r="A295" s="7">
        <v>2306.0206199999998</v>
      </c>
      <c r="B295" s="3" t="s">
        <v>23</v>
      </c>
      <c r="C295" s="3">
        <v>0</v>
      </c>
      <c r="D295" s="3">
        <v>0</v>
      </c>
      <c r="E295" s="3" t="b">
        <v>1</v>
      </c>
      <c r="F295" s="13">
        <v>13.086674451827999</v>
      </c>
      <c r="G295" s="13">
        <v>0.16805148124694799</v>
      </c>
      <c r="H295" s="13">
        <v>11.829971551895101</v>
      </c>
      <c r="I295" s="13">
        <v>0.11554741859436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 t="b">
        <v>1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AG295" s="10"/>
      <c r="AH295" s="10"/>
    </row>
    <row r="296" spans="1:34" x14ac:dyDescent="0.2">
      <c r="A296" s="7">
        <v>2306.0044200000002</v>
      </c>
      <c r="B296" s="3" t="s">
        <v>23</v>
      </c>
      <c r="C296" s="3">
        <v>0</v>
      </c>
      <c r="D296" s="3">
        <v>12</v>
      </c>
      <c r="E296" s="3" t="b">
        <v>1</v>
      </c>
      <c r="F296" s="13">
        <v>15.2158777713775</v>
      </c>
      <c r="G296" s="13">
        <v>0.22074151039123499</v>
      </c>
      <c r="H296" s="13">
        <v>13.447449684143001</v>
      </c>
      <c r="I296" s="13">
        <v>0.21779942512512199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 t="b">
        <v>1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AG296" s="10"/>
      <c r="AH296" s="10"/>
    </row>
    <row r="297" spans="1:34" x14ac:dyDescent="0.2">
      <c r="A297" s="7">
        <v>2306.0071699999999</v>
      </c>
      <c r="B297" s="3" t="s">
        <v>23</v>
      </c>
      <c r="C297" s="3">
        <v>0</v>
      </c>
      <c r="D297" s="3">
        <v>0</v>
      </c>
      <c r="E297" s="3" t="b">
        <v>1</v>
      </c>
      <c r="F297" s="13">
        <v>22.0234115123748</v>
      </c>
      <c r="G297" s="13">
        <v>0.16628074645995999</v>
      </c>
      <c r="H297" s="13">
        <v>17.5130307674407</v>
      </c>
      <c r="I297" s="13">
        <v>0.17019844055175701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 t="b">
        <v>1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AG297" s="10"/>
      <c r="AH297" s="10"/>
    </row>
    <row r="298" spans="1:34" x14ac:dyDescent="0.2">
      <c r="A298" s="7">
        <v>2306.0068099999999</v>
      </c>
      <c r="B298" s="3" t="s">
        <v>23</v>
      </c>
      <c r="C298" s="3">
        <v>0</v>
      </c>
      <c r="D298" s="3">
        <v>0</v>
      </c>
      <c r="E298" s="3" t="b">
        <v>1</v>
      </c>
      <c r="F298" s="13">
        <v>21.504914999008101</v>
      </c>
      <c r="G298" s="13">
        <v>0.170192956924438</v>
      </c>
      <c r="H298" s="13">
        <v>21.645140886306699</v>
      </c>
      <c r="I298" s="13">
        <v>0.16861534118652299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 t="b">
        <v>1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AG298" s="10"/>
      <c r="AH298" s="10"/>
    </row>
    <row r="299" spans="1:34" x14ac:dyDescent="0.2">
      <c r="A299" s="7">
        <v>2306.00027</v>
      </c>
      <c r="B299" s="3" t="s">
        <v>23</v>
      </c>
      <c r="C299" s="3">
        <v>0</v>
      </c>
      <c r="D299" s="3">
        <v>0</v>
      </c>
      <c r="E299" s="3" t="b">
        <v>1</v>
      </c>
      <c r="F299" s="13">
        <v>26.1031107902526</v>
      </c>
      <c r="G299" s="13">
        <v>0.116535425186157</v>
      </c>
      <c r="H299" s="13">
        <v>24.413414239883402</v>
      </c>
      <c r="I299" s="13">
        <v>0.171845197677612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 t="b">
        <v>1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AG299" s="10"/>
      <c r="AH299" s="10"/>
    </row>
    <row r="300" spans="1:34" x14ac:dyDescent="0.2">
      <c r="A300" s="7">
        <v>2306.0040800000002</v>
      </c>
      <c r="B300" s="3" t="s">
        <v>23</v>
      </c>
      <c r="C300" s="3">
        <v>0</v>
      </c>
      <c r="D300" s="3">
        <v>12</v>
      </c>
      <c r="E300" s="3" t="b">
        <v>1</v>
      </c>
      <c r="F300" s="13">
        <v>7.6152663230895996</v>
      </c>
      <c r="G300" s="13">
        <v>0.175752162933349</v>
      </c>
      <c r="H300" s="13">
        <v>6.6058375835418701</v>
      </c>
      <c r="I300" s="13">
        <v>0.16666245460510201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 t="b">
        <v>1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AG300" s="10"/>
      <c r="AH300" s="10"/>
    </row>
    <row r="301" spans="1:34" x14ac:dyDescent="0.2">
      <c r="A301" s="7">
        <v>2306.00234</v>
      </c>
      <c r="B301" s="3" t="s">
        <v>23</v>
      </c>
      <c r="C301" s="3">
        <v>0</v>
      </c>
      <c r="D301" s="3">
        <v>0</v>
      </c>
      <c r="E301" s="3" t="b">
        <v>1</v>
      </c>
      <c r="F301" s="13">
        <v>4.0394146442413303</v>
      </c>
      <c r="G301" s="13">
        <v>0.167604684829711</v>
      </c>
      <c r="H301" s="13">
        <v>4.44065117835998</v>
      </c>
      <c r="I301" s="13">
        <v>0.16880536079406699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 t="b">
        <v>1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AG301" s="10"/>
      <c r="AH301" s="10"/>
    </row>
    <row r="302" spans="1:34" x14ac:dyDescent="0.2">
      <c r="A302" s="7">
        <v>2306.0020300000001</v>
      </c>
      <c r="B302" s="3" t="s">
        <v>14</v>
      </c>
      <c r="C302" s="3">
        <v>12</v>
      </c>
      <c r="D302" s="3">
        <v>0</v>
      </c>
      <c r="E302" s="3" t="b">
        <v>0</v>
      </c>
      <c r="F302" s="13">
        <v>4.7607164382934499</v>
      </c>
      <c r="G302" s="13">
        <v>0.27255821228027299</v>
      </c>
      <c r="H302" s="13">
        <v>13.2378842830657</v>
      </c>
      <c r="I302" s="13">
        <v>0.16851544380187899</v>
      </c>
      <c r="J302" s="3">
        <v>6539</v>
      </c>
      <c r="K302" s="3">
        <v>5717</v>
      </c>
      <c r="L302" s="3">
        <v>4</v>
      </c>
      <c r="M302" s="3">
        <v>0</v>
      </c>
      <c r="N302" s="3">
        <v>13</v>
      </c>
      <c r="O302" s="3">
        <v>5430</v>
      </c>
      <c r="P302" s="3">
        <v>4759</v>
      </c>
      <c r="Q302" s="3">
        <v>77</v>
      </c>
      <c r="R302" s="3" t="b">
        <v>1</v>
      </c>
      <c r="S302" s="3">
        <v>0</v>
      </c>
      <c r="T302" s="3">
        <v>0</v>
      </c>
      <c r="U302" s="3">
        <v>1</v>
      </c>
      <c r="V302" s="3">
        <v>1</v>
      </c>
      <c r="W302" s="3">
        <v>-1</v>
      </c>
      <c r="Y302">
        <v>1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 s="10"/>
      <c r="AH302" s="10"/>
    </row>
    <row r="303" spans="1:34" x14ac:dyDescent="0.2">
      <c r="A303" s="7">
        <v>2306.0048900000002</v>
      </c>
      <c r="B303" s="3" t="s">
        <v>14</v>
      </c>
      <c r="C303" s="3">
        <v>0</v>
      </c>
      <c r="D303" s="3">
        <v>12</v>
      </c>
      <c r="E303" s="3" t="b">
        <v>1</v>
      </c>
      <c r="F303" s="13">
        <v>9.7199501991271902</v>
      </c>
      <c r="G303" s="13">
        <v>0.168125391006469</v>
      </c>
      <c r="H303" s="13">
        <v>11.4274368286132</v>
      </c>
      <c r="I303" s="13">
        <v>0.21802568435668901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 t="b">
        <v>1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AG303" s="10" t="s">
        <v>159</v>
      </c>
      <c r="AH303" s="10"/>
    </row>
    <row r="304" spans="1:34" x14ac:dyDescent="0.2">
      <c r="A304" s="7">
        <v>2306.0033100000001</v>
      </c>
      <c r="B304" s="3" t="s">
        <v>14</v>
      </c>
      <c r="C304" s="3">
        <v>0</v>
      </c>
      <c r="D304" s="3">
        <v>12</v>
      </c>
      <c r="E304" s="3" t="b">
        <v>1</v>
      </c>
      <c r="F304" s="13">
        <v>14.922037601470899</v>
      </c>
      <c r="G304" s="13">
        <v>0.16945552825927701</v>
      </c>
      <c r="H304" s="13">
        <v>12.4027116298675</v>
      </c>
      <c r="I304" s="13">
        <v>0.2218918800354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 t="b">
        <v>1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AG304" s="10"/>
      <c r="AH304" s="10"/>
    </row>
    <row r="305" spans="1:34" x14ac:dyDescent="0.2">
      <c r="A305" s="7">
        <v>2306.0016000000001</v>
      </c>
      <c r="B305" s="3" t="s">
        <v>14</v>
      </c>
      <c r="C305" s="3">
        <v>0</v>
      </c>
      <c r="D305" s="3">
        <v>0</v>
      </c>
      <c r="E305" s="3" t="b">
        <v>1</v>
      </c>
      <c r="F305" s="13">
        <v>15.6523308753967</v>
      </c>
      <c r="G305" s="13">
        <v>0.167076826095581</v>
      </c>
      <c r="H305" s="13">
        <v>15.100073099136299</v>
      </c>
      <c r="I305" s="13">
        <v>0.11663818359375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 t="b">
        <v>1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AG305" s="10"/>
      <c r="AH305" s="10"/>
    </row>
    <row r="306" spans="1:34" x14ac:dyDescent="0.2">
      <c r="A306" s="7">
        <v>2306.0048999999999</v>
      </c>
      <c r="B306" s="3" t="s">
        <v>57</v>
      </c>
      <c r="C306" s="3">
        <v>12</v>
      </c>
      <c r="D306" s="3">
        <v>12</v>
      </c>
      <c r="E306" s="3" t="b">
        <v>0</v>
      </c>
      <c r="F306" s="13">
        <v>0.36825156211853</v>
      </c>
      <c r="G306" s="13">
        <v>0.37395644187927202</v>
      </c>
      <c r="H306" s="13">
        <v>0.520410776138305</v>
      </c>
      <c r="I306" s="13">
        <v>0.168676137924194</v>
      </c>
      <c r="Y306" t="s">
        <v>119</v>
      </c>
      <c r="AG306" s="10"/>
      <c r="AH306" s="10"/>
    </row>
    <row r="307" spans="1:34" x14ac:dyDescent="0.2">
      <c r="A307" s="7">
        <v>2306.0003000000002</v>
      </c>
      <c r="B307" s="3" t="s">
        <v>57</v>
      </c>
      <c r="C307" s="3">
        <v>12</v>
      </c>
      <c r="D307" s="3">
        <v>12</v>
      </c>
      <c r="E307" s="3" t="b">
        <v>0</v>
      </c>
      <c r="F307" s="13">
        <v>0.42040991783142001</v>
      </c>
      <c r="G307" s="13">
        <v>0.37105131149291898</v>
      </c>
      <c r="H307" s="13">
        <v>0.46920657157897899</v>
      </c>
      <c r="I307" s="13">
        <v>0.116286993026733</v>
      </c>
      <c r="Y307" t="s">
        <v>120</v>
      </c>
      <c r="AG307" s="10"/>
      <c r="AH307" s="10"/>
    </row>
    <row r="308" spans="1:34" x14ac:dyDescent="0.2">
      <c r="A308" s="7">
        <v>2306.0151500000002</v>
      </c>
      <c r="B308" s="3" t="s">
        <v>57</v>
      </c>
      <c r="C308" s="3">
        <v>0</v>
      </c>
      <c r="D308" s="3">
        <v>0</v>
      </c>
      <c r="E308" s="3" t="b">
        <v>1</v>
      </c>
      <c r="F308" s="13">
        <v>20.009053707122799</v>
      </c>
      <c r="G308" s="13">
        <v>0.16982579231262199</v>
      </c>
      <c r="H308" s="13">
        <v>21.996534824371299</v>
      </c>
      <c r="I308" s="13">
        <v>0.11679649353027299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 t="b">
        <v>1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AG308" s="10"/>
      <c r="AH308" s="10"/>
    </row>
    <row r="309" spans="1:34" x14ac:dyDescent="0.2">
      <c r="A309" s="7">
        <v>2306.0016500000002</v>
      </c>
      <c r="B309" s="3" t="s">
        <v>47</v>
      </c>
      <c r="C309" s="3">
        <v>0</v>
      </c>
      <c r="D309" s="3">
        <v>0</v>
      </c>
      <c r="E309" s="3" t="b">
        <v>1</v>
      </c>
      <c r="F309" s="13">
        <v>13.7544524669647</v>
      </c>
      <c r="G309" s="13">
        <v>0.168803215026855</v>
      </c>
      <c r="H309" s="13">
        <v>13.9833800792694</v>
      </c>
      <c r="I309" s="13">
        <v>0.116227149963378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 t="b">
        <v>1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AG309" s="10"/>
      <c r="AH309" s="10"/>
    </row>
    <row r="310" spans="1:34" x14ac:dyDescent="0.2">
      <c r="A310" s="7">
        <v>2306.0000300000002</v>
      </c>
      <c r="B310" s="3" t="s">
        <v>45</v>
      </c>
      <c r="C310" s="3">
        <v>12</v>
      </c>
      <c r="D310" s="3">
        <v>12</v>
      </c>
      <c r="E310" s="3" t="b">
        <v>0</v>
      </c>
      <c r="F310" s="13">
        <v>11.6924140453338</v>
      </c>
      <c r="G310" s="13">
        <v>12.1846311092376</v>
      </c>
      <c r="H310" s="13">
        <v>9.0769917964935303</v>
      </c>
      <c r="I310" s="13">
        <v>0.21791052818298301</v>
      </c>
      <c r="J310" s="3">
        <v>1172</v>
      </c>
      <c r="K310" s="3">
        <v>787</v>
      </c>
      <c r="L310" s="3">
        <v>0</v>
      </c>
      <c r="M310" s="3">
        <v>0</v>
      </c>
      <c r="N310" s="3">
        <v>14</v>
      </c>
      <c r="O310" s="3">
        <v>-986</v>
      </c>
      <c r="P310" s="3">
        <v>-641</v>
      </c>
      <c r="Q310" s="3">
        <v>53</v>
      </c>
      <c r="R310" s="3" t="b">
        <v>1</v>
      </c>
      <c r="S310" s="3">
        <v>0</v>
      </c>
      <c r="T310" s="3">
        <v>0</v>
      </c>
      <c r="U310" s="3">
        <v>4</v>
      </c>
      <c r="V310" s="3">
        <v>4</v>
      </c>
      <c r="W310" s="3">
        <v>1</v>
      </c>
      <c r="Y310">
        <v>1</v>
      </c>
      <c r="Z310">
        <v>1</v>
      </c>
      <c r="AA310">
        <v>1</v>
      </c>
      <c r="AB310">
        <v>1</v>
      </c>
      <c r="AG310" s="10"/>
      <c r="AH310" s="10"/>
    </row>
    <row r="311" spans="1:34" x14ac:dyDescent="0.2">
      <c r="A311" s="7">
        <v>2306.0002599999998</v>
      </c>
      <c r="B311" s="3" t="s">
        <v>45</v>
      </c>
      <c r="C311" s="3">
        <v>0</v>
      </c>
      <c r="D311" s="3">
        <v>12</v>
      </c>
      <c r="E311" s="3" t="b">
        <v>1</v>
      </c>
      <c r="F311" s="13">
        <v>13.7940685749053</v>
      </c>
      <c r="G311" s="13">
        <v>0.173649311065673</v>
      </c>
      <c r="H311" s="13">
        <v>11.9798519611358</v>
      </c>
      <c r="I311" s="13">
        <v>0.217216491699218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 t="b">
        <v>1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AG311" s="10"/>
      <c r="AH311" s="10"/>
    </row>
    <row r="312" spans="1:34" x14ac:dyDescent="0.2">
      <c r="A312" s="7">
        <v>2306.0003900000002</v>
      </c>
      <c r="B312" s="3" t="s">
        <v>61</v>
      </c>
      <c r="C312" s="3">
        <v>0</v>
      </c>
      <c r="D312" s="3">
        <v>12</v>
      </c>
      <c r="E312" s="3" t="b">
        <v>1</v>
      </c>
      <c r="F312" s="13">
        <v>11.233268499374301</v>
      </c>
      <c r="G312" s="13">
        <v>0.22466373443603499</v>
      </c>
      <c r="H312" s="13">
        <v>8.5907411575317294</v>
      </c>
      <c r="I312" s="13">
        <v>0.219111442565917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 t="b">
        <v>1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AG312" s="10"/>
      <c r="AH312" s="10"/>
    </row>
    <row r="313" spans="1:34" x14ac:dyDescent="0.2">
      <c r="A313" s="7">
        <v>2306.0088599999999</v>
      </c>
      <c r="B313" s="3" t="s">
        <v>44</v>
      </c>
      <c r="C313" s="3">
        <v>0</v>
      </c>
      <c r="D313" s="3">
        <v>12</v>
      </c>
      <c r="E313" s="3" t="b">
        <v>0</v>
      </c>
      <c r="F313" s="13">
        <v>34.827287673950103</v>
      </c>
      <c r="G313" s="13">
        <v>0.26837539672851501</v>
      </c>
      <c r="H313" s="13">
        <v>21.551066160202001</v>
      </c>
      <c r="I313" s="13">
        <v>0.21700119972229001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 t="b">
        <v>1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 s="10" t="s">
        <v>109</v>
      </c>
      <c r="AH313" s="10"/>
    </row>
    <row r="314" spans="1:34" x14ac:dyDescent="0.2">
      <c r="A314" s="7">
        <v>2306.0043099999998</v>
      </c>
      <c r="B314" s="3" t="s">
        <v>44</v>
      </c>
      <c r="C314" s="3">
        <v>0</v>
      </c>
      <c r="D314" s="3">
        <v>0</v>
      </c>
      <c r="E314" s="3" t="b">
        <v>0</v>
      </c>
      <c r="F314" s="13">
        <v>39.594344615936201</v>
      </c>
      <c r="G314" s="13">
        <v>0.26961064338683999</v>
      </c>
      <c r="H314" s="13">
        <v>25.958781480789099</v>
      </c>
      <c r="I314" s="13">
        <v>0.16965103149413999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 t="b">
        <v>1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 s="10" t="s">
        <v>109</v>
      </c>
      <c r="AH314" s="10"/>
    </row>
    <row r="315" spans="1:34" x14ac:dyDescent="0.2">
      <c r="A315" s="7">
        <v>2306.01028</v>
      </c>
      <c r="B315" s="3" t="s">
        <v>26</v>
      </c>
      <c r="C315" s="3">
        <v>0</v>
      </c>
      <c r="D315" s="3">
        <v>12</v>
      </c>
      <c r="E315" s="3" t="b">
        <v>0</v>
      </c>
      <c r="F315" s="13">
        <v>7.0058598518371502</v>
      </c>
      <c r="G315" s="13">
        <v>0.115846395492553</v>
      </c>
      <c r="H315" s="13">
        <v>7.1037049293518004</v>
      </c>
      <c r="I315" s="13">
        <v>0.22300219535827601</v>
      </c>
      <c r="J315" s="3">
        <v>11</v>
      </c>
      <c r="K315" s="3">
        <v>10</v>
      </c>
      <c r="L315" s="3">
        <v>0</v>
      </c>
      <c r="M315" s="3">
        <v>0</v>
      </c>
      <c r="N315" s="3">
        <v>0</v>
      </c>
      <c r="O315" s="3">
        <v>-11</v>
      </c>
      <c r="P315" s="3">
        <v>-10</v>
      </c>
      <c r="Q315" s="3">
        <v>7</v>
      </c>
      <c r="R315" s="3" t="b">
        <v>1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Y315">
        <v>0</v>
      </c>
      <c r="Z315">
        <v>0</v>
      </c>
      <c r="AA315">
        <v>1</v>
      </c>
      <c r="AB315">
        <v>1</v>
      </c>
      <c r="AC315">
        <v>0</v>
      </c>
      <c r="AD315">
        <v>0</v>
      </c>
      <c r="AE315">
        <v>0</v>
      </c>
      <c r="AF315">
        <v>0</v>
      </c>
      <c r="AG315" s="10" t="s">
        <v>112</v>
      </c>
      <c r="AH315" s="10"/>
    </row>
    <row r="316" spans="1:34" x14ac:dyDescent="0.2">
      <c r="A316" s="7">
        <v>2306.0432700000001</v>
      </c>
      <c r="B316" s="3" t="s">
        <v>26</v>
      </c>
      <c r="C316" s="3">
        <v>0</v>
      </c>
      <c r="D316" s="3">
        <v>0</v>
      </c>
      <c r="E316" s="3" t="b">
        <v>1</v>
      </c>
      <c r="F316" s="13">
        <v>10.390268802642799</v>
      </c>
      <c r="G316" s="13">
        <v>0.116148233413696</v>
      </c>
      <c r="H316" s="13">
        <v>10.5521047115325</v>
      </c>
      <c r="I316" s="13">
        <v>0.170883178710937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 t="b">
        <v>1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AG316" s="10"/>
      <c r="AH316" s="10"/>
    </row>
    <row r="317" spans="1:34" x14ac:dyDescent="0.2">
      <c r="A317" s="7">
        <v>2306.0010400000001</v>
      </c>
      <c r="B317" s="3" t="s">
        <v>26</v>
      </c>
      <c r="C317" s="3">
        <v>0</v>
      </c>
      <c r="D317" s="3">
        <v>0</v>
      </c>
      <c r="E317" s="3" t="b">
        <v>1</v>
      </c>
      <c r="F317" s="13">
        <v>8.31839728355407</v>
      </c>
      <c r="G317" s="13">
        <v>0.116320848464965</v>
      </c>
      <c r="H317" s="13">
        <v>7.6092383861541704</v>
      </c>
      <c r="I317" s="13">
        <v>0.11714434623718201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 t="b">
        <v>1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AG317" s="10"/>
      <c r="AH317" s="10"/>
    </row>
    <row r="318" spans="1:34" x14ac:dyDescent="0.2">
      <c r="A318" s="7">
        <v>2306.00047</v>
      </c>
      <c r="B318" s="3" t="s">
        <v>26</v>
      </c>
      <c r="C318" s="3">
        <v>0</v>
      </c>
      <c r="D318" s="3">
        <v>0</v>
      </c>
      <c r="E318" s="3" t="b">
        <v>1</v>
      </c>
      <c r="F318" s="13">
        <v>15.149171590805</v>
      </c>
      <c r="G318" s="13">
        <v>0.119274854660034</v>
      </c>
      <c r="H318" s="13">
        <v>15.851954698562601</v>
      </c>
      <c r="I318" s="13">
        <v>0.116594552993774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 t="b">
        <v>1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AG318" s="10"/>
      <c r="AH318" s="10"/>
    </row>
    <row r="319" spans="1:34" x14ac:dyDescent="0.2">
      <c r="A319" s="7">
        <v>2306.0179699999999</v>
      </c>
      <c r="B319" s="3" t="s">
        <v>26</v>
      </c>
      <c r="C319" s="3">
        <v>0</v>
      </c>
      <c r="D319" s="3">
        <v>0</v>
      </c>
      <c r="E319" s="3" t="b">
        <v>1</v>
      </c>
      <c r="F319" s="13">
        <v>18.425872564315799</v>
      </c>
      <c r="G319" s="13">
        <v>0.116017341613769</v>
      </c>
      <c r="H319" s="13">
        <v>18.492846488952601</v>
      </c>
      <c r="I319" s="13">
        <v>0.170900583267211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 t="b">
        <v>1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AG319" s="10"/>
      <c r="AH319" s="10"/>
    </row>
    <row r="320" spans="1:34" x14ac:dyDescent="0.2">
      <c r="A320" s="7">
        <v>2306.0000399999999</v>
      </c>
      <c r="B320" s="3" t="s">
        <v>26</v>
      </c>
      <c r="C320" s="3">
        <v>0</v>
      </c>
      <c r="D320" s="3">
        <v>0</v>
      </c>
      <c r="E320" s="3" t="b">
        <v>1</v>
      </c>
      <c r="F320" s="13">
        <v>21.482311487197801</v>
      </c>
      <c r="G320" s="13">
        <v>0.17409491539001401</v>
      </c>
      <c r="H320" s="13">
        <v>21.440961599349901</v>
      </c>
      <c r="I320" s="13">
        <v>0.169979333877563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 t="b">
        <v>1</v>
      </c>
      <c r="S320" s="3">
        <v>0</v>
      </c>
      <c r="T320" s="3">
        <v>0</v>
      </c>
      <c r="U320" s="3">
        <v>0</v>
      </c>
      <c r="V320" s="3">
        <v>6</v>
      </c>
      <c r="W320" s="3">
        <v>0</v>
      </c>
      <c r="AG320" s="10"/>
      <c r="AH320" s="10"/>
    </row>
    <row r="321" spans="1:34" x14ac:dyDescent="0.2">
      <c r="A321" s="7">
        <v>2306.0349000000001</v>
      </c>
      <c r="B321" s="3" t="s">
        <v>26</v>
      </c>
      <c r="C321" s="3">
        <v>0</v>
      </c>
      <c r="D321" s="3">
        <v>12</v>
      </c>
      <c r="E321" s="3" t="b">
        <v>1</v>
      </c>
      <c r="F321" s="13">
        <v>26.084234476089399</v>
      </c>
      <c r="G321" s="13">
        <v>0.22205996513366699</v>
      </c>
      <c r="H321" s="13">
        <v>19.2847015857696</v>
      </c>
      <c r="I321" s="13">
        <v>0.270117998123168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 t="b">
        <v>1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AG321" s="10"/>
      <c r="AH321" s="10"/>
    </row>
    <row r="322" spans="1:34" x14ac:dyDescent="0.2">
      <c r="A322" s="7">
        <v>2306.0041999999999</v>
      </c>
      <c r="B322" s="3" t="s">
        <v>26</v>
      </c>
      <c r="C322" s="3">
        <v>0</v>
      </c>
      <c r="D322" s="3">
        <v>12</v>
      </c>
      <c r="E322" s="3" t="b">
        <v>1</v>
      </c>
      <c r="F322" s="13">
        <v>11.044043540954499</v>
      </c>
      <c r="G322" s="13">
        <v>0.167481184005737</v>
      </c>
      <c r="H322" s="13">
        <v>9.9840977191924996</v>
      </c>
      <c r="I322" s="13">
        <v>0.21990990638732899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 t="b">
        <v>1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AG322" s="10"/>
      <c r="AH322" s="10"/>
    </row>
    <row r="323" spans="1:34" x14ac:dyDescent="0.2">
      <c r="A323" s="7">
        <v>2306.0017899999998</v>
      </c>
      <c r="B323" s="3" t="s">
        <v>41</v>
      </c>
      <c r="C323" s="3">
        <v>0</v>
      </c>
      <c r="D323" s="3">
        <v>0</v>
      </c>
      <c r="E323" s="3" t="b">
        <v>0</v>
      </c>
      <c r="F323" s="13">
        <v>116.658606529235</v>
      </c>
      <c r="G323" s="13">
        <v>0.16675615310668901</v>
      </c>
      <c r="H323" s="13">
        <v>101.38697242736799</v>
      </c>
      <c r="I323" s="13">
        <v>0.16842484474182101</v>
      </c>
      <c r="J323" s="3">
        <v>2</v>
      </c>
      <c r="K323" s="3">
        <v>2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 t="b">
        <v>1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 s="10" t="s">
        <v>109</v>
      </c>
      <c r="AH323" s="10"/>
    </row>
    <row r="324" spans="1:34" x14ac:dyDescent="0.2">
      <c r="A324" s="7">
        <v>2306.1384800000001</v>
      </c>
      <c r="B324" s="3" t="s">
        <v>32</v>
      </c>
      <c r="C324" s="3">
        <v>0</v>
      </c>
      <c r="D324" s="3">
        <v>12</v>
      </c>
      <c r="E324" s="3" t="b">
        <v>0</v>
      </c>
      <c r="F324" s="13">
        <v>15.767955064773499</v>
      </c>
      <c r="G324" s="13">
        <v>0.167473554611206</v>
      </c>
      <c r="H324" s="13">
        <v>16.523157119750898</v>
      </c>
      <c r="I324" s="13">
        <v>0.22079229354858301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 t="b">
        <v>1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 s="10"/>
      <c r="AH324" s="10"/>
    </row>
    <row r="325" spans="1:34" x14ac:dyDescent="0.2">
      <c r="A325" s="7">
        <v>2306.1322599999999</v>
      </c>
      <c r="B325" s="3" t="s">
        <v>25</v>
      </c>
      <c r="C325" s="3">
        <v>0</v>
      </c>
      <c r="D325" s="3">
        <v>12</v>
      </c>
      <c r="E325" s="3" t="b">
        <v>1</v>
      </c>
      <c r="F325" s="13">
        <v>8.6170158386230398</v>
      </c>
      <c r="G325" s="13">
        <v>0.172657489776611</v>
      </c>
      <c r="H325" s="13">
        <v>8.4668114185333199</v>
      </c>
      <c r="I325" s="13">
        <v>0.222360849380493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 t="b">
        <v>1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AG325" s="10"/>
      <c r="AH325" s="10"/>
    </row>
    <row r="326" spans="1:34" x14ac:dyDescent="0.2">
      <c r="A326" s="7">
        <v>2306.0537899999999</v>
      </c>
      <c r="B326" s="3" t="s">
        <v>62</v>
      </c>
      <c r="C326" s="3">
        <v>0</v>
      </c>
      <c r="D326" s="3">
        <v>0</v>
      </c>
      <c r="E326" s="3" t="b">
        <v>1</v>
      </c>
      <c r="F326" s="13">
        <v>8.9453885555267298</v>
      </c>
      <c r="G326" s="13">
        <v>0.118650197982788</v>
      </c>
      <c r="H326" s="13">
        <v>8.8152477741241402</v>
      </c>
      <c r="I326" s="13">
        <v>0.117062330245971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 t="b">
        <v>1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AG326" s="10"/>
      <c r="AH326" s="10"/>
    </row>
    <row r="327" spans="1:34" x14ac:dyDescent="0.2">
      <c r="A327" s="7">
        <v>2306.0004899999999</v>
      </c>
      <c r="B327" s="3" t="s">
        <v>11</v>
      </c>
      <c r="C327" s="3">
        <v>0</v>
      </c>
      <c r="D327" s="3">
        <v>0</v>
      </c>
      <c r="E327" s="3" t="b">
        <v>1</v>
      </c>
      <c r="F327" s="13">
        <v>78.946414232254</v>
      </c>
      <c r="G327" s="13">
        <v>0.16752433776855399</v>
      </c>
      <c r="H327" s="13">
        <v>79.332881927490206</v>
      </c>
      <c r="I327" s="13">
        <v>0.16825366020202601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 t="b">
        <v>1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AG327" s="10" t="s">
        <v>159</v>
      </c>
      <c r="AH327" s="10"/>
    </row>
    <row r="328" spans="1:34" x14ac:dyDescent="0.2">
      <c r="A328" s="7">
        <v>2306.0008400000002</v>
      </c>
      <c r="B328" s="3" t="s">
        <v>11</v>
      </c>
      <c r="C328" s="3">
        <v>0</v>
      </c>
      <c r="D328" s="3">
        <v>12</v>
      </c>
      <c r="E328" s="3" t="b">
        <v>1</v>
      </c>
      <c r="F328" s="13">
        <v>21.628190040588301</v>
      </c>
      <c r="G328" s="13">
        <v>0.16957688331604001</v>
      </c>
      <c r="H328" s="13">
        <v>21.061032295227001</v>
      </c>
      <c r="I328" s="13">
        <v>0.216694831848144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 t="b">
        <v>1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AG328" s="10"/>
      <c r="AH328" s="10"/>
    </row>
    <row r="329" spans="1:34" x14ac:dyDescent="0.2">
      <c r="A329" s="7">
        <v>2306.0002199999999</v>
      </c>
      <c r="B329" s="3" t="s">
        <v>11</v>
      </c>
      <c r="C329" s="3">
        <v>0</v>
      </c>
      <c r="D329" s="3">
        <v>0</v>
      </c>
      <c r="E329" s="3" t="b">
        <v>1</v>
      </c>
      <c r="F329" s="13">
        <v>9.2378623485565203</v>
      </c>
      <c r="G329" s="13">
        <v>0.17588901519775299</v>
      </c>
      <c r="H329" s="13">
        <v>9.0808820724487305</v>
      </c>
      <c r="I329" s="13">
        <v>0.116275072097778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 t="b">
        <v>1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AG329" s="10"/>
      <c r="AH329" s="10"/>
    </row>
    <row r="330" spans="1:34" x14ac:dyDescent="0.2">
      <c r="A330" s="7">
        <v>2306.0013100000001</v>
      </c>
      <c r="B330" s="3" t="s">
        <v>11</v>
      </c>
      <c r="C330" s="3">
        <v>0</v>
      </c>
      <c r="D330" s="3">
        <v>0</v>
      </c>
      <c r="E330" s="3" t="b">
        <v>1</v>
      </c>
      <c r="F330" s="13">
        <v>15.9708821773529</v>
      </c>
      <c r="G330" s="13">
        <v>0.116812944412231</v>
      </c>
      <c r="H330" s="13">
        <v>16.806935548782299</v>
      </c>
      <c r="I330" s="13">
        <v>0.116623640060424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 t="b">
        <v>1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AG330" s="10"/>
      <c r="AH330" s="10"/>
    </row>
    <row r="331" spans="1:34" x14ac:dyDescent="0.2">
      <c r="A331" s="7">
        <v>2306.0007599999999</v>
      </c>
      <c r="B331" s="3" t="s">
        <v>11</v>
      </c>
      <c r="C331" s="3">
        <v>0</v>
      </c>
      <c r="D331" s="3">
        <v>0</v>
      </c>
      <c r="E331" s="3" t="b">
        <v>1</v>
      </c>
      <c r="F331" s="13">
        <v>19.8429579734802</v>
      </c>
      <c r="G331" s="13">
        <v>0.11728405952453599</v>
      </c>
      <c r="H331" s="13">
        <v>17.816728591918899</v>
      </c>
      <c r="I331" s="13">
        <v>0.17096900939941401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 t="b">
        <v>1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AG331" s="10"/>
      <c r="AH331" s="10"/>
    </row>
    <row r="332" spans="1:34" x14ac:dyDescent="0.2">
      <c r="A332" s="7">
        <v>2306.0005999999998</v>
      </c>
      <c r="B332" s="3" t="s">
        <v>11</v>
      </c>
      <c r="C332" s="3">
        <v>0</v>
      </c>
      <c r="D332" s="3">
        <v>12</v>
      </c>
      <c r="E332" s="3" t="b">
        <v>1</v>
      </c>
      <c r="F332" s="13">
        <v>14.587208271026601</v>
      </c>
      <c r="G332" s="13">
        <v>0.16671228408813399</v>
      </c>
      <c r="H332" s="13">
        <v>16.706601858138999</v>
      </c>
      <c r="I332" s="13">
        <v>0.26810908317565901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 t="b">
        <v>1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AG332" s="10"/>
      <c r="AH332" s="10"/>
    </row>
    <row r="333" spans="1:34" x14ac:dyDescent="0.2">
      <c r="A333" s="7">
        <v>2306.0038800000002</v>
      </c>
      <c r="B333" s="3" t="s">
        <v>11</v>
      </c>
      <c r="C333" s="3">
        <v>0</v>
      </c>
      <c r="D333" s="3">
        <v>0</v>
      </c>
      <c r="E333" s="3" t="b">
        <v>1</v>
      </c>
      <c r="F333" s="13">
        <v>63.6438724994659</v>
      </c>
      <c r="G333" s="13">
        <v>0.170280456542968</v>
      </c>
      <c r="H333" s="13">
        <v>49.860094785690301</v>
      </c>
      <c r="I333" s="13">
        <v>0.16709232330322199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 t="b">
        <v>1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AG333" s="10"/>
      <c r="AH333" s="10"/>
    </row>
    <row r="334" spans="1:34" x14ac:dyDescent="0.2">
      <c r="A334" s="7">
        <v>2306.0028699999998</v>
      </c>
      <c r="B334" s="3" t="s">
        <v>11</v>
      </c>
      <c r="C334" s="3">
        <v>0</v>
      </c>
      <c r="D334" s="3">
        <v>0</v>
      </c>
      <c r="E334" s="3" t="b">
        <v>1</v>
      </c>
      <c r="F334" s="13">
        <v>19.556082725524899</v>
      </c>
      <c r="G334" s="13">
        <v>0.169949531555175</v>
      </c>
      <c r="H334" s="13">
        <v>18.083377599716101</v>
      </c>
      <c r="I334" s="13">
        <v>0.174946308135986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 t="b">
        <v>1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AG334" s="10"/>
      <c r="AH334" s="10"/>
    </row>
    <row r="335" spans="1:34" x14ac:dyDescent="0.2">
      <c r="A335" s="7">
        <v>2306.0193300000001</v>
      </c>
      <c r="B335" s="3" t="s">
        <v>22</v>
      </c>
      <c r="C335" s="3">
        <v>0</v>
      </c>
      <c r="D335" s="3">
        <v>0</v>
      </c>
      <c r="E335" s="3" t="b">
        <v>1</v>
      </c>
      <c r="F335" s="13">
        <v>23.8650288581848</v>
      </c>
      <c r="G335" s="13">
        <v>0.11646842956542899</v>
      </c>
      <c r="H335" s="13">
        <v>24.0184614658355</v>
      </c>
      <c r="I335" s="13">
        <v>0.17391180992126401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 t="b">
        <v>1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AG335" s="10"/>
      <c r="AH335" s="10"/>
    </row>
    <row r="336" spans="1:34" x14ac:dyDescent="0.2">
      <c r="A336" s="7">
        <v>2306.0218500000001</v>
      </c>
      <c r="B336" s="3" t="s">
        <v>20</v>
      </c>
      <c r="C336" s="3">
        <v>12</v>
      </c>
      <c r="D336" s="3">
        <v>12</v>
      </c>
      <c r="E336" s="3" t="b">
        <v>0</v>
      </c>
      <c r="F336" s="13">
        <v>13.8732299804687</v>
      </c>
      <c r="G336" s="13">
        <v>6.8661119937896702</v>
      </c>
      <c r="H336" s="13">
        <v>13.3020901679992</v>
      </c>
      <c r="I336" s="13">
        <v>0.16903638839721599</v>
      </c>
      <c r="J336" s="3">
        <v>213</v>
      </c>
      <c r="K336" s="3">
        <v>168</v>
      </c>
      <c r="L336" s="3">
        <v>0</v>
      </c>
      <c r="M336" s="3">
        <v>0</v>
      </c>
      <c r="N336" s="3">
        <v>10</v>
      </c>
      <c r="O336" s="3">
        <v>24</v>
      </c>
      <c r="P336" s="3">
        <v>-34</v>
      </c>
      <c r="Q336" s="3">
        <v>13</v>
      </c>
      <c r="R336" s="3" t="b">
        <v>1</v>
      </c>
      <c r="S336" s="3">
        <v>0</v>
      </c>
      <c r="T336" s="3">
        <v>0</v>
      </c>
      <c r="U336" s="3">
        <v>3</v>
      </c>
      <c r="V336" s="3">
        <v>5</v>
      </c>
      <c r="W336" s="3">
        <v>0</v>
      </c>
      <c r="Y336">
        <v>1</v>
      </c>
      <c r="Z336">
        <v>1</v>
      </c>
      <c r="AA336">
        <v>1</v>
      </c>
      <c r="AG336" s="10"/>
      <c r="AH336" s="10"/>
    </row>
    <row r="337" spans="1:34" x14ac:dyDescent="0.2">
      <c r="A337" s="7">
        <v>2306.01863</v>
      </c>
      <c r="B337" s="3" t="s">
        <v>20</v>
      </c>
      <c r="C337" s="3">
        <v>0</v>
      </c>
      <c r="D337" s="3">
        <v>0</v>
      </c>
      <c r="E337" s="3" t="b">
        <v>1</v>
      </c>
      <c r="F337" s="13">
        <v>16.069201707839898</v>
      </c>
      <c r="G337" s="13">
        <v>0.116384983062744</v>
      </c>
      <c r="H337" s="13">
        <v>16.616216182708701</v>
      </c>
      <c r="I337" s="13">
        <v>0.116099596023559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 t="b">
        <v>1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AG337" s="10"/>
      <c r="AH337" s="10"/>
    </row>
    <row r="338" spans="1:34" x14ac:dyDescent="0.2">
      <c r="A338" s="7">
        <v>2306.0057999999999</v>
      </c>
      <c r="B338" s="3" t="s">
        <v>72</v>
      </c>
      <c r="C338" s="3">
        <v>0</v>
      </c>
      <c r="D338" s="3">
        <v>0</v>
      </c>
      <c r="E338" s="3" t="b">
        <v>1</v>
      </c>
      <c r="F338" s="13">
        <v>28.095579624176001</v>
      </c>
      <c r="G338" s="13">
        <v>0.170686960220336</v>
      </c>
      <c r="H338" s="13">
        <v>24.546731233596802</v>
      </c>
      <c r="I338" s="13">
        <v>0.16826534271240201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 t="b">
        <v>1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AG338" s="10"/>
      <c r="AH338" s="10"/>
    </row>
    <row r="339" spans="1:34" x14ac:dyDescent="0.2">
      <c r="A339" s="7">
        <v>2306.0065500000001</v>
      </c>
      <c r="B339" s="3" t="s">
        <v>60</v>
      </c>
      <c r="C339" s="3">
        <v>0</v>
      </c>
      <c r="D339" s="3">
        <v>12</v>
      </c>
      <c r="E339" s="3" t="b">
        <v>1</v>
      </c>
      <c r="F339" s="13">
        <v>12.3584330081939</v>
      </c>
      <c r="G339" s="13">
        <v>0.17179965972900299</v>
      </c>
      <c r="H339" s="13">
        <v>11.077244281768801</v>
      </c>
      <c r="I339" s="13">
        <v>0.220255851745605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 t="b">
        <v>1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AG339" s="10"/>
      <c r="AH339" s="10"/>
    </row>
    <row r="340" spans="1:34" x14ac:dyDescent="0.2">
      <c r="A340" s="7">
        <v>2306.00819</v>
      </c>
      <c r="B340" s="3" t="s">
        <v>68</v>
      </c>
      <c r="C340" s="3">
        <v>0</v>
      </c>
      <c r="D340" s="3">
        <v>0</v>
      </c>
      <c r="E340" s="3" t="b">
        <v>1</v>
      </c>
      <c r="F340" s="13">
        <v>27.114105939865102</v>
      </c>
      <c r="G340" s="13">
        <v>0.167254447937011</v>
      </c>
      <c r="H340" s="13">
        <v>19.0200452804565</v>
      </c>
      <c r="I340" s="13">
        <v>0.116879224777221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 t="b">
        <v>1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AG340" s="10"/>
      <c r="AH340" s="10"/>
    </row>
    <row r="341" spans="1:34" x14ac:dyDescent="0.2">
      <c r="A341" s="7">
        <v>2306.06151</v>
      </c>
      <c r="B341" s="3" t="s">
        <v>56</v>
      </c>
      <c r="C341" s="3">
        <v>0</v>
      </c>
      <c r="D341" s="3">
        <v>0</v>
      </c>
      <c r="E341" s="3" t="b">
        <v>1</v>
      </c>
      <c r="F341" s="13">
        <v>19.4132142066955</v>
      </c>
      <c r="G341" s="13">
        <v>0.16989874839782701</v>
      </c>
      <c r="H341" s="13">
        <v>17.827012300491301</v>
      </c>
      <c r="I341" s="13">
        <v>0.116133689880371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 t="b">
        <v>1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AG341" s="10"/>
      <c r="AH341" s="10"/>
    </row>
    <row r="342" spans="1:34" x14ac:dyDescent="0.2">
      <c r="A342" s="7">
        <v>2306.01935</v>
      </c>
      <c r="B342" s="3" t="s">
        <v>71</v>
      </c>
      <c r="C342" s="3">
        <v>0</v>
      </c>
      <c r="D342" s="3">
        <v>0</v>
      </c>
      <c r="E342" s="3" t="b">
        <v>1</v>
      </c>
      <c r="F342" s="13">
        <v>17.416457891464201</v>
      </c>
      <c r="G342" s="13">
        <v>0.16832756996154699</v>
      </c>
      <c r="H342" s="13">
        <v>17.5050530433654</v>
      </c>
      <c r="I342" s="13">
        <v>0.169890642166137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 t="b">
        <v>1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AG342" s="10"/>
      <c r="AH342" s="10"/>
    </row>
    <row r="343" spans="1:34" x14ac:dyDescent="0.2">
      <c r="A343" s="7">
        <v>2306.00263</v>
      </c>
      <c r="B343" s="3" t="s">
        <v>29</v>
      </c>
      <c r="C343" s="3">
        <v>0</v>
      </c>
      <c r="D343" s="3">
        <v>0</v>
      </c>
      <c r="E343" s="3" t="b">
        <v>1</v>
      </c>
      <c r="F343" s="13">
        <v>7.0211777687072701</v>
      </c>
      <c r="G343" s="13">
        <v>0.115655422210693</v>
      </c>
      <c r="H343" s="13">
        <v>7.6100072860717702</v>
      </c>
      <c r="I343" s="13">
        <v>0.11668205261230399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 t="b">
        <v>1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AG343" s="10"/>
      <c r="AH343" s="10"/>
    </row>
    <row r="344" spans="1:34" x14ac:dyDescent="0.2">
      <c r="A344" s="7">
        <v>2306.10905</v>
      </c>
      <c r="B344" s="3" t="s">
        <v>49</v>
      </c>
      <c r="C344" s="3">
        <v>0</v>
      </c>
      <c r="D344" s="3">
        <v>0</v>
      </c>
      <c r="E344" s="3" t="b">
        <v>1</v>
      </c>
      <c r="F344" s="13">
        <v>7.2564823627471897</v>
      </c>
      <c r="G344" s="13">
        <v>0.11641263961791901</v>
      </c>
      <c r="H344" s="13">
        <v>7.3074932098388601</v>
      </c>
      <c r="I344" s="13">
        <v>0.117725372314453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 t="b">
        <v>1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AG344" s="10"/>
      <c r="AH344" s="10"/>
    </row>
    <row r="345" spans="1:34" x14ac:dyDescent="0.2">
      <c r="A345" s="7">
        <v>2306.0130800000002</v>
      </c>
      <c r="B345" s="3" t="s">
        <v>49</v>
      </c>
      <c r="C345" s="3">
        <v>0</v>
      </c>
      <c r="D345" s="3">
        <v>0</v>
      </c>
      <c r="E345" s="3" t="b">
        <v>1</v>
      </c>
      <c r="F345" s="13">
        <v>7.6734859943389804</v>
      </c>
      <c r="G345" s="13">
        <v>0.176876544952392</v>
      </c>
      <c r="H345" s="13">
        <v>7.2058117389678902</v>
      </c>
      <c r="I345" s="13">
        <v>0.11665081977844199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 t="b">
        <v>1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AG345" s="10"/>
      <c r="AH345" s="10"/>
    </row>
    <row r="346" spans="1:34" x14ac:dyDescent="0.2">
      <c r="A346" s="7">
        <v>2306.01629</v>
      </c>
      <c r="B346" s="3" t="s">
        <v>49</v>
      </c>
      <c r="C346" s="3">
        <v>0</v>
      </c>
      <c r="D346" s="3">
        <v>0</v>
      </c>
      <c r="E346" s="3" t="b">
        <v>1</v>
      </c>
      <c r="F346" s="13">
        <v>5.25016045570373</v>
      </c>
      <c r="G346" s="13">
        <v>0.115867614746093</v>
      </c>
      <c r="H346" s="13">
        <v>4.8406548500061</v>
      </c>
      <c r="I346" s="13">
        <v>0.116146802902221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 t="b">
        <v>1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AG346" s="10"/>
      <c r="AH346" s="10"/>
    </row>
    <row r="347" spans="1:34" x14ac:dyDescent="0.2">
      <c r="A347" s="7">
        <v>2306.02394</v>
      </c>
      <c r="B347" s="3" t="s">
        <v>49</v>
      </c>
      <c r="C347" s="3">
        <v>0</v>
      </c>
      <c r="D347" s="3">
        <v>0</v>
      </c>
      <c r="E347" s="3" t="b">
        <v>1</v>
      </c>
      <c r="F347" s="13">
        <v>4.48860335350036</v>
      </c>
      <c r="G347" s="13">
        <v>0.116784811019897</v>
      </c>
      <c r="H347" s="13">
        <v>4.7473640441894496</v>
      </c>
      <c r="I347" s="13">
        <v>0.115668296813964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 t="b">
        <v>1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AG347" s="10"/>
      <c r="AH347" s="10"/>
    </row>
    <row r="348" spans="1:34" x14ac:dyDescent="0.2">
      <c r="A348" s="7">
        <v>2306.0194900000001</v>
      </c>
      <c r="B348" s="3" t="s">
        <v>49</v>
      </c>
      <c r="C348" s="3">
        <v>0</v>
      </c>
      <c r="D348" s="3">
        <v>0</v>
      </c>
      <c r="E348" s="3" t="b">
        <v>1</v>
      </c>
      <c r="F348" s="13">
        <v>24.213310480117801</v>
      </c>
      <c r="G348" s="13">
        <v>0.115606069564819</v>
      </c>
      <c r="H348" s="13">
        <v>20.325748443603501</v>
      </c>
      <c r="I348" s="13">
        <v>0.116346597671508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 t="b">
        <v>1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AG348" s="10"/>
      <c r="AH348" s="10"/>
    </row>
    <row r="349" spans="1:34" x14ac:dyDescent="0.2">
      <c r="A349" s="7">
        <v>2306.03766</v>
      </c>
      <c r="B349" s="3" t="s">
        <v>49</v>
      </c>
      <c r="C349" s="3">
        <v>0</v>
      </c>
      <c r="D349" s="3">
        <v>0</v>
      </c>
      <c r="E349" s="3" t="b">
        <v>1</v>
      </c>
      <c r="F349" s="13">
        <v>10.8196914196014</v>
      </c>
      <c r="G349" s="13">
        <v>0.17341089248657199</v>
      </c>
      <c r="H349" s="13">
        <v>10.09028840065</v>
      </c>
      <c r="I349" s="13">
        <v>0.17085456848144501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 t="b">
        <v>1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AG349" s="10"/>
      <c r="AH349" s="10"/>
    </row>
    <row r="350" spans="1:34" x14ac:dyDescent="0.2">
      <c r="A350" s="7">
        <v>2306.1094899999998</v>
      </c>
      <c r="B350" s="3" t="s">
        <v>49</v>
      </c>
      <c r="C350" s="3">
        <v>0</v>
      </c>
      <c r="D350" s="3">
        <v>0</v>
      </c>
      <c r="E350" s="3" t="b">
        <v>1</v>
      </c>
      <c r="F350" s="13">
        <v>7.9109160900115896</v>
      </c>
      <c r="G350" s="13">
        <v>0.11626625061035099</v>
      </c>
      <c r="H350" s="13">
        <v>10.6681323051452</v>
      </c>
      <c r="I350" s="13">
        <v>0.16854667663574199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 t="b">
        <v>1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AG350" s="10"/>
      <c r="AH350" s="10"/>
    </row>
    <row r="351" spans="1:34" x14ac:dyDescent="0.2">
      <c r="A351" s="7">
        <v>2306.0940799999998</v>
      </c>
      <c r="B351" s="3" t="s">
        <v>16</v>
      </c>
      <c r="C351" s="3">
        <v>0</v>
      </c>
      <c r="D351" s="3">
        <v>0</v>
      </c>
      <c r="E351" s="3" t="b">
        <v>0</v>
      </c>
      <c r="F351" s="13">
        <v>8.6685149669647199</v>
      </c>
      <c r="G351" s="13">
        <v>0.116204738616943</v>
      </c>
      <c r="H351" s="13">
        <v>9.4758090972900408</v>
      </c>
      <c r="I351" s="13">
        <v>0.16932559013366699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 t="b">
        <v>1</v>
      </c>
      <c r="S351" s="3">
        <v>0</v>
      </c>
      <c r="T351" s="3">
        <v>0</v>
      </c>
      <c r="U351" s="3">
        <v>0</v>
      </c>
      <c r="V351" s="3">
        <v>2</v>
      </c>
      <c r="W351" s="3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  <c r="AG351" s="10"/>
      <c r="AH351" s="10"/>
    </row>
    <row r="352" spans="1:34" x14ac:dyDescent="0.2">
      <c r="A352" s="7">
        <v>2306.0025000000001</v>
      </c>
      <c r="B352" s="3" t="s">
        <v>16</v>
      </c>
      <c r="C352" s="3">
        <v>0</v>
      </c>
      <c r="D352" s="3">
        <v>0</v>
      </c>
      <c r="E352" s="3" t="b">
        <v>0</v>
      </c>
      <c r="F352" s="13">
        <v>24.270969152450501</v>
      </c>
      <c r="G352" s="13">
        <v>0.116642475128173</v>
      </c>
      <c r="H352" s="13">
        <v>23.012427330017001</v>
      </c>
      <c r="I352" s="13">
        <v>0.169718027114868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 t="b">
        <v>1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 s="10"/>
      <c r="AH352" s="10"/>
    </row>
    <row r="353" spans="1:34" x14ac:dyDescent="0.2">
      <c r="A353" s="7">
        <v>2306.0180300000002</v>
      </c>
      <c r="B353" s="3" t="s">
        <v>16</v>
      </c>
      <c r="C353" s="3">
        <v>0</v>
      </c>
      <c r="D353" s="3">
        <v>0</v>
      </c>
      <c r="E353" s="3" t="b">
        <v>0</v>
      </c>
      <c r="F353" s="13">
        <v>22.795139074325501</v>
      </c>
      <c r="G353" s="13">
        <v>0.11568570137023899</v>
      </c>
      <c r="H353" s="13">
        <v>24.922693014144802</v>
      </c>
      <c r="I353" s="13">
        <v>0.116324663162231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 t="b">
        <v>1</v>
      </c>
      <c r="S353" s="3">
        <v>0</v>
      </c>
      <c r="T353" s="3">
        <v>0</v>
      </c>
      <c r="U353" s="3">
        <v>0</v>
      </c>
      <c r="V353" s="3">
        <v>2</v>
      </c>
      <c r="W353" s="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 s="10" t="s">
        <v>109</v>
      </c>
      <c r="AH353" s="10"/>
    </row>
    <row r="354" spans="1:34" x14ac:dyDescent="0.2">
      <c r="A354" s="7">
        <v>2306.0042199999998</v>
      </c>
      <c r="B354" s="3" t="s">
        <v>16</v>
      </c>
      <c r="C354" s="3">
        <v>0</v>
      </c>
      <c r="D354" s="3">
        <v>0</v>
      </c>
      <c r="E354" s="3" t="b">
        <v>0</v>
      </c>
      <c r="F354" s="13">
        <v>9.1676633358001691</v>
      </c>
      <c r="G354" s="13">
        <v>0.117364645004272</v>
      </c>
      <c r="H354" s="13">
        <v>9.4356589317321706</v>
      </c>
      <c r="I354" s="13">
        <v>0.11593818664550699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 t="b">
        <v>1</v>
      </c>
      <c r="S354" s="3">
        <v>0</v>
      </c>
      <c r="T354" s="3">
        <v>0</v>
      </c>
      <c r="U354" s="3">
        <v>0</v>
      </c>
      <c r="V354" s="3">
        <v>2</v>
      </c>
      <c r="W354" s="3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 s="10" t="s">
        <v>109</v>
      </c>
      <c r="AH354" s="10"/>
    </row>
    <row r="355" spans="1:34" x14ac:dyDescent="0.2">
      <c r="A355" s="7">
        <v>2306.0420899999999</v>
      </c>
      <c r="B355" s="3" t="s">
        <v>16</v>
      </c>
      <c r="C355" s="3">
        <v>12</v>
      </c>
      <c r="D355" s="3">
        <v>12</v>
      </c>
      <c r="E355" s="3" t="b">
        <v>0</v>
      </c>
      <c r="F355" s="13">
        <v>6.3506910800933802</v>
      </c>
      <c r="G355" s="13">
        <v>6.2222542762756303</v>
      </c>
      <c r="H355" s="13">
        <v>5.3493132591247496</v>
      </c>
      <c r="I355" s="13">
        <v>0.17094397544860801</v>
      </c>
      <c r="J355" s="3">
        <v>16075</v>
      </c>
      <c r="K355" s="3">
        <v>13568</v>
      </c>
      <c r="L355" s="3">
        <v>0</v>
      </c>
      <c r="M355" s="3">
        <v>0</v>
      </c>
      <c r="N355" s="3">
        <v>60</v>
      </c>
      <c r="O355" s="3">
        <v>-15616</v>
      </c>
      <c r="P355" s="3">
        <v>-13295</v>
      </c>
      <c r="Q355" s="3">
        <v>88</v>
      </c>
      <c r="R355" s="3" t="b">
        <v>1</v>
      </c>
      <c r="S355" s="3">
        <v>0</v>
      </c>
      <c r="T355" s="3">
        <v>0</v>
      </c>
      <c r="U355" s="3">
        <v>3</v>
      </c>
      <c r="V355" s="3">
        <v>3</v>
      </c>
      <c r="W355" s="3">
        <v>3</v>
      </c>
      <c r="Y355">
        <v>1</v>
      </c>
      <c r="Z355">
        <v>1</v>
      </c>
      <c r="AA355">
        <v>1</v>
      </c>
      <c r="AB355">
        <v>1</v>
      </c>
      <c r="AG355" s="10"/>
      <c r="AH355" s="10"/>
    </row>
    <row r="356" spans="1:34" x14ac:dyDescent="0.2">
      <c r="A356" s="7">
        <v>2306.0099399999999</v>
      </c>
      <c r="B356" s="3" t="s">
        <v>16</v>
      </c>
      <c r="C356" s="3">
        <v>12</v>
      </c>
      <c r="D356" s="3">
        <v>12</v>
      </c>
      <c r="E356" s="3" t="b">
        <v>0</v>
      </c>
      <c r="F356" s="13">
        <v>3.9266359806060702</v>
      </c>
      <c r="G356" s="13">
        <v>3.6457345485687198</v>
      </c>
      <c r="H356" s="13">
        <v>3.8372106552124001</v>
      </c>
      <c r="I356" s="13">
        <v>0.116381168365478</v>
      </c>
      <c r="J356" s="3">
        <v>8793</v>
      </c>
      <c r="K356" s="3">
        <v>7504</v>
      </c>
      <c r="L356" s="3">
        <v>2</v>
      </c>
      <c r="M356" s="3">
        <v>2</v>
      </c>
      <c r="N356" s="3">
        <v>9</v>
      </c>
      <c r="O356" s="3">
        <v>-8240</v>
      </c>
      <c r="P356" s="3">
        <v>-7021</v>
      </c>
      <c r="Q356" s="3">
        <v>78</v>
      </c>
      <c r="R356" s="3" t="b">
        <v>1</v>
      </c>
      <c r="S356" s="3">
        <v>0</v>
      </c>
      <c r="T356" s="3">
        <v>0</v>
      </c>
      <c r="U356" s="3">
        <v>1</v>
      </c>
      <c r="V356" s="3">
        <v>5</v>
      </c>
      <c r="W356" s="3">
        <v>1</v>
      </c>
      <c r="Y356">
        <v>1</v>
      </c>
      <c r="Z356">
        <v>1</v>
      </c>
      <c r="AA356">
        <v>1</v>
      </c>
      <c r="AB356">
        <v>1</v>
      </c>
      <c r="AC356">
        <v>0</v>
      </c>
      <c r="AD356">
        <v>0</v>
      </c>
      <c r="AE356">
        <v>0</v>
      </c>
      <c r="AF356">
        <v>0</v>
      </c>
      <c r="AG356" s="10"/>
      <c r="AH356" s="10"/>
    </row>
    <row r="357" spans="1:34" x14ac:dyDescent="0.2">
      <c r="A357" s="7">
        <v>2306.0032200000001</v>
      </c>
      <c r="B357" s="3" t="s">
        <v>16</v>
      </c>
      <c r="C357" s="3">
        <v>12</v>
      </c>
      <c r="D357" s="3">
        <v>12</v>
      </c>
      <c r="E357" s="3" t="b">
        <v>0</v>
      </c>
      <c r="F357" s="13">
        <v>2.5366523265838601</v>
      </c>
      <c r="G357" s="13">
        <v>2.4825696945190399</v>
      </c>
      <c r="H357" s="13">
        <v>2.6298682689666699</v>
      </c>
      <c r="I357" s="13">
        <v>0.11634469032287501</v>
      </c>
      <c r="J357" s="3">
        <v>6397</v>
      </c>
      <c r="K357" s="3">
        <v>3077</v>
      </c>
      <c r="L357" s="3">
        <v>8</v>
      </c>
      <c r="M357" s="3">
        <v>9</v>
      </c>
      <c r="N357" s="3">
        <v>1355</v>
      </c>
      <c r="O357" s="3">
        <v>134</v>
      </c>
      <c r="P357" s="3">
        <v>-71</v>
      </c>
      <c r="Q357" s="3">
        <v>14</v>
      </c>
      <c r="R357" s="3" t="b">
        <v>1</v>
      </c>
      <c r="S357" s="3">
        <v>0</v>
      </c>
      <c r="T357" s="3">
        <v>0</v>
      </c>
      <c r="U357" s="3">
        <v>2</v>
      </c>
      <c r="V357" s="3">
        <v>2</v>
      </c>
      <c r="W357" s="3">
        <v>0</v>
      </c>
      <c r="Y357">
        <v>1</v>
      </c>
      <c r="Z357">
        <v>1</v>
      </c>
      <c r="AA357">
        <v>1</v>
      </c>
      <c r="AG357" s="10"/>
      <c r="AH357" s="10"/>
    </row>
    <row r="358" spans="1:34" x14ac:dyDescent="0.2">
      <c r="A358" s="7">
        <v>2306.0166100000001</v>
      </c>
      <c r="B358" s="3" t="s">
        <v>16</v>
      </c>
      <c r="C358" s="3">
        <v>0</v>
      </c>
      <c r="D358" s="3">
        <v>12</v>
      </c>
      <c r="E358" s="3" t="b">
        <v>1</v>
      </c>
      <c r="F358" s="13">
        <v>15.263700246810901</v>
      </c>
      <c r="G358" s="13">
        <v>0.16872644424438399</v>
      </c>
      <c r="H358" s="13">
        <v>16.374384403228699</v>
      </c>
      <c r="I358" s="13">
        <v>0.166400671005249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 t="b">
        <v>1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AG358" s="10"/>
      <c r="AH358" s="10"/>
    </row>
    <row r="359" spans="1:34" x14ac:dyDescent="0.2">
      <c r="A359" s="7">
        <v>2306.0035899999998</v>
      </c>
      <c r="B359" s="3" t="s">
        <v>16</v>
      </c>
      <c r="C359" s="3">
        <v>0</v>
      </c>
      <c r="D359" s="3">
        <v>0</v>
      </c>
      <c r="E359" s="3" t="b">
        <v>1</v>
      </c>
      <c r="F359" s="13">
        <v>4.2926394939422599</v>
      </c>
      <c r="G359" s="13">
        <v>0.11681103706359799</v>
      </c>
      <c r="H359" s="13">
        <v>6.2746427059173504</v>
      </c>
      <c r="I359" s="13">
        <v>0.16943073272705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 t="b">
        <v>1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AG359" s="10"/>
      <c r="AH359" s="10"/>
    </row>
    <row r="360" spans="1:34" x14ac:dyDescent="0.2">
      <c r="A360" s="7">
        <v>2306.0042899999999</v>
      </c>
      <c r="B360" s="3" t="s">
        <v>16</v>
      </c>
      <c r="C360" s="3">
        <v>0</v>
      </c>
      <c r="D360" s="3">
        <v>0</v>
      </c>
      <c r="E360" s="3" t="b">
        <v>1</v>
      </c>
      <c r="F360" s="13">
        <v>9.2359094619750906</v>
      </c>
      <c r="G360" s="13">
        <v>0.171092748641967</v>
      </c>
      <c r="H360" s="13">
        <v>9.8177220821380597</v>
      </c>
      <c r="I360" s="13">
        <v>0.116635084152221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 t="b">
        <v>1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AG360" s="10"/>
      <c r="AH360" s="10"/>
    </row>
    <row r="361" spans="1:34" x14ac:dyDescent="0.2">
      <c r="A361" s="7">
        <v>2306.0007799999998</v>
      </c>
      <c r="B361" s="3" t="s">
        <v>16</v>
      </c>
      <c r="C361" s="3">
        <v>0</v>
      </c>
      <c r="D361" s="3">
        <v>12</v>
      </c>
      <c r="E361" s="3" t="b">
        <v>1</v>
      </c>
      <c r="F361" s="13">
        <v>8.4614515304565394</v>
      </c>
      <c r="G361" s="13">
        <v>0.170183420181274</v>
      </c>
      <c r="H361" s="13">
        <v>8.7144665718078596</v>
      </c>
      <c r="I361" s="13">
        <v>0.21725583076477001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 t="b">
        <v>1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AG361" s="10"/>
      <c r="AH361" s="10"/>
    </row>
    <row r="362" spans="1:34" x14ac:dyDescent="0.2">
      <c r="A362" s="7">
        <v>2306.00218</v>
      </c>
      <c r="B362" s="3" t="s">
        <v>16</v>
      </c>
      <c r="C362" s="3">
        <v>0</v>
      </c>
      <c r="D362" s="3">
        <v>0</v>
      </c>
      <c r="E362" s="3" t="b">
        <v>1</v>
      </c>
      <c r="F362" s="13">
        <v>7.9245877265930096</v>
      </c>
      <c r="G362" s="13">
        <v>0.115947484970092</v>
      </c>
      <c r="H362" s="13">
        <v>5.6498093605041504</v>
      </c>
      <c r="I362" s="13">
        <v>0.11579561233520499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 t="b">
        <v>1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AG362" s="10"/>
      <c r="AH362" s="10"/>
    </row>
    <row r="363" spans="1:34" x14ac:dyDescent="0.2">
      <c r="A363" s="7">
        <v>2306.1638600000001</v>
      </c>
      <c r="B363" s="3" t="s">
        <v>16</v>
      </c>
      <c r="C363" s="3">
        <v>0</v>
      </c>
      <c r="D363" s="3">
        <v>0</v>
      </c>
      <c r="E363" s="3" t="b">
        <v>1</v>
      </c>
      <c r="F363" s="13">
        <v>9.9749760627746493</v>
      </c>
      <c r="G363" s="13">
        <v>0.16996884346008301</v>
      </c>
      <c r="H363" s="13">
        <v>7.1044726371765101</v>
      </c>
      <c r="I363" s="13">
        <v>0.116872310638427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 t="b">
        <v>1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AG363" s="10"/>
      <c r="AH363" s="10"/>
    </row>
    <row r="364" spans="1:34" x14ac:dyDescent="0.2">
      <c r="A364" s="7">
        <v>2306.0013899999999</v>
      </c>
      <c r="B364" s="3" t="s">
        <v>16</v>
      </c>
      <c r="C364" s="3">
        <v>0</v>
      </c>
      <c r="D364" s="3">
        <v>0</v>
      </c>
      <c r="E364" s="3" t="b">
        <v>1</v>
      </c>
      <c r="F364" s="13">
        <v>24.527737855911202</v>
      </c>
      <c r="G364" s="13">
        <v>0.11682772636413501</v>
      </c>
      <c r="H364" s="13">
        <v>24.5693295001983</v>
      </c>
      <c r="I364" s="13">
        <v>0.168914079666137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 t="b">
        <v>1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AG364" s="10"/>
      <c r="AH364" s="10"/>
    </row>
    <row r="365" spans="1:34" x14ac:dyDescent="0.2">
      <c r="A365" s="7">
        <v>2306.0005700000002</v>
      </c>
      <c r="B365" s="3" t="s">
        <v>16</v>
      </c>
      <c r="C365" s="3">
        <v>0</v>
      </c>
      <c r="D365" s="3">
        <v>0</v>
      </c>
      <c r="E365" s="3" t="b">
        <v>1</v>
      </c>
      <c r="F365" s="13">
        <v>21.679345846176101</v>
      </c>
      <c r="G365" s="13">
        <v>0.219438076019287</v>
      </c>
      <c r="H365" s="13">
        <v>14.625335216522201</v>
      </c>
      <c r="I365" s="13">
        <v>0.17254137992858801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 t="b">
        <v>1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AG365" s="10"/>
      <c r="AH365" s="10"/>
    </row>
    <row r="366" spans="1:34" x14ac:dyDescent="0.2">
      <c r="A366" s="7">
        <v>2306.0006199999998</v>
      </c>
      <c r="B366" s="3" t="s">
        <v>16</v>
      </c>
      <c r="C366" s="3">
        <v>0</v>
      </c>
      <c r="D366" s="3">
        <v>0</v>
      </c>
      <c r="E366" s="3" t="b">
        <v>1</v>
      </c>
      <c r="F366" s="13">
        <v>10.478314876556301</v>
      </c>
      <c r="G366" s="13">
        <v>0.116329193115234</v>
      </c>
      <c r="H366" s="13">
        <v>9.9381856918334908</v>
      </c>
      <c r="I366" s="13">
        <v>0.116586208343505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 t="b">
        <v>1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AG366" s="10"/>
      <c r="AH366" s="10"/>
    </row>
    <row r="367" spans="1:34" x14ac:dyDescent="0.2">
      <c r="A367" s="7">
        <v>2306.0019299999999</v>
      </c>
      <c r="B367" s="3" t="s">
        <v>16</v>
      </c>
      <c r="C367" s="3">
        <v>0</v>
      </c>
      <c r="D367" s="3">
        <v>0</v>
      </c>
      <c r="E367" s="3" t="b">
        <v>1</v>
      </c>
      <c r="F367" s="13">
        <v>14.8124020099639</v>
      </c>
      <c r="G367" s="13">
        <v>0.17245054244995101</v>
      </c>
      <c r="H367" s="13">
        <v>13.3242950439453</v>
      </c>
      <c r="I367" s="13">
        <v>0.17404699325561501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 t="b">
        <v>1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AG367" s="10"/>
      <c r="AH367" s="10"/>
    </row>
    <row r="368" spans="1:34" x14ac:dyDescent="0.2">
      <c r="A368" s="7">
        <v>2306.0088300000002</v>
      </c>
      <c r="B368" s="3" t="s">
        <v>16</v>
      </c>
      <c r="C368" s="3">
        <v>0</v>
      </c>
      <c r="D368" s="3">
        <v>0</v>
      </c>
      <c r="E368" s="3" t="b">
        <v>1</v>
      </c>
      <c r="F368" s="13">
        <v>21.299105644226</v>
      </c>
      <c r="G368" s="13">
        <v>0.16700410842895499</v>
      </c>
      <c r="H368" s="13">
        <v>18.986820697784399</v>
      </c>
      <c r="I368" s="13">
        <v>0.1709725856781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 t="b">
        <v>1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AG368" s="10"/>
      <c r="AH368" s="10"/>
    </row>
    <row r="369" spans="1:34" x14ac:dyDescent="0.2">
      <c r="A369" s="7">
        <v>2306.009</v>
      </c>
      <c r="B369" s="3" t="s">
        <v>16</v>
      </c>
      <c r="C369" s="3">
        <v>0</v>
      </c>
      <c r="D369" s="3">
        <v>0</v>
      </c>
      <c r="E369" s="3" t="b">
        <v>1</v>
      </c>
      <c r="F369" s="13">
        <v>14.1538279056549</v>
      </c>
      <c r="G369" s="13">
        <v>0.17472743988037101</v>
      </c>
      <c r="H369" s="13">
        <v>14.209494590759199</v>
      </c>
      <c r="I369" s="13">
        <v>0.17076492309570299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 t="b">
        <v>1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AG369" s="10"/>
      <c r="AH369" s="10"/>
    </row>
    <row r="370" spans="1:34" x14ac:dyDescent="0.2">
      <c r="A370" s="7">
        <v>2306.0051199999998</v>
      </c>
      <c r="B370" s="3" t="s">
        <v>16</v>
      </c>
      <c r="C370" s="3">
        <v>0</v>
      </c>
      <c r="D370" s="3">
        <v>0</v>
      </c>
      <c r="E370" s="3" t="b">
        <v>1</v>
      </c>
      <c r="F370" s="13">
        <v>12.664584875106801</v>
      </c>
      <c r="G370" s="13">
        <v>0.173815727233886</v>
      </c>
      <c r="H370" s="13">
        <v>12.1374485492706</v>
      </c>
      <c r="I370" s="13">
        <v>0.16672015190124501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 t="b">
        <v>1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AG370" s="10"/>
      <c r="AH370" s="10"/>
    </row>
    <row r="371" spans="1:34" x14ac:dyDescent="0.2">
      <c r="A371" s="7">
        <v>2306.0184199999999</v>
      </c>
      <c r="B371" s="3" t="s">
        <v>16</v>
      </c>
      <c r="C371" s="3">
        <v>0</v>
      </c>
      <c r="D371" s="3">
        <v>0</v>
      </c>
      <c r="E371" s="3" t="b">
        <v>1</v>
      </c>
      <c r="F371" s="13">
        <v>7.1688368320464999</v>
      </c>
      <c r="G371" s="13">
        <v>0.115409851074218</v>
      </c>
      <c r="H371" s="13">
        <v>8.9322574138641304</v>
      </c>
      <c r="I371" s="13">
        <v>0.116108417510986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 t="b">
        <v>1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AG371" s="10"/>
      <c r="AH371" s="10"/>
    </row>
    <row r="372" spans="1:34" x14ac:dyDescent="0.2">
      <c r="A372" s="7">
        <v>2306.0039400000001</v>
      </c>
      <c r="B372" s="3" t="s">
        <v>16</v>
      </c>
      <c r="C372" s="3">
        <v>0</v>
      </c>
      <c r="D372" s="3">
        <v>0</v>
      </c>
      <c r="E372" s="3" t="b">
        <v>1</v>
      </c>
      <c r="F372" s="13">
        <v>11.4971616268157</v>
      </c>
      <c r="G372" s="13">
        <v>0.116111040115356</v>
      </c>
      <c r="H372" s="13">
        <v>7.4063804149627597</v>
      </c>
      <c r="I372" s="13">
        <v>0.17287349700927701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 t="b">
        <v>1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AG372" s="10"/>
      <c r="AH372" s="10"/>
    </row>
    <row r="373" spans="1:34" x14ac:dyDescent="0.2">
      <c r="A373" s="7">
        <v>2306.0013800000002</v>
      </c>
      <c r="B373" s="3" t="s">
        <v>16</v>
      </c>
      <c r="C373" s="3">
        <v>0</v>
      </c>
      <c r="D373" s="3">
        <v>0</v>
      </c>
      <c r="E373" s="3" t="b">
        <v>1</v>
      </c>
      <c r="F373" s="13">
        <v>12.1030087471008</v>
      </c>
      <c r="G373" s="13">
        <v>0.17078495025634699</v>
      </c>
      <c r="H373" s="13">
        <v>12.6066370010375</v>
      </c>
      <c r="I373" s="13">
        <v>0.116156578063964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 t="b">
        <v>1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AG373" s="10"/>
      <c r="AH373" s="10"/>
    </row>
    <row r="374" spans="1:34" x14ac:dyDescent="0.2">
      <c r="A374" s="7">
        <v>2306.0521699999999</v>
      </c>
      <c r="B374" s="3" t="s">
        <v>18</v>
      </c>
      <c r="C374" s="3">
        <v>0</v>
      </c>
      <c r="D374" s="3">
        <v>0</v>
      </c>
      <c r="E374" s="3" t="b">
        <v>0</v>
      </c>
      <c r="F374" s="13">
        <v>13.4049489498138</v>
      </c>
      <c r="G374" s="13">
        <v>0.169437170028686</v>
      </c>
      <c r="H374" s="13">
        <v>16.339559793472201</v>
      </c>
      <c r="I374" s="13">
        <v>0.16889142990112299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 t="b">
        <v>1</v>
      </c>
      <c r="S374" s="3">
        <v>0</v>
      </c>
      <c r="T374" s="3">
        <v>0</v>
      </c>
      <c r="U374" s="3">
        <v>0</v>
      </c>
      <c r="V374" s="3">
        <v>2</v>
      </c>
      <c r="W374" s="3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 s="10" t="s">
        <v>109</v>
      </c>
      <c r="AH374" s="10"/>
    </row>
    <row r="375" spans="1:34" x14ac:dyDescent="0.2">
      <c r="A375" s="7">
        <v>2306.0012299999999</v>
      </c>
      <c r="B375" s="3" t="s">
        <v>18</v>
      </c>
      <c r="C375" s="3">
        <v>12</v>
      </c>
      <c r="D375" s="3">
        <v>12</v>
      </c>
      <c r="E375" s="3" t="b">
        <v>0</v>
      </c>
      <c r="F375" s="13">
        <v>4.4943642616271902</v>
      </c>
      <c r="G375" s="13">
        <v>4.4968807697296098</v>
      </c>
      <c r="H375" s="13">
        <v>4.4928448200225803</v>
      </c>
      <c r="I375" s="13">
        <v>0.115390539169311</v>
      </c>
      <c r="J375" s="3">
        <v>8240</v>
      </c>
      <c r="K375" s="3">
        <v>6800</v>
      </c>
      <c r="L375" s="3">
        <v>0</v>
      </c>
      <c r="M375" s="3">
        <v>0</v>
      </c>
      <c r="N375" s="3">
        <v>12</v>
      </c>
      <c r="O375" s="3">
        <v>-7951</v>
      </c>
      <c r="P375" s="3">
        <v>-6661</v>
      </c>
      <c r="Q375" s="3">
        <v>80</v>
      </c>
      <c r="R375" s="3" t="b">
        <v>1</v>
      </c>
      <c r="S375" s="3">
        <v>0</v>
      </c>
      <c r="T375" s="3">
        <v>0</v>
      </c>
      <c r="U375" s="3">
        <v>0</v>
      </c>
      <c r="V375" s="3">
        <v>2</v>
      </c>
      <c r="W375" s="3">
        <v>3</v>
      </c>
      <c r="Y375">
        <v>1</v>
      </c>
      <c r="Z375">
        <v>1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 s="10"/>
      <c r="AH375" s="10"/>
    </row>
    <row r="376" spans="1:34" x14ac:dyDescent="0.2">
      <c r="A376" s="7">
        <v>2306.0268099999998</v>
      </c>
      <c r="B376" s="3" t="s">
        <v>18</v>
      </c>
      <c r="C376" s="3">
        <v>12</v>
      </c>
      <c r="D376" s="3">
        <v>12</v>
      </c>
      <c r="E376" s="3" t="b">
        <v>0</v>
      </c>
      <c r="F376" s="13">
        <v>10.7290005683898</v>
      </c>
      <c r="G376" s="13">
        <v>11.091283798217701</v>
      </c>
      <c r="H376" s="13">
        <v>11.177541732788001</v>
      </c>
      <c r="I376" s="13">
        <v>0.17508864402770899</v>
      </c>
      <c r="J376" s="3">
        <v>16698</v>
      </c>
      <c r="K376" s="3">
        <v>9829</v>
      </c>
      <c r="L376" s="3">
        <v>1</v>
      </c>
      <c r="M376" s="3">
        <v>1</v>
      </c>
      <c r="N376" s="3">
        <v>2012</v>
      </c>
      <c r="O376" s="3">
        <v>-10297</v>
      </c>
      <c r="P376" s="3">
        <v>-8845</v>
      </c>
      <c r="Q376" s="3">
        <v>79</v>
      </c>
      <c r="R376" s="3" t="b">
        <v>1</v>
      </c>
      <c r="S376" s="3">
        <v>0</v>
      </c>
      <c r="T376" s="3">
        <v>0</v>
      </c>
      <c r="U376" s="3">
        <v>1</v>
      </c>
      <c r="V376" s="3">
        <v>1</v>
      </c>
      <c r="W376" s="3">
        <v>1</v>
      </c>
      <c r="Y376">
        <v>1</v>
      </c>
      <c r="Z376">
        <v>1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 s="10"/>
      <c r="AH376" s="10"/>
    </row>
    <row r="377" spans="1:34" x14ac:dyDescent="0.2">
      <c r="A377" s="7">
        <v>2306.0369599999999</v>
      </c>
      <c r="B377" s="3" t="s">
        <v>18</v>
      </c>
      <c r="C377" s="3">
        <v>12</v>
      </c>
      <c r="D377" s="3">
        <v>12</v>
      </c>
      <c r="E377" s="3" t="b">
        <v>0</v>
      </c>
      <c r="F377" s="13">
        <v>13.0725040435791</v>
      </c>
      <c r="G377" s="13">
        <v>13.065895795822099</v>
      </c>
      <c r="H377" s="13">
        <v>12.5497267246246</v>
      </c>
      <c r="I377" s="13">
        <v>0.16803932189941401</v>
      </c>
      <c r="J377" s="3">
        <v>2116</v>
      </c>
      <c r="K377" s="3">
        <v>883</v>
      </c>
      <c r="L377" s="3">
        <v>2</v>
      </c>
      <c r="M377" s="3">
        <v>2</v>
      </c>
      <c r="N377" s="3">
        <v>410</v>
      </c>
      <c r="O377" s="3">
        <v>249</v>
      </c>
      <c r="P377" s="3">
        <v>-97</v>
      </c>
      <c r="Q377" s="3">
        <v>22</v>
      </c>
      <c r="R377" s="3" t="b">
        <v>1</v>
      </c>
      <c r="S377" s="3">
        <v>0</v>
      </c>
      <c r="T377" s="3">
        <v>0</v>
      </c>
      <c r="U377" s="3">
        <v>1</v>
      </c>
      <c r="V377" s="3">
        <v>1</v>
      </c>
      <c r="W377" s="3">
        <v>0</v>
      </c>
      <c r="Y377">
        <v>1</v>
      </c>
      <c r="Z377">
        <v>1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 s="10"/>
      <c r="AH377" s="10"/>
    </row>
    <row r="378" spans="1:34" x14ac:dyDescent="0.2">
      <c r="A378" s="7">
        <v>2306.0023700000002</v>
      </c>
      <c r="B378" s="3" t="s">
        <v>18</v>
      </c>
      <c r="C378" s="3">
        <v>12</v>
      </c>
      <c r="D378" s="3">
        <v>12</v>
      </c>
      <c r="E378" s="3" t="b">
        <v>0</v>
      </c>
      <c r="F378" s="13">
        <v>4.8458678722381503</v>
      </c>
      <c r="G378" s="13">
        <v>4.6437609195709202</v>
      </c>
      <c r="H378" s="13">
        <v>4.0865001678466797</v>
      </c>
      <c r="I378" s="13">
        <v>0.11659884452819801</v>
      </c>
      <c r="J378" s="3">
        <v>18679</v>
      </c>
      <c r="K378" s="3">
        <v>11522</v>
      </c>
      <c r="L378" s="3">
        <v>1</v>
      </c>
      <c r="M378" s="3">
        <v>1</v>
      </c>
      <c r="N378" s="3">
        <v>1934</v>
      </c>
      <c r="O378" s="3">
        <v>-13397</v>
      </c>
      <c r="P378" s="3">
        <v>-11076</v>
      </c>
      <c r="Q378" s="3">
        <v>82</v>
      </c>
      <c r="R378" s="3" t="b">
        <v>1</v>
      </c>
      <c r="S378" s="3">
        <v>0</v>
      </c>
      <c r="T378" s="3">
        <v>0</v>
      </c>
      <c r="U378" s="3">
        <v>1</v>
      </c>
      <c r="V378" s="3">
        <v>1</v>
      </c>
      <c r="W378" s="3">
        <v>3</v>
      </c>
      <c r="Y378">
        <v>1</v>
      </c>
      <c r="Z378">
        <v>1</v>
      </c>
      <c r="AA378">
        <v>1</v>
      </c>
      <c r="AB378">
        <v>1</v>
      </c>
      <c r="AG378" s="10"/>
      <c r="AH378" s="10"/>
    </row>
    <row r="379" spans="1:34" x14ac:dyDescent="0.2">
      <c r="A379" s="7">
        <v>2306.00056</v>
      </c>
      <c r="B379" s="3" t="s">
        <v>18</v>
      </c>
      <c r="C379" s="3">
        <v>12</v>
      </c>
      <c r="D379" s="3">
        <v>12</v>
      </c>
      <c r="E379" s="3" t="b">
        <v>0</v>
      </c>
      <c r="F379" s="13">
        <v>4.9654667377471897</v>
      </c>
      <c r="G379" s="13">
        <v>4.9478859901428196</v>
      </c>
      <c r="H379" s="13">
        <v>5.6472742557525599</v>
      </c>
      <c r="I379" s="13">
        <v>0.16901206970214799</v>
      </c>
      <c r="J379" s="3">
        <v>5155</v>
      </c>
      <c r="K379" s="3">
        <v>4274</v>
      </c>
      <c r="L379" s="3">
        <v>0</v>
      </c>
      <c r="M379" s="3">
        <v>1</v>
      </c>
      <c r="N379" s="3">
        <v>5</v>
      </c>
      <c r="O379" s="3">
        <v>-4736</v>
      </c>
      <c r="P379" s="3">
        <v>-3805</v>
      </c>
      <c r="Q379" s="3">
        <v>71</v>
      </c>
      <c r="R379" s="3" t="b">
        <v>1</v>
      </c>
      <c r="S379" s="3">
        <v>0</v>
      </c>
      <c r="T379" s="3">
        <v>0</v>
      </c>
      <c r="U379" s="3">
        <v>7</v>
      </c>
      <c r="V379" s="3">
        <v>7</v>
      </c>
      <c r="W379" s="3">
        <v>1</v>
      </c>
      <c r="Y379">
        <v>1</v>
      </c>
      <c r="Z379">
        <v>1</v>
      </c>
      <c r="AA379">
        <v>1</v>
      </c>
      <c r="AB379">
        <v>1</v>
      </c>
      <c r="AG379" s="10"/>
      <c r="AH379" s="10"/>
    </row>
    <row r="380" spans="1:34" x14ac:dyDescent="0.2">
      <c r="A380" s="7">
        <v>2306.0034000000001</v>
      </c>
      <c r="B380" s="3" t="s">
        <v>18</v>
      </c>
      <c r="C380" s="3">
        <v>12</v>
      </c>
      <c r="D380" s="3">
        <v>12</v>
      </c>
      <c r="E380" s="3" t="b">
        <v>0</v>
      </c>
      <c r="F380" s="13">
        <v>15.440090417861899</v>
      </c>
      <c r="G380" s="13">
        <v>16.308184385299601</v>
      </c>
      <c r="H380" s="13">
        <v>11.603455781936599</v>
      </c>
      <c r="I380" s="13">
        <v>0.116194725036621</v>
      </c>
      <c r="J380" s="3">
        <v>47732</v>
      </c>
      <c r="K380" s="3">
        <v>24094</v>
      </c>
      <c r="L380" s="3">
        <v>13</v>
      </c>
      <c r="M380" s="3">
        <v>13</v>
      </c>
      <c r="N380" s="3">
        <v>8951</v>
      </c>
      <c r="O380" s="3">
        <v>-9564</v>
      </c>
      <c r="P380" s="3">
        <v>-8217</v>
      </c>
      <c r="Q380" s="3">
        <v>77</v>
      </c>
      <c r="R380" s="3" t="b">
        <v>1</v>
      </c>
      <c r="S380" s="3">
        <v>0</v>
      </c>
      <c r="T380" s="3">
        <v>0</v>
      </c>
      <c r="U380" s="3">
        <v>1</v>
      </c>
      <c r="V380" s="3">
        <v>1</v>
      </c>
      <c r="W380" s="3">
        <v>2</v>
      </c>
      <c r="Y380">
        <v>1</v>
      </c>
      <c r="Z380">
        <v>1</v>
      </c>
      <c r="AA380">
        <v>1</v>
      </c>
      <c r="AB380">
        <v>1</v>
      </c>
      <c r="AG380" s="10"/>
      <c r="AH380" s="10"/>
    </row>
    <row r="381" spans="1:34" x14ac:dyDescent="0.2">
      <c r="A381" s="7">
        <v>2306.0092100000002</v>
      </c>
      <c r="B381" s="3" t="s">
        <v>18</v>
      </c>
      <c r="C381" s="3">
        <v>12</v>
      </c>
      <c r="D381" s="3">
        <v>12</v>
      </c>
      <c r="E381" s="3" t="b">
        <v>0</v>
      </c>
      <c r="F381" s="13">
        <v>11.291079044342</v>
      </c>
      <c r="G381" s="13">
        <v>5.7708356380462602</v>
      </c>
      <c r="H381" s="13">
        <v>10.830748796463</v>
      </c>
      <c r="I381" s="13">
        <v>0.11562705039978</v>
      </c>
      <c r="J381" s="3">
        <v>5163</v>
      </c>
      <c r="K381" s="3">
        <v>2586</v>
      </c>
      <c r="L381" s="3">
        <v>3</v>
      </c>
      <c r="M381" s="3">
        <v>4</v>
      </c>
      <c r="N381" s="3">
        <v>1080</v>
      </c>
      <c r="O381" s="3">
        <v>-13</v>
      </c>
      <c r="P381" s="3">
        <v>-217</v>
      </c>
      <c r="Q381" s="3">
        <v>13</v>
      </c>
      <c r="R381" s="3" t="b">
        <v>1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Y381">
        <v>1</v>
      </c>
      <c r="Z381">
        <v>1</v>
      </c>
      <c r="AA381">
        <v>1</v>
      </c>
      <c r="AG381" s="10"/>
      <c r="AH381" s="10"/>
    </row>
    <row r="382" spans="1:34" x14ac:dyDescent="0.2">
      <c r="A382" s="7">
        <v>2306.0002800000002</v>
      </c>
      <c r="B382" s="3" t="s">
        <v>18</v>
      </c>
      <c r="C382" s="3">
        <v>0</v>
      </c>
      <c r="D382" s="3">
        <v>12</v>
      </c>
      <c r="E382" s="3" t="b">
        <v>1</v>
      </c>
      <c r="F382" s="13">
        <v>11.7470245361328</v>
      </c>
      <c r="G382" s="13">
        <v>0.16862583160400299</v>
      </c>
      <c r="H382" s="13">
        <v>12.196625709533601</v>
      </c>
      <c r="I382" s="13">
        <v>0.217333793640136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 t="b">
        <v>1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AG382" s="10"/>
      <c r="AH382" s="10"/>
    </row>
    <row r="383" spans="1:34" x14ac:dyDescent="0.2">
      <c r="A383" s="7">
        <v>2306.0036500000001</v>
      </c>
      <c r="B383" s="3" t="s">
        <v>18</v>
      </c>
      <c r="C383" s="3">
        <v>0</v>
      </c>
      <c r="D383" s="3">
        <v>0</v>
      </c>
      <c r="E383" s="3" t="b">
        <v>1</v>
      </c>
      <c r="F383" s="13">
        <v>26.8551330566406</v>
      </c>
      <c r="G383" s="13">
        <v>0.11614418029785099</v>
      </c>
      <c r="H383" s="13">
        <v>25.721213102340698</v>
      </c>
      <c r="I383" s="13">
        <v>0.117029428482055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 t="b">
        <v>1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AG383" s="10"/>
      <c r="AH383" s="10"/>
    </row>
    <row r="384" spans="1:34" x14ac:dyDescent="0.2">
      <c r="A384" s="7">
        <v>2306.0078199999998</v>
      </c>
      <c r="B384" s="3" t="s">
        <v>18</v>
      </c>
      <c r="C384" s="3">
        <v>0</v>
      </c>
      <c r="D384" s="3">
        <v>0</v>
      </c>
      <c r="E384" s="3" t="b">
        <v>1</v>
      </c>
      <c r="F384" s="13">
        <v>31.945243358612</v>
      </c>
      <c r="G384" s="13">
        <v>0.16897439956665</v>
      </c>
      <c r="H384" s="13">
        <v>31.986683130264201</v>
      </c>
      <c r="I384" s="13">
        <v>0.11593508720397901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 t="b">
        <v>1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AG384" s="10"/>
      <c r="AH384" s="10"/>
    </row>
    <row r="385" spans="1:34" x14ac:dyDescent="0.2">
      <c r="A385" s="7">
        <v>2306.0228099999999</v>
      </c>
      <c r="B385" s="3" t="s">
        <v>18</v>
      </c>
      <c r="C385" s="3">
        <v>0</v>
      </c>
      <c r="D385" s="3">
        <v>0</v>
      </c>
      <c r="E385" s="3" t="b">
        <v>1</v>
      </c>
      <c r="F385" s="13">
        <v>10.068827867507901</v>
      </c>
      <c r="G385" s="13">
        <v>0.116473913192749</v>
      </c>
      <c r="H385" s="13">
        <v>9.9186694622039795</v>
      </c>
      <c r="I385" s="13">
        <v>0.16863369941711401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 t="b">
        <v>1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AG385" s="10"/>
      <c r="AH385" s="10"/>
    </row>
    <row r="386" spans="1:34" x14ac:dyDescent="0.2">
      <c r="A386" s="7">
        <v>2306.00146</v>
      </c>
      <c r="B386" s="3" t="s">
        <v>18</v>
      </c>
      <c r="C386" s="3">
        <v>0</v>
      </c>
      <c r="D386" s="3">
        <v>0</v>
      </c>
      <c r="E386" s="3" t="b">
        <v>1</v>
      </c>
      <c r="F386" s="13">
        <v>131.036707878112</v>
      </c>
      <c r="G386" s="13">
        <v>0.11625480651855399</v>
      </c>
      <c r="H386" s="13">
        <v>118.372458934783</v>
      </c>
      <c r="I386" s="13">
        <v>0.135333061218261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 t="b">
        <v>1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AG386" s="10" t="s">
        <v>107</v>
      </c>
      <c r="AH386" s="10"/>
    </row>
    <row r="387" spans="1:34" x14ac:dyDescent="0.2">
      <c r="A387" s="7">
        <v>2306.0171300000002</v>
      </c>
      <c r="B387" s="3" t="s">
        <v>18</v>
      </c>
      <c r="C387" s="3">
        <v>0</v>
      </c>
      <c r="D387" s="3">
        <v>0</v>
      </c>
      <c r="E387" s="3" t="b">
        <v>1</v>
      </c>
      <c r="F387" s="13">
        <v>13.6531209945678</v>
      </c>
      <c r="G387" s="13">
        <v>0.116231679916381</v>
      </c>
      <c r="H387" s="13">
        <v>13.9431352615356</v>
      </c>
      <c r="I387" s="13">
        <v>0.17183017730712799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 t="b">
        <v>1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AG387" s="10"/>
      <c r="AH387" s="10"/>
    </row>
    <row r="388" spans="1:34" x14ac:dyDescent="0.2">
      <c r="A388" s="7">
        <v>2306.0323699999999</v>
      </c>
      <c r="B388" s="3" t="s">
        <v>18</v>
      </c>
      <c r="C388" s="3">
        <v>0</v>
      </c>
      <c r="D388" s="3">
        <v>0</v>
      </c>
      <c r="E388" s="3" t="b">
        <v>1</v>
      </c>
      <c r="F388" s="13">
        <v>6.0033516883850098</v>
      </c>
      <c r="G388" s="13">
        <v>0.172660112380981</v>
      </c>
      <c r="H388" s="13">
        <v>6.65769243240356</v>
      </c>
      <c r="I388" s="13">
        <v>0.116817235946655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 t="b">
        <v>1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AG388" s="10"/>
      <c r="AH388" s="10"/>
    </row>
    <row r="389" spans="1:34" x14ac:dyDescent="0.2">
      <c r="A389" s="7">
        <v>2306.0041700000002</v>
      </c>
      <c r="B389" s="3" t="s">
        <v>18</v>
      </c>
      <c r="C389" s="3">
        <v>0</v>
      </c>
      <c r="D389" s="3">
        <v>0</v>
      </c>
      <c r="E389" s="3" t="b">
        <v>1</v>
      </c>
      <c r="F389" s="13">
        <v>8.3254725933074898</v>
      </c>
      <c r="G389" s="13">
        <v>0.17037439346313399</v>
      </c>
      <c r="H389" s="13">
        <v>8.5879092216491699</v>
      </c>
      <c r="I389" s="13">
        <v>0.11584424972534101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 t="b">
        <v>1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AG389" s="10"/>
      <c r="AH389" s="10"/>
    </row>
    <row r="390" spans="1:34" x14ac:dyDescent="0.2">
      <c r="A390" s="7">
        <v>2306.0033699999999</v>
      </c>
      <c r="B390" s="3" t="s">
        <v>18</v>
      </c>
      <c r="C390" s="3">
        <v>0</v>
      </c>
      <c r="D390" s="3">
        <v>0</v>
      </c>
      <c r="E390" s="3" t="b">
        <v>1</v>
      </c>
      <c r="F390" s="13">
        <v>18.2608354091644</v>
      </c>
      <c r="G390" s="13">
        <v>0.115996599197387</v>
      </c>
      <c r="H390" s="13">
        <v>19.775535821914598</v>
      </c>
      <c r="I390" s="13">
        <v>0.16725826263427701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 t="b">
        <v>1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AG390" s="10"/>
      <c r="AH390" s="10"/>
    </row>
    <row r="391" spans="1:34" x14ac:dyDescent="0.2">
      <c r="A391" s="7">
        <v>2306.01017</v>
      </c>
      <c r="B391" s="3" t="s">
        <v>18</v>
      </c>
      <c r="C391" s="3">
        <v>0</v>
      </c>
      <c r="D391" s="3">
        <v>0</v>
      </c>
      <c r="E391" s="3" t="b">
        <v>1</v>
      </c>
      <c r="F391" s="13">
        <v>4.7352638244628897</v>
      </c>
      <c r="G391" s="13">
        <v>0.21933221817016599</v>
      </c>
      <c r="H391" s="13">
        <v>3.43679571151733</v>
      </c>
      <c r="I391" s="13">
        <v>0.11569476127624501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 t="b">
        <v>1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AG391" s="10"/>
      <c r="AH391" s="10"/>
    </row>
    <row r="392" spans="1:34" x14ac:dyDescent="0.2">
      <c r="A392" s="7">
        <v>2306.00506</v>
      </c>
      <c r="B392" s="3" t="s">
        <v>18</v>
      </c>
      <c r="C392" s="3">
        <v>0</v>
      </c>
      <c r="D392" s="3">
        <v>12</v>
      </c>
      <c r="E392" s="3" t="b">
        <v>1</v>
      </c>
      <c r="F392" s="13">
        <v>15.682536363601599</v>
      </c>
      <c r="G392" s="13">
        <v>0.16849851608276301</v>
      </c>
      <c r="H392" s="13">
        <v>10.9246320724487</v>
      </c>
      <c r="I392" s="13">
        <v>0.165897607803344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 t="b">
        <v>1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AG392" s="10"/>
      <c r="AH392" s="10"/>
    </row>
    <row r="393" spans="1:34" x14ac:dyDescent="0.2">
      <c r="A393" s="7">
        <v>2306.0034500000002</v>
      </c>
      <c r="B393" s="3" t="s">
        <v>18</v>
      </c>
      <c r="C393" s="3">
        <v>0</v>
      </c>
      <c r="D393" s="3">
        <v>12</v>
      </c>
      <c r="E393" s="3" t="b">
        <v>1</v>
      </c>
      <c r="F393" s="13">
        <v>8.1821830272674507</v>
      </c>
      <c r="G393" s="13">
        <v>0.16786932945251401</v>
      </c>
      <c r="H393" s="13">
        <v>8.0596435070037806</v>
      </c>
      <c r="I393" s="13">
        <v>0.16662979125976499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 t="b">
        <v>1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AG393" s="10"/>
      <c r="AH393" s="10"/>
    </row>
    <row r="394" spans="1:34" x14ac:dyDescent="0.2">
      <c r="A394" s="7">
        <v>2306.00072</v>
      </c>
      <c r="B394" s="3" t="s">
        <v>18</v>
      </c>
      <c r="C394" s="3">
        <v>0</v>
      </c>
      <c r="D394" s="3">
        <v>0</v>
      </c>
      <c r="E394" s="3" t="b">
        <v>1</v>
      </c>
      <c r="F394" s="13">
        <v>17.4188811779022</v>
      </c>
      <c r="G394" s="13">
        <v>0.16705083847045801</v>
      </c>
      <c r="H394" s="13">
        <v>12.5069105625152</v>
      </c>
      <c r="I394" s="13">
        <v>0.168813467025756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 t="b">
        <v>1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AG394" s="10"/>
      <c r="AH394" s="10"/>
    </row>
    <row r="395" spans="1:34" x14ac:dyDescent="0.2">
      <c r="A395" s="7">
        <v>2306.0069100000001</v>
      </c>
      <c r="B395" s="3" t="s">
        <v>18</v>
      </c>
      <c r="C395" s="3">
        <v>0</v>
      </c>
      <c r="D395" s="3">
        <v>0</v>
      </c>
      <c r="E395" s="3" t="b">
        <v>1</v>
      </c>
      <c r="F395" s="13">
        <v>24.312392711639401</v>
      </c>
      <c r="G395" s="13">
        <v>0.11603426933288501</v>
      </c>
      <c r="H395" s="13">
        <v>24.483915567398</v>
      </c>
      <c r="I395" s="13">
        <v>0.16924309730529699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 t="b">
        <v>1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AG395" s="10"/>
      <c r="AH395" s="10"/>
    </row>
    <row r="396" spans="1:34" x14ac:dyDescent="0.2">
      <c r="A396" s="7">
        <v>2306.0327499999999</v>
      </c>
      <c r="B396" s="3" t="s">
        <v>18</v>
      </c>
      <c r="C396" s="3">
        <v>0</v>
      </c>
      <c r="D396" s="3">
        <v>12</v>
      </c>
      <c r="E396" s="3" t="b">
        <v>1</v>
      </c>
      <c r="F396" s="13">
        <v>6.6085398197174001</v>
      </c>
      <c r="G396" s="13">
        <v>0.170858860015869</v>
      </c>
      <c r="H396" s="13">
        <v>6.7113721370697004</v>
      </c>
      <c r="I396" s="13">
        <v>0.22393631935119601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 t="b">
        <v>1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AG396" s="10"/>
      <c r="AH396" s="10"/>
    </row>
    <row r="397" spans="1:34" x14ac:dyDescent="0.2">
      <c r="A397" s="7">
        <v>2306.0022399999998</v>
      </c>
      <c r="B397" s="3" t="s">
        <v>18</v>
      </c>
      <c r="C397" s="3">
        <v>0</v>
      </c>
      <c r="D397" s="3">
        <v>0</v>
      </c>
      <c r="E397" s="3" t="b">
        <v>1</v>
      </c>
      <c r="F397" s="13">
        <v>10.3842966556549</v>
      </c>
      <c r="G397" s="13">
        <v>0.17161107063293399</v>
      </c>
      <c r="H397" s="13">
        <v>5.7958178520202601</v>
      </c>
      <c r="I397" s="13">
        <v>0.1159508228302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 t="b">
        <v>1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AG397" s="10"/>
      <c r="AH397" s="10"/>
    </row>
    <row r="398" spans="1:34" x14ac:dyDescent="0.2">
      <c r="A398" s="7">
        <v>2306.0140200000001</v>
      </c>
      <c r="B398" s="3" t="s">
        <v>18</v>
      </c>
      <c r="C398" s="3">
        <v>0</v>
      </c>
      <c r="D398" s="3">
        <v>12</v>
      </c>
      <c r="E398" s="3" t="b">
        <v>1</v>
      </c>
      <c r="F398" s="13">
        <v>15.958866596221901</v>
      </c>
      <c r="G398" s="13">
        <v>0.16649603843688901</v>
      </c>
      <c r="H398" s="13">
        <v>14.044573783874499</v>
      </c>
      <c r="I398" s="13">
        <v>0.16644167900085399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 t="b">
        <v>1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AG398" s="10"/>
      <c r="AH398" s="10"/>
    </row>
    <row r="399" spans="1:34" x14ac:dyDescent="0.2">
      <c r="A399" s="7">
        <v>2306.0004800000002</v>
      </c>
      <c r="B399" s="3" t="s">
        <v>18</v>
      </c>
      <c r="C399" s="3">
        <v>0</v>
      </c>
      <c r="D399" s="3">
        <v>0</v>
      </c>
      <c r="E399" s="3" t="b">
        <v>1</v>
      </c>
      <c r="F399" s="13">
        <v>16.061253786087001</v>
      </c>
      <c r="G399" s="13">
        <v>0.170007944107055</v>
      </c>
      <c r="H399" s="13">
        <v>13.6505320072174</v>
      </c>
      <c r="I399" s="13">
        <v>0.16830778121948201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 t="b">
        <v>1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AG399" s="10"/>
      <c r="AH399" s="10"/>
    </row>
    <row r="400" spans="1:34" x14ac:dyDescent="0.2">
      <c r="A400" s="7">
        <v>2306.00054</v>
      </c>
      <c r="B400" s="3" t="s">
        <v>18</v>
      </c>
      <c r="C400" s="3">
        <v>0</v>
      </c>
      <c r="D400" s="3">
        <v>12</v>
      </c>
      <c r="E400" s="3" t="b">
        <v>1</v>
      </c>
      <c r="F400" s="13">
        <v>12.257817745208699</v>
      </c>
      <c r="G400" s="13">
        <v>0.16871953010558999</v>
      </c>
      <c r="H400" s="13">
        <v>10.6482758522033</v>
      </c>
      <c r="I400" s="13">
        <v>0.16681361198425201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 t="b">
        <v>1</v>
      </c>
      <c r="S400" s="3">
        <v>0</v>
      </c>
      <c r="T400" s="3">
        <v>0</v>
      </c>
      <c r="U400" s="3">
        <v>0</v>
      </c>
      <c r="V400" s="3">
        <v>4</v>
      </c>
      <c r="W400" s="3">
        <v>0</v>
      </c>
      <c r="AG400" s="10"/>
      <c r="AH400" s="10"/>
    </row>
    <row r="401" spans="1:34" x14ac:dyDescent="0.2">
      <c r="A401" s="7">
        <v>2306.0203299999998</v>
      </c>
      <c r="B401" s="3" t="s">
        <v>18</v>
      </c>
      <c r="C401" s="3">
        <v>0</v>
      </c>
      <c r="D401" s="3">
        <v>0</v>
      </c>
      <c r="E401" s="3" t="b">
        <v>1</v>
      </c>
      <c r="F401" s="13">
        <v>18.9007632732391</v>
      </c>
      <c r="G401" s="13">
        <v>0.17049598693847601</v>
      </c>
      <c r="H401" s="13">
        <v>17.1443610191345</v>
      </c>
      <c r="I401" s="13">
        <v>0.116011619567871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 t="b">
        <v>1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AG401" s="10"/>
      <c r="AH401" s="10"/>
    </row>
    <row r="402" spans="1:34" x14ac:dyDescent="0.2">
      <c r="A402" s="7">
        <v>2306.0067800000002</v>
      </c>
      <c r="B402" s="3" t="s">
        <v>18</v>
      </c>
      <c r="C402" s="3">
        <v>0</v>
      </c>
      <c r="D402" s="3">
        <v>12</v>
      </c>
      <c r="E402" s="3" t="b">
        <v>1</v>
      </c>
      <c r="F402" s="13">
        <v>18.631518602371202</v>
      </c>
      <c r="G402" s="13">
        <v>0.36556673049926702</v>
      </c>
      <c r="H402" s="13">
        <v>12.4475955963134</v>
      </c>
      <c r="I402" s="13">
        <v>0.22068834304809501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 t="b">
        <v>1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AG402" s="10"/>
      <c r="AH402" s="10"/>
    </row>
    <row r="403" spans="1:34" x14ac:dyDescent="0.2">
      <c r="A403" s="7">
        <v>2306.0593899999999</v>
      </c>
      <c r="B403" s="3" t="s">
        <v>18</v>
      </c>
      <c r="C403" s="3">
        <v>0</v>
      </c>
      <c r="D403" s="3">
        <v>0</v>
      </c>
      <c r="E403" s="3" t="b">
        <v>1</v>
      </c>
      <c r="F403" s="13">
        <v>16.565681219100899</v>
      </c>
      <c r="G403" s="13">
        <v>0.17097997665405201</v>
      </c>
      <c r="H403" s="13">
        <v>12.544416904449401</v>
      </c>
      <c r="I403" s="13">
        <v>0.11618375778198201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 t="b">
        <v>1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AG403" s="10"/>
      <c r="AH403" s="10"/>
    </row>
    <row r="404" spans="1:34" x14ac:dyDescent="0.2">
      <c r="A404" s="7">
        <v>2306.0196500000002</v>
      </c>
      <c r="B404" s="3" t="s">
        <v>18</v>
      </c>
      <c r="C404" s="3">
        <v>0</v>
      </c>
      <c r="D404" s="3">
        <v>0</v>
      </c>
      <c r="E404" s="3" t="b">
        <v>1</v>
      </c>
      <c r="F404" s="13">
        <v>36.904780864715498</v>
      </c>
      <c r="G404" s="13">
        <v>0.169793605804443</v>
      </c>
      <c r="H404" s="13">
        <v>28.1392276287078</v>
      </c>
      <c r="I404" s="13">
        <v>0.11703681945800699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 t="b">
        <v>1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AG404" s="10"/>
      <c r="AH404" s="10"/>
    </row>
    <row r="405" spans="1:34" x14ac:dyDescent="0.2">
      <c r="A405" s="7">
        <v>2306.00981</v>
      </c>
      <c r="B405" s="3" t="s">
        <v>18</v>
      </c>
      <c r="C405" s="3">
        <v>0</v>
      </c>
      <c r="D405" s="3">
        <v>12</v>
      </c>
      <c r="E405" s="3" t="b">
        <v>1</v>
      </c>
      <c r="F405" s="13">
        <v>12.9375102519989</v>
      </c>
      <c r="G405" s="13">
        <v>0.16620039939880299</v>
      </c>
      <c r="H405" s="13">
        <v>8.7203030586242605</v>
      </c>
      <c r="I405" s="13">
        <v>0.22190904617309501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 t="b">
        <v>1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AG405" s="10"/>
      <c r="AH405" s="10"/>
    </row>
    <row r="406" spans="1:34" x14ac:dyDescent="0.2">
      <c r="A406" s="7">
        <v>2306.0007300000002</v>
      </c>
      <c r="B406" s="3" t="s">
        <v>18</v>
      </c>
      <c r="C406" s="3">
        <v>0</v>
      </c>
      <c r="D406" s="3">
        <v>12</v>
      </c>
      <c r="E406" s="3" t="b">
        <v>1</v>
      </c>
      <c r="F406" s="13">
        <v>10.9205191135406</v>
      </c>
      <c r="G406" s="13">
        <v>0.168248176574707</v>
      </c>
      <c r="H406" s="13">
        <v>9.4406323432922292</v>
      </c>
      <c r="I406" s="13">
        <v>0.220217704772949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 t="b">
        <v>1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AG406" s="10"/>
      <c r="AH406" s="10"/>
    </row>
    <row r="407" spans="1:34" x14ac:dyDescent="0.2">
      <c r="A407" s="7">
        <v>2306.0305899999998</v>
      </c>
      <c r="B407" s="3" t="s">
        <v>18</v>
      </c>
      <c r="C407" s="3">
        <v>0</v>
      </c>
      <c r="D407" s="3">
        <v>0</v>
      </c>
      <c r="E407" s="3" t="b">
        <v>1</v>
      </c>
      <c r="F407" s="13">
        <v>28.360053539276102</v>
      </c>
      <c r="G407" s="13">
        <v>0.170156240463256</v>
      </c>
      <c r="H407" s="13">
        <v>29.2318868637084</v>
      </c>
      <c r="I407" s="13">
        <v>0.171188354492187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 t="b">
        <v>1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AG407" s="10"/>
      <c r="AH407" s="10"/>
    </row>
    <row r="408" spans="1:34" x14ac:dyDescent="0.2">
      <c r="A408" s="7">
        <v>2306.0005099999998</v>
      </c>
      <c r="B408" s="3" t="s">
        <v>18</v>
      </c>
      <c r="C408" s="3">
        <v>0</v>
      </c>
      <c r="D408" s="3">
        <v>0</v>
      </c>
      <c r="E408" s="3" t="b">
        <v>1</v>
      </c>
      <c r="F408" s="13">
        <v>11.733901500701901</v>
      </c>
      <c r="G408" s="13">
        <v>0.11794090270995999</v>
      </c>
      <c r="H408" s="13">
        <v>12.052252054214399</v>
      </c>
      <c r="I408" s="13">
        <v>0.116129398345947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 t="b">
        <v>1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AG408" s="10"/>
      <c r="AH408" s="10"/>
    </row>
    <row r="409" spans="1:34" x14ac:dyDescent="0.2">
      <c r="A409" s="7">
        <v>2306.0036300000002</v>
      </c>
      <c r="B409" s="3" t="s">
        <v>18</v>
      </c>
      <c r="C409" s="3">
        <v>0</v>
      </c>
      <c r="D409" s="3">
        <v>0</v>
      </c>
      <c r="E409" s="3" t="b">
        <v>1</v>
      </c>
      <c r="F409" s="13">
        <v>21.061676263809201</v>
      </c>
      <c r="G409" s="13">
        <v>0.16969633102416901</v>
      </c>
      <c r="H409" s="13">
        <v>24.692621231079102</v>
      </c>
      <c r="I409" s="13">
        <v>0.115853071212768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 t="b">
        <v>1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AG409" s="10"/>
      <c r="AH409" s="10"/>
    </row>
    <row r="410" spans="1:34" x14ac:dyDescent="0.2">
      <c r="A410" s="7">
        <v>2306.00569</v>
      </c>
      <c r="B410" s="3" t="s">
        <v>18</v>
      </c>
      <c r="C410" s="3">
        <v>0</v>
      </c>
      <c r="D410" s="3">
        <v>0</v>
      </c>
      <c r="E410" s="3" t="b">
        <v>1</v>
      </c>
      <c r="F410" s="13">
        <v>7.2574603557586599</v>
      </c>
      <c r="G410" s="13">
        <v>0.174825429916381</v>
      </c>
      <c r="H410" s="13">
        <v>7.2048244476318297</v>
      </c>
      <c r="I410" s="13">
        <v>0.11586570739745999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 t="b">
        <v>1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AG410" s="10"/>
      <c r="AH410" s="10"/>
    </row>
    <row r="411" spans="1:34" x14ac:dyDescent="0.2">
      <c r="A411" s="7">
        <v>2306.0043599999999</v>
      </c>
      <c r="B411" s="3" t="s">
        <v>18</v>
      </c>
      <c r="C411" s="3">
        <v>0</v>
      </c>
      <c r="D411" s="3">
        <v>0</v>
      </c>
      <c r="E411" s="3" t="b">
        <v>1</v>
      </c>
      <c r="F411" s="13">
        <v>16.1060338020324</v>
      </c>
      <c r="G411" s="13">
        <v>0.11602735519409101</v>
      </c>
      <c r="H411" s="13">
        <v>16.217242717742899</v>
      </c>
      <c r="I411" s="13">
        <v>0.116008758544921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 t="b">
        <v>1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AG411" s="10"/>
      <c r="AH411" s="10"/>
    </row>
    <row r="412" spans="1:34" x14ac:dyDescent="0.2">
      <c r="A412" s="7">
        <v>2306.08248</v>
      </c>
      <c r="B412" s="3" t="s">
        <v>18</v>
      </c>
      <c r="C412" s="3">
        <v>0</v>
      </c>
      <c r="D412" s="3">
        <v>0</v>
      </c>
      <c r="E412" s="3" t="b">
        <v>1</v>
      </c>
      <c r="F412" s="13">
        <v>24.117175579070999</v>
      </c>
      <c r="G412" s="13">
        <v>0.16997575759887601</v>
      </c>
      <c r="H412" s="13">
        <v>20.1699459552764</v>
      </c>
      <c r="I412" s="13">
        <v>0.118086338043212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 t="b">
        <v>1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AG412" s="10"/>
      <c r="AH412" s="10"/>
    </row>
    <row r="413" spans="1:34" x14ac:dyDescent="0.2">
      <c r="A413" s="7">
        <v>2306.0006400000002</v>
      </c>
      <c r="B413" s="3" t="s">
        <v>18</v>
      </c>
      <c r="C413" s="3">
        <v>0</v>
      </c>
      <c r="D413" s="3">
        <v>0</v>
      </c>
      <c r="E413" s="3" t="b">
        <v>1</v>
      </c>
      <c r="F413" s="13">
        <v>10.9347829818725</v>
      </c>
      <c r="G413" s="13">
        <v>0.172245264053344</v>
      </c>
      <c r="H413" s="13">
        <v>10.281774520874</v>
      </c>
      <c r="I413" s="13">
        <v>0.17089343070983801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 t="b">
        <v>1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AG413" s="10"/>
      <c r="AH413" s="10"/>
    </row>
    <row r="414" spans="1:34" x14ac:dyDescent="0.2">
      <c r="A414" s="7">
        <v>2306.0140299999998</v>
      </c>
      <c r="B414" s="3" t="s">
        <v>18</v>
      </c>
      <c r="C414" s="3">
        <v>0</v>
      </c>
      <c r="D414" s="3">
        <v>0</v>
      </c>
      <c r="E414" s="3" t="b">
        <v>1</v>
      </c>
      <c r="F414" s="13">
        <v>14.222520828246999</v>
      </c>
      <c r="G414" s="13">
        <v>0.11657142639160099</v>
      </c>
      <c r="H414" s="13">
        <v>18.995132923126199</v>
      </c>
      <c r="I414" s="13">
        <v>0.16754031181335399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 t="b">
        <v>1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AG414" s="10"/>
      <c r="AH414" s="10"/>
    </row>
    <row r="415" spans="1:34" x14ac:dyDescent="0.2">
      <c r="A415" s="7">
        <v>2306.0022100000001</v>
      </c>
      <c r="B415" s="3" t="s">
        <v>18</v>
      </c>
      <c r="C415" s="3">
        <v>0</v>
      </c>
      <c r="D415" s="3">
        <v>12</v>
      </c>
      <c r="E415" s="3" t="b">
        <v>1</v>
      </c>
      <c r="F415" s="13">
        <v>74.837545394897404</v>
      </c>
      <c r="G415" s="13">
        <v>0.168183803558349</v>
      </c>
      <c r="H415" s="13">
        <v>84.764908790588294</v>
      </c>
      <c r="I415" s="13">
        <v>0.22108078002929599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 t="b">
        <v>1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AG415" s="10" t="s">
        <v>107</v>
      </c>
      <c r="AH415" s="10"/>
    </row>
    <row r="416" spans="1:34" x14ac:dyDescent="0.2">
      <c r="A416" s="7">
        <v>2306.00081</v>
      </c>
      <c r="B416" s="3" t="s">
        <v>18</v>
      </c>
      <c r="C416" s="3">
        <v>0</v>
      </c>
      <c r="D416" s="3">
        <v>12</v>
      </c>
      <c r="E416" s="3" t="b">
        <v>1</v>
      </c>
      <c r="F416" s="13">
        <v>16.4261763095855</v>
      </c>
      <c r="G416" s="13">
        <v>0.170429468154907</v>
      </c>
      <c r="H416" s="13">
        <v>16.627623558044402</v>
      </c>
      <c r="I416" s="13">
        <v>0.16644191741943301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 t="b">
        <v>1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AG416" s="10"/>
      <c r="AH416" s="10"/>
    </row>
    <row r="417" spans="1:34" x14ac:dyDescent="0.2">
      <c r="A417" s="7">
        <v>2306.0026400000002</v>
      </c>
      <c r="B417" s="3" t="s">
        <v>40</v>
      </c>
      <c r="C417" s="3">
        <v>0</v>
      </c>
      <c r="D417" s="3">
        <v>0</v>
      </c>
      <c r="E417" s="3" t="b">
        <v>1</v>
      </c>
      <c r="F417" s="13">
        <v>42.920887708663898</v>
      </c>
      <c r="G417" s="13">
        <v>0.16767930984497001</v>
      </c>
      <c r="H417" s="13">
        <v>26.570167303085299</v>
      </c>
      <c r="I417" s="13">
        <v>0.16717004776000899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 t="b">
        <v>1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AG417" s="10"/>
      <c r="AH417" s="10"/>
    </row>
    <row r="418" spans="1:34" x14ac:dyDescent="0.2">
      <c r="A418" s="7">
        <v>2306.0005299999998</v>
      </c>
      <c r="B418" s="3" t="s">
        <v>54</v>
      </c>
      <c r="C418" s="3">
        <v>0</v>
      </c>
      <c r="D418" s="3">
        <v>12</v>
      </c>
      <c r="E418" s="3" t="b">
        <v>1</v>
      </c>
      <c r="F418" s="13">
        <v>21.402885198593101</v>
      </c>
      <c r="G418" s="13">
        <v>0.21912956237792899</v>
      </c>
      <c r="H418" s="13">
        <v>18.863674879074001</v>
      </c>
      <c r="I418" s="13">
        <v>0.216286420822143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 t="b">
        <v>1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AG418" s="10"/>
      <c r="AH418" s="10"/>
    </row>
    <row r="419" spans="1:34" x14ac:dyDescent="0.2">
      <c r="A419" s="7">
        <v>2306.0277299999998</v>
      </c>
      <c r="B419" s="3" t="s">
        <v>33</v>
      </c>
      <c r="C419" s="3">
        <v>0</v>
      </c>
      <c r="D419" s="3">
        <v>0</v>
      </c>
      <c r="E419" s="3" t="b">
        <v>0</v>
      </c>
      <c r="F419" s="13">
        <v>11.9404473304748</v>
      </c>
      <c r="G419" s="13">
        <v>0.17329072952270499</v>
      </c>
      <c r="H419" s="13">
        <v>13.157587528228699</v>
      </c>
      <c r="I419" s="13">
        <v>0.16962623596191401</v>
      </c>
      <c r="J419" s="3">
        <v>216</v>
      </c>
      <c r="K419" s="3">
        <v>0</v>
      </c>
      <c r="L419" s="3">
        <v>0</v>
      </c>
      <c r="M419" s="3">
        <v>0</v>
      </c>
      <c r="N419" s="3">
        <v>87</v>
      </c>
      <c r="O419" s="3">
        <v>0</v>
      </c>
      <c r="P419" s="3">
        <v>0</v>
      </c>
      <c r="Q419" s="3">
        <v>0</v>
      </c>
      <c r="R419" s="3" t="b">
        <v>1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 s="10"/>
      <c r="AH419" s="10"/>
    </row>
    <row r="420" spans="1:34" x14ac:dyDescent="0.2">
      <c r="A420" s="7">
        <v>2306.0018399999999</v>
      </c>
      <c r="B420" s="3" t="s">
        <v>46</v>
      </c>
      <c r="C420" s="3">
        <v>0</v>
      </c>
      <c r="D420" s="3">
        <v>0</v>
      </c>
      <c r="E420" s="3" t="b">
        <v>1</v>
      </c>
      <c r="F420" s="13">
        <v>54.083066940307603</v>
      </c>
      <c r="G420" s="13">
        <v>0.116218566894531</v>
      </c>
      <c r="H420" s="13">
        <v>55.7764828205108</v>
      </c>
      <c r="I420" s="13">
        <v>0.17605900764465299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 t="b">
        <v>1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AG420" s="10"/>
      <c r="AH420" s="10"/>
    </row>
    <row r="421" spans="1:34" x14ac:dyDescent="0.2">
      <c r="A421" s="7">
        <v>2306.0051600000002</v>
      </c>
      <c r="B421" s="3" t="s">
        <v>34</v>
      </c>
      <c r="C421" s="3">
        <v>0</v>
      </c>
      <c r="D421" s="3">
        <v>0</v>
      </c>
      <c r="E421" s="3" t="b">
        <v>1</v>
      </c>
      <c r="F421" s="13">
        <v>14.912860393524101</v>
      </c>
      <c r="G421" s="13">
        <v>0.16894984245300201</v>
      </c>
      <c r="H421" s="13">
        <v>15.6074314117431</v>
      </c>
      <c r="I421" s="13">
        <v>0.116016387939453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 t="b">
        <v>1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AG421" s="10"/>
      <c r="AH421" s="10"/>
    </row>
    <row r="422" spans="1:34" x14ac:dyDescent="0.2">
      <c r="A422" s="7">
        <v>2306.01791</v>
      </c>
      <c r="B422" s="3" t="s">
        <v>34</v>
      </c>
      <c r="C422" s="3">
        <v>0</v>
      </c>
      <c r="D422" s="3">
        <v>0</v>
      </c>
      <c r="E422" s="3" t="b">
        <v>1</v>
      </c>
      <c r="F422" s="13">
        <v>12.6607103347778</v>
      </c>
      <c r="G422" s="13">
        <v>0.169239282608032</v>
      </c>
      <c r="H422" s="13">
        <v>11.1792593002319</v>
      </c>
      <c r="I422" s="13">
        <v>0.170077323913574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 t="b">
        <v>1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AG422" s="10"/>
      <c r="AH422" s="10"/>
    </row>
    <row r="423" spans="1:34" x14ac:dyDescent="0.2">
      <c r="A423" s="7">
        <v>2306.0004300000001</v>
      </c>
      <c r="B423" s="3" t="s">
        <v>34</v>
      </c>
      <c r="C423" s="3">
        <v>0</v>
      </c>
      <c r="D423" s="3">
        <v>0</v>
      </c>
      <c r="E423" s="3" t="b">
        <v>1</v>
      </c>
      <c r="F423" s="13">
        <v>16.1975529193878</v>
      </c>
      <c r="G423" s="13">
        <v>0.17573928833007799</v>
      </c>
      <c r="H423" s="13">
        <v>14.0388758182525</v>
      </c>
      <c r="I423" s="13">
        <v>0.173827409744262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 t="b">
        <v>1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AG423" s="10"/>
      <c r="AH423" s="10"/>
    </row>
    <row r="424" spans="1:34" x14ac:dyDescent="0.2">
      <c r="A424" s="7">
        <v>2306.00767</v>
      </c>
      <c r="B424" s="3" t="s">
        <v>34</v>
      </c>
      <c r="C424" s="3">
        <v>0</v>
      </c>
      <c r="D424" s="3">
        <v>0</v>
      </c>
      <c r="E424" s="3" t="b">
        <v>1</v>
      </c>
      <c r="F424" s="13">
        <v>21.071316242218</v>
      </c>
      <c r="G424" s="13">
        <v>0.16993975639343201</v>
      </c>
      <c r="H424" s="13">
        <v>16.255753993988002</v>
      </c>
      <c r="I424" s="13">
        <v>0.16853713989257799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 t="b">
        <v>1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AG424" s="10"/>
      <c r="AH424" s="10"/>
    </row>
    <row r="425" spans="1:34" x14ac:dyDescent="0.2">
      <c r="A425" s="7">
        <v>2306.11627</v>
      </c>
      <c r="B425" s="3" t="s">
        <v>36</v>
      </c>
      <c r="C425" s="3">
        <v>0</v>
      </c>
      <c r="D425" s="3">
        <v>0</v>
      </c>
      <c r="E425" s="3" t="b">
        <v>1</v>
      </c>
      <c r="F425" s="13">
        <v>7.6065142154693604</v>
      </c>
      <c r="G425" s="13">
        <v>0.116173267364501</v>
      </c>
      <c r="H425" s="13">
        <v>7.8593077659606898</v>
      </c>
      <c r="I425" s="13">
        <v>0.17276239395141599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 t="b">
        <v>1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AG425" s="10"/>
      <c r="AH425" s="10"/>
    </row>
    <row r="426" spans="1:34" x14ac:dyDescent="0.2">
      <c r="A426" s="7">
        <v>2306.0016599999999</v>
      </c>
      <c r="B426" s="3" t="s">
        <v>36</v>
      </c>
      <c r="C426" s="3">
        <v>0</v>
      </c>
      <c r="D426" s="3">
        <v>12</v>
      </c>
      <c r="E426" s="3" t="b">
        <v>1</v>
      </c>
      <c r="F426" s="13">
        <v>20.999454736709499</v>
      </c>
      <c r="G426" s="13">
        <v>0.16704678535461401</v>
      </c>
      <c r="H426" s="13">
        <v>15.756046533584501</v>
      </c>
      <c r="I426" s="13">
        <v>0.22506546974182101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 t="b">
        <v>1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AG426" s="10"/>
      <c r="AH426" s="10"/>
    </row>
    <row r="427" spans="1:34" x14ac:dyDescent="0.2">
      <c r="A427" s="7">
        <v>2306.01179</v>
      </c>
      <c r="B427" s="3" t="s">
        <v>53</v>
      </c>
      <c r="C427" s="3">
        <v>0</v>
      </c>
      <c r="D427" s="3">
        <v>0</v>
      </c>
      <c r="E427" s="3" t="b">
        <v>1</v>
      </c>
      <c r="F427" s="13">
        <v>15.2338376045227</v>
      </c>
      <c r="G427" s="13">
        <v>0.1710045337677</v>
      </c>
      <c r="H427" s="13">
        <v>14.3457231521606</v>
      </c>
      <c r="I427" s="13">
        <v>0.116119384765625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 t="b">
        <v>1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AG427" s="10"/>
      <c r="AH427" s="10"/>
    </row>
    <row r="428" spans="1:34" x14ac:dyDescent="0.2">
      <c r="A428" s="7">
        <v>2306.0076199999999</v>
      </c>
      <c r="B428" s="3" t="s">
        <v>27</v>
      </c>
      <c r="C428" s="3">
        <v>0</v>
      </c>
      <c r="D428" s="3">
        <v>0</v>
      </c>
      <c r="E428" s="3" t="b">
        <v>1</v>
      </c>
      <c r="F428" s="13">
        <v>32.986631631851203</v>
      </c>
      <c r="G428" s="13">
        <v>0.16739344596862701</v>
      </c>
      <c r="H428" s="13">
        <v>32.408727884292603</v>
      </c>
      <c r="I428" s="13">
        <v>0.16688323020935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 t="b">
        <v>1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AG428" s="10"/>
      <c r="AH428" s="10"/>
    </row>
    <row r="429" spans="1:34" x14ac:dyDescent="0.2">
      <c r="A429" s="7">
        <v>2306.0012000000002</v>
      </c>
      <c r="B429" s="3" t="s">
        <v>43</v>
      </c>
      <c r="C429" s="3">
        <v>0</v>
      </c>
      <c r="D429" s="3">
        <v>0</v>
      </c>
      <c r="E429" s="3" t="b">
        <v>1</v>
      </c>
      <c r="F429" s="13">
        <v>29.6330695152282</v>
      </c>
      <c r="G429" s="13">
        <v>0.217867136001586</v>
      </c>
      <c r="H429" s="13">
        <v>18.544332981109601</v>
      </c>
      <c r="I429" s="13">
        <v>0.170711755752563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 t="b">
        <v>1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AG429" s="10"/>
      <c r="AH429" s="10"/>
    </row>
    <row r="430" spans="1:34" x14ac:dyDescent="0.2">
      <c r="A430" s="7">
        <v>2306.0016700000001</v>
      </c>
      <c r="B430" s="3" t="s">
        <v>59</v>
      </c>
      <c r="C430" s="3">
        <v>0</v>
      </c>
      <c r="D430" s="3">
        <v>0</v>
      </c>
      <c r="E430" s="3" t="b">
        <v>1</v>
      </c>
      <c r="F430" s="13">
        <v>25.5670340061187</v>
      </c>
      <c r="G430" s="13">
        <v>0.166718959808349</v>
      </c>
      <c r="H430" s="13">
        <v>24.8235871791839</v>
      </c>
      <c r="I430" s="13">
        <v>0.16647791862487701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 t="b">
        <v>1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AG430" s="10"/>
      <c r="AH430" s="10"/>
    </row>
    <row r="431" spans="1:34" x14ac:dyDescent="0.2">
      <c r="A431" s="7">
        <v>2306.0339899999999</v>
      </c>
      <c r="B431" s="3" t="s">
        <v>19</v>
      </c>
      <c r="C431" s="3">
        <v>0</v>
      </c>
      <c r="D431" s="3">
        <v>12</v>
      </c>
      <c r="E431" s="3" t="b">
        <v>0</v>
      </c>
      <c r="F431" s="13">
        <v>11.178713798522899</v>
      </c>
      <c r="G431" s="13">
        <v>0.16610193252563399</v>
      </c>
      <c r="H431" s="13">
        <v>11.900626182556101</v>
      </c>
      <c r="I431" s="13">
        <v>0.21693158149719199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 t="b">
        <v>1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 s="10" t="s">
        <v>110</v>
      </c>
      <c r="AH431" s="10"/>
    </row>
    <row r="432" spans="1:34" x14ac:dyDescent="0.2">
      <c r="A432" s="7">
        <v>2306.0214500000002</v>
      </c>
      <c r="B432" s="3" t="s">
        <v>19</v>
      </c>
      <c r="C432" s="3">
        <v>0</v>
      </c>
      <c r="D432" s="3">
        <v>12</v>
      </c>
      <c r="E432" s="3" t="b">
        <v>1</v>
      </c>
      <c r="F432" s="13">
        <v>21.066262245178201</v>
      </c>
      <c r="G432" s="13">
        <v>0.172685861587524</v>
      </c>
      <c r="H432" s="13">
        <v>25.211764812469401</v>
      </c>
      <c r="I432" s="13">
        <v>0.27183651924133301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 t="b">
        <v>1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AG432" s="10"/>
      <c r="AH432" s="10"/>
    </row>
    <row r="433" spans="1:34" x14ac:dyDescent="0.2">
      <c r="A433" s="7">
        <v>2306.0003099999999</v>
      </c>
      <c r="C433" s="3">
        <v>12</v>
      </c>
      <c r="D433" s="3">
        <v>12</v>
      </c>
      <c r="E433" s="3" t="b">
        <v>1</v>
      </c>
      <c r="F433" s="13">
        <v>0.61940312385559004</v>
      </c>
      <c r="G433" s="13">
        <v>0.57000637054443304</v>
      </c>
      <c r="H433" s="13">
        <v>0.87127375602722101</v>
      </c>
      <c r="I433" s="13">
        <v>0.116173267364501</v>
      </c>
      <c r="AG433" s="10" t="s">
        <v>107</v>
      </c>
      <c r="AH433" s="10"/>
    </row>
  </sheetData>
  <sortState xmlns:xlrd2="http://schemas.microsoft.com/office/spreadsheetml/2017/richdata2" ref="A2:AG433">
    <sortCondition ref="B2:B433"/>
    <sortCondition ref="X2:X433"/>
    <sortCondition ref="Y2:Y433"/>
    <sortCondition ref="Z2:Z433"/>
    <sortCondition ref="AA2:AA433"/>
    <sortCondition ref="AB2:AB433"/>
  </sortState>
  <mergeCells count="3">
    <mergeCell ref="AM3:AV3"/>
    <mergeCell ref="AY3:BH3"/>
    <mergeCell ref="AJ14:AK14"/>
  </mergeCells>
  <conditionalFormatting sqref="C1:D1048576">
    <cfRule type="colorScale" priority="9">
      <colorScale>
        <cfvo type="min"/>
        <cfvo type="max"/>
        <color rgb="FFE5FDE4"/>
        <color rgb="FFFEFDB7"/>
      </colorScale>
    </cfRule>
  </conditionalFormatting>
  <conditionalFormatting sqref="J1:O1 R1:W1 E1:E1048576 J2:W1048576">
    <cfRule type="cellIs" dxfId="58" priority="6" stopIfTrue="1" operator="equal">
      <formula>TRUE</formula>
    </cfRule>
    <cfRule type="cellIs" dxfId="57" priority="7" stopIfTrue="1" operator="equal">
      <formula>FALSE</formula>
    </cfRule>
    <cfRule type="cellIs" dxfId="56" priority="8" stopIfTrue="1" operator="equal">
      <formula>0</formula>
    </cfRule>
  </conditionalFormatting>
  <conditionalFormatting sqref="Y1:AF1048576">
    <cfRule type="cellIs" dxfId="55" priority="5" operator="equal">
      <formula>1</formula>
    </cfRule>
  </conditionalFormatting>
  <conditionalFormatting sqref="AN6:AV68">
    <cfRule type="cellIs" dxfId="54" priority="3" operator="equal">
      <formula>0</formula>
    </cfRule>
    <cfRule type="colorScale" priority="4">
      <colorScale>
        <cfvo type="min"/>
        <cfvo type="max"/>
        <color rgb="FFFCFCFF"/>
        <color rgb="FF63BE7B"/>
      </colorScale>
    </cfRule>
  </conditionalFormatting>
  <conditionalFormatting sqref="AZ6:BH68">
    <cfRule type="cellIs" dxfId="53" priority="1" stopIfTrue="1" operator="equal">
      <formula>0</formula>
    </cfRule>
    <cfRule type="colorScale" priority="2">
      <colorScale>
        <cfvo type="min"/>
        <cfvo type="percentile" val="50"/>
        <cfvo type="max"/>
        <color rgb="FF63BE7B"/>
        <color rgb="FFE3FD7C"/>
        <color rgb="FFF8696B"/>
      </colorScale>
    </cfRule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C3E3A-F582-E746-9960-9B8B1136A8A8}">
  <dimension ref="A1:BH433"/>
  <sheetViews>
    <sheetView workbookViewId="0">
      <pane xSplit="5" ySplit="1" topLeftCell="F77" activePane="bottomRight" state="frozen"/>
      <selection pane="topRight" activeCell="F1" sqref="F1"/>
      <selection pane="bottomLeft" activeCell="A2" sqref="A2"/>
      <selection pane="bottomRight" activeCell="B96" sqref="B96"/>
    </sheetView>
  </sheetViews>
  <sheetFormatPr baseColWidth="10" defaultRowHeight="16" x14ac:dyDescent="0.2"/>
  <cols>
    <col min="1" max="1" width="11.6640625" style="6" bestFit="1" customWidth="1"/>
    <col min="2" max="2" width="10.83203125" style="3"/>
    <col min="3" max="4" width="6.6640625" style="3" customWidth="1"/>
    <col min="5" max="5" width="10.83203125" style="3"/>
    <col min="6" max="9" width="6.6640625" style="3" customWidth="1"/>
    <col min="10" max="23" width="9.83203125" style="3" customWidth="1"/>
  </cols>
  <sheetData>
    <row r="1" spans="1:60" s="5" customFormat="1" x14ac:dyDescent="0.2">
      <c r="A1" s="6" t="s">
        <v>0</v>
      </c>
      <c r="B1" s="2" t="s">
        <v>2</v>
      </c>
      <c r="C1" s="2" t="s">
        <v>3</v>
      </c>
      <c r="D1" s="2" t="s">
        <v>4</v>
      </c>
      <c r="E1" s="2" t="s">
        <v>7</v>
      </c>
      <c r="F1" s="2" t="s">
        <v>75</v>
      </c>
      <c r="G1" s="2" t="s">
        <v>78</v>
      </c>
      <c r="H1" s="2" t="s">
        <v>76</v>
      </c>
      <c r="I1" s="2" t="s">
        <v>79</v>
      </c>
      <c r="J1" s="2" t="s">
        <v>96</v>
      </c>
      <c r="K1" s="2" t="s">
        <v>95</v>
      </c>
      <c r="L1" s="2" t="s">
        <v>94</v>
      </c>
      <c r="M1" s="2" t="s">
        <v>93</v>
      </c>
      <c r="N1" s="2" t="s">
        <v>92</v>
      </c>
      <c r="O1" s="2" t="s">
        <v>91</v>
      </c>
      <c r="P1" s="14" t="s">
        <v>97</v>
      </c>
      <c r="Q1" s="14" t="s">
        <v>98</v>
      </c>
      <c r="R1" s="2" t="s">
        <v>90</v>
      </c>
      <c r="S1" s="2" t="s">
        <v>89</v>
      </c>
      <c r="T1" s="2" t="s">
        <v>88</v>
      </c>
      <c r="U1" s="2" t="s">
        <v>87</v>
      </c>
      <c r="V1" s="2" t="s">
        <v>86</v>
      </c>
      <c r="W1" s="2" t="s">
        <v>85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</row>
    <row r="2" spans="1:60" x14ac:dyDescent="0.2">
      <c r="A2" s="7">
        <v>2306.0458699999999</v>
      </c>
      <c r="B2" s="3" t="s">
        <v>10</v>
      </c>
      <c r="C2" s="3">
        <v>0</v>
      </c>
      <c r="D2" s="3">
        <v>0</v>
      </c>
      <c r="E2" s="3" t="b">
        <v>1</v>
      </c>
      <c r="F2" s="13">
        <v>16.4622335433959</v>
      </c>
      <c r="G2" s="13">
        <v>0.16885638236999501</v>
      </c>
      <c r="H2" s="13">
        <v>16.9130165576934</v>
      </c>
      <c r="I2" s="13">
        <v>0.116395711898803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 t="b">
        <v>1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AG2" s="10"/>
      <c r="AH2" s="10"/>
    </row>
    <row r="3" spans="1:60" x14ac:dyDescent="0.2">
      <c r="A3" s="7">
        <v>2306.0004899999999</v>
      </c>
      <c r="B3" s="3" t="s">
        <v>11</v>
      </c>
      <c r="C3" s="3">
        <v>0</v>
      </c>
      <c r="D3" s="3">
        <v>0</v>
      </c>
      <c r="E3" s="3" t="b">
        <v>1</v>
      </c>
      <c r="F3" s="13">
        <v>78.946414232254</v>
      </c>
      <c r="G3" s="13">
        <v>0.16752433776855399</v>
      </c>
      <c r="H3" s="13">
        <v>79.332881927490206</v>
      </c>
      <c r="I3" s="13">
        <v>0.16825366020202601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 t="b">
        <v>1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AG3" s="10" t="s">
        <v>159</v>
      </c>
      <c r="AH3" s="10"/>
      <c r="AJ3" s="19" t="s">
        <v>153</v>
      </c>
      <c r="AK3" s="19" t="s">
        <v>154</v>
      </c>
      <c r="AM3" s="47" t="s">
        <v>156</v>
      </c>
      <c r="AN3" s="47"/>
      <c r="AO3" s="47"/>
      <c r="AP3" s="47"/>
      <c r="AQ3" s="47"/>
      <c r="AR3" s="47"/>
      <c r="AS3" s="47"/>
      <c r="AT3" s="47"/>
      <c r="AU3" s="47"/>
      <c r="AV3" s="47"/>
      <c r="AY3" s="47" t="s">
        <v>156</v>
      </c>
      <c r="AZ3" s="47"/>
      <c r="BA3" s="47"/>
      <c r="BB3" s="47"/>
      <c r="BC3" s="47"/>
      <c r="BD3" s="47"/>
      <c r="BE3" s="47"/>
      <c r="BF3" s="47"/>
      <c r="BG3" s="47"/>
      <c r="BH3" s="47"/>
    </row>
    <row r="4" spans="1:60" x14ac:dyDescent="0.2">
      <c r="A4" s="7">
        <v>2306.1106100000002</v>
      </c>
      <c r="B4" s="3" t="s">
        <v>10</v>
      </c>
      <c r="C4" s="3">
        <v>0</v>
      </c>
      <c r="D4" s="3">
        <v>0</v>
      </c>
      <c r="E4" s="3" t="b">
        <v>1</v>
      </c>
      <c r="F4" s="13">
        <v>12.6887030601501</v>
      </c>
      <c r="G4" s="13">
        <v>0.119467973709106</v>
      </c>
      <c r="H4" s="13">
        <v>13.659832000732401</v>
      </c>
      <c r="I4" s="13">
        <v>0.11572146415710401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 t="b">
        <v>1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AG4" s="10"/>
      <c r="AH4" s="10"/>
      <c r="AJ4" s="16" t="s">
        <v>155</v>
      </c>
      <c r="AK4" s="16">
        <f>COUNTIFS(W:W, "&lt;&gt;0", W:W, "&lt;&gt;")-1</f>
        <v>23</v>
      </c>
      <c r="AM4" s="16"/>
      <c r="AN4" s="16" t="str" cm="1">
        <f t="array" ref="AN4:AV4">TRANSPOSE(AJ4:AJ12)</f>
        <v>num pages</v>
      </c>
      <c r="AO4" s="16" t="str">
        <v>letter spacing</v>
      </c>
      <c r="AP4" s="16" t="str">
        <v>line break</v>
      </c>
      <c r="AQ4" s="16" t="str">
        <v>refs</v>
      </c>
      <c r="AR4" s="16" t="str">
        <v>content</v>
      </c>
      <c r="AS4" s="16" t="str">
        <v>font styles</v>
      </c>
      <c r="AT4" s="16" t="str">
        <v>other styles</v>
      </c>
      <c r="AU4" s="16" t="str">
        <v>ligatures</v>
      </c>
      <c r="AV4" s="16" t="str">
        <v>images</v>
      </c>
      <c r="AZ4" t="str" cm="1">
        <f t="array" ref="AZ4:BH5">TRANSPOSE(AJ16:AK24)</f>
        <v>num pages</v>
      </c>
      <c r="BA4" t="str">
        <v>letter spacing</v>
      </c>
      <c r="BB4" t="str">
        <v>line break</v>
      </c>
      <c r="BC4" t="str">
        <v>refs</v>
      </c>
      <c r="BD4" t="str">
        <v>content</v>
      </c>
      <c r="BE4" t="str">
        <v>font styles</v>
      </c>
      <c r="BF4" t="str">
        <v>other styles</v>
      </c>
      <c r="BG4" t="str">
        <v>ligatures</v>
      </c>
      <c r="BH4" t="str">
        <v>images</v>
      </c>
    </row>
    <row r="5" spans="1:60" x14ac:dyDescent="0.2">
      <c r="A5" s="7">
        <v>2306.0266700000002</v>
      </c>
      <c r="B5" s="3" t="s">
        <v>12</v>
      </c>
      <c r="C5" s="3">
        <v>12</v>
      </c>
      <c r="D5" s="3">
        <v>12</v>
      </c>
      <c r="E5" s="3" t="b">
        <v>0</v>
      </c>
      <c r="F5" s="13">
        <v>7.60261750221252</v>
      </c>
      <c r="G5" s="13">
        <v>7.9584465026855398</v>
      </c>
      <c r="H5" s="13">
        <v>8.8964641094207693</v>
      </c>
      <c r="I5" s="13">
        <v>0.11689329147338801</v>
      </c>
      <c r="J5" s="3">
        <v>6482</v>
      </c>
      <c r="K5" s="3">
        <v>5439</v>
      </c>
      <c r="L5" s="3">
        <v>0</v>
      </c>
      <c r="M5" s="3">
        <v>0</v>
      </c>
      <c r="N5" s="3">
        <v>52</v>
      </c>
      <c r="O5" s="3">
        <v>-6236</v>
      </c>
      <c r="P5" s="3">
        <v>-5329</v>
      </c>
      <c r="Q5" s="3">
        <v>81</v>
      </c>
      <c r="R5" s="3" t="b">
        <v>1</v>
      </c>
      <c r="S5" s="3">
        <v>0</v>
      </c>
      <c r="T5" s="3">
        <v>0</v>
      </c>
      <c r="U5" s="3">
        <v>3</v>
      </c>
      <c r="V5" s="3">
        <v>5</v>
      </c>
      <c r="W5" s="3">
        <v>1</v>
      </c>
      <c r="Y5">
        <v>1</v>
      </c>
      <c r="Z5">
        <v>1</v>
      </c>
      <c r="AA5">
        <v>1</v>
      </c>
      <c r="AB5">
        <v>1</v>
      </c>
      <c r="AG5" s="10" t="s">
        <v>160</v>
      </c>
      <c r="AH5" s="10"/>
      <c r="AJ5" s="16" t="s">
        <v>99</v>
      </c>
      <c r="AK5" s="16">
        <f>COUNTIF(Y:Y,1)</f>
        <v>67</v>
      </c>
      <c r="AM5" s="18" t="s">
        <v>158</v>
      </c>
      <c r="AN5" s="18">
        <f>SUM(AN6:AN68)</f>
        <v>23</v>
      </c>
      <c r="AO5" s="18">
        <f>SUM(AO6:AO68)</f>
        <v>67</v>
      </c>
      <c r="AP5" s="18">
        <f t="shared" ref="AP5:AV5" si="0">SUM(AP6:AP68)</f>
        <v>38</v>
      </c>
      <c r="AQ5" s="18">
        <f t="shared" si="0"/>
        <v>43</v>
      </c>
      <c r="AR5" s="18">
        <f t="shared" si="0"/>
        <v>28</v>
      </c>
      <c r="AS5" s="18">
        <f t="shared" si="0"/>
        <v>4</v>
      </c>
      <c r="AT5" s="18">
        <f t="shared" si="0"/>
        <v>2</v>
      </c>
      <c r="AU5" s="18">
        <f t="shared" si="0"/>
        <v>0</v>
      </c>
      <c r="AV5" s="18">
        <f t="shared" si="0"/>
        <v>0</v>
      </c>
      <c r="AY5" s="18" t="s">
        <v>158</v>
      </c>
      <c r="AZ5" s="35">
        <v>5.3240740740740741E-2</v>
      </c>
      <c r="BA5" s="35">
        <v>0.15509259259259259</v>
      </c>
      <c r="BB5" s="35">
        <v>8.7962962962962965E-2</v>
      </c>
      <c r="BC5" s="35">
        <v>9.9537037037037035E-2</v>
      </c>
      <c r="BD5" s="35">
        <v>6.4814814814814811E-2</v>
      </c>
      <c r="BE5" s="35">
        <v>9.2592592592592587E-3</v>
      </c>
      <c r="BF5" s="35">
        <v>4.6296296296296294E-3</v>
      </c>
      <c r="BG5" s="35">
        <v>0</v>
      </c>
      <c r="BH5" s="35">
        <v>0</v>
      </c>
    </row>
    <row r="6" spans="1:60" x14ac:dyDescent="0.2">
      <c r="A6" s="7">
        <v>2306.0007000000001</v>
      </c>
      <c r="B6" s="3" t="s">
        <v>10</v>
      </c>
      <c r="C6" s="3">
        <v>0</v>
      </c>
      <c r="D6" s="3">
        <v>0</v>
      </c>
      <c r="E6" s="3" t="b">
        <v>1</v>
      </c>
      <c r="F6" s="13">
        <v>17.959355831146201</v>
      </c>
      <c r="G6" s="13">
        <v>0.16881728172302199</v>
      </c>
      <c r="H6" s="13">
        <v>22.8989577293396</v>
      </c>
      <c r="I6" s="13">
        <v>0.17211389541625899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 t="b">
        <v>1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AG6" s="10"/>
      <c r="AH6" s="10"/>
      <c r="AJ6" s="16" t="s">
        <v>100</v>
      </c>
      <c r="AK6" s="16">
        <f>COUNTIF(Z:Z,1)</f>
        <v>38</v>
      </c>
      <c r="AM6" t="str" cm="1">
        <f t="array" ref="AM6:AM68">RAW_docclass!G3:G65</f>
        <v>article</v>
      </c>
      <c r="AN6">
        <f>COUNTIFS($B:$B,$AM6,W:W,"&lt;&gt;0",W:W,"&lt;&gt;")</f>
        <v>5</v>
      </c>
      <c r="AO6">
        <f t="shared" ref="AO6:AV6" si="1">COUNTIFS($B:$B,$AM6,Y:Y,1)</f>
        <v>17</v>
      </c>
      <c r="AP6">
        <f t="shared" si="1"/>
        <v>7</v>
      </c>
      <c r="AQ6">
        <f t="shared" si="1"/>
        <v>9</v>
      </c>
      <c r="AR6">
        <f t="shared" si="1"/>
        <v>5</v>
      </c>
      <c r="AS6">
        <f t="shared" si="1"/>
        <v>1</v>
      </c>
      <c r="AT6">
        <f t="shared" si="1"/>
        <v>0</v>
      </c>
      <c r="AU6">
        <f t="shared" si="1"/>
        <v>0</v>
      </c>
      <c r="AV6">
        <f t="shared" si="1"/>
        <v>0</v>
      </c>
      <c r="AX6">
        <f>COUNTIF(B:B,AY6)</f>
        <v>133</v>
      </c>
      <c r="AY6" t="str" cm="1">
        <f t="array" ref="AY6:AY68">_xlfn.ANCHORARRAY(AM6)</f>
        <v>article</v>
      </c>
      <c r="AZ6" s="34">
        <f>AN6/$AX6</f>
        <v>3.7593984962406013E-2</v>
      </c>
      <c r="BA6" s="34">
        <f t="shared" ref="BA6:BH21" si="2">AO6/$AX6</f>
        <v>0.12781954887218044</v>
      </c>
      <c r="BB6" s="34">
        <f t="shared" si="2"/>
        <v>5.2631578947368418E-2</v>
      </c>
      <c r="BC6" s="34">
        <f t="shared" si="2"/>
        <v>6.7669172932330823E-2</v>
      </c>
      <c r="BD6" s="34">
        <f t="shared" si="2"/>
        <v>3.7593984962406013E-2</v>
      </c>
      <c r="BE6" s="34">
        <f t="shared" si="2"/>
        <v>7.5187969924812026E-3</v>
      </c>
      <c r="BF6" s="34">
        <f t="shared" si="2"/>
        <v>0</v>
      </c>
      <c r="BG6" s="34">
        <f t="shared" si="2"/>
        <v>0</v>
      </c>
      <c r="BH6" s="34">
        <f t="shared" si="2"/>
        <v>0</v>
      </c>
    </row>
    <row r="7" spans="1:60" x14ac:dyDescent="0.2">
      <c r="A7" s="7">
        <v>2306.0270799999998</v>
      </c>
      <c r="B7" s="3" t="s">
        <v>13</v>
      </c>
      <c r="C7" s="3">
        <v>0</v>
      </c>
      <c r="D7" s="3">
        <v>12</v>
      </c>
      <c r="E7" s="3" t="b">
        <v>1</v>
      </c>
      <c r="F7" s="13">
        <v>15.7160737514495</v>
      </c>
      <c r="G7" s="13">
        <v>0.170034170150756</v>
      </c>
      <c r="H7" s="13">
        <v>21.431244850158599</v>
      </c>
      <c r="I7" s="13">
        <v>0.21663904190063399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 t="b">
        <v>1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AG7" s="10"/>
      <c r="AH7" s="10"/>
      <c r="AJ7" s="16" t="s">
        <v>101</v>
      </c>
      <c r="AK7" s="16">
        <f>COUNTIF(AA:AA,1)</f>
        <v>43</v>
      </c>
      <c r="AM7" t="str">
        <v>amsart</v>
      </c>
      <c r="AN7">
        <f t="shared" ref="AN7:AN68" si="3">COUNTIFS($B:$B,$AM7,W:W,"&lt;&gt;0",W:W,"&lt;&gt;")</f>
        <v>0</v>
      </c>
      <c r="AO7">
        <f t="shared" ref="AO7:AO68" si="4">COUNTIFS($B:$B,$AM7,Y:Y,1)</f>
        <v>3</v>
      </c>
      <c r="AP7">
        <f t="shared" ref="AP7:AP68" si="5">COUNTIFS($B:$B,$AM7,Z:Z,1)</f>
        <v>2</v>
      </c>
      <c r="AQ7">
        <f t="shared" ref="AQ7:AQ68" si="6">COUNTIFS($B:$B,$AM7,AA:AA,1)</f>
        <v>2</v>
      </c>
      <c r="AR7">
        <f t="shared" ref="AR7:AR68" si="7">COUNTIFS($B:$B,$AM7,AB:AB,1)</f>
        <v>2</v>
      </c>
      <c r="AS7">
        <f t="shared" ref="AS7:AS68" si="8">COUNTIFS($B:$B,$AM7,AC:AC,1)</f>
        <v>0</v>
      </c>
      <c r="AT7">
        <f t="shared" ref="AT7:AT68" si="9">COUNTIFS($B:$B,$AM7,AD:AD,1)</f>
        <v>0</v>
      </c>
      <c r="AU7">
        <f t="shared" ref="AU7:AU68" si="10">COUNTIFS($B:$B,$AM7,AE:AE,1)</f>
        <v>0</v>
      </c>
      <c r="AV7">
        <f t="shared" ref="AV7:AV68" si="11">COUNTIFS($B:$B,$AM7,AF:AF,1)</f>
        <v>0</v>
      </c>
      <c r="AX7">
        <f t="shared" ref="AX7:AX68" si="12">COUNTIF(B:B,AY7)</f>
        <v>65</v>
      </c>
      <c r="AY7" t="str">
        <v>amsart</v>
      </c>
      <c r="AZ7" s="34">
        <f t="shared" ref="AZ7:AZ68" si="13">AN7/$AX7</f>
        <v>0</v>
      </c>
      <c r="BA7" s="34">
        <f t="shared" si="2"/>
        <v>4.6153846153846156E-2</v>
      </c>
      <c r="BB7" s="34">
        <f t="shared" si="2"/>
        <v>3.0769230769230771E-2</v>
      </c>
      <c r="BC7" s="34">
        <f t="shared" si="2"/>
        <v>3.0769230769230771E-2</v>
      </c>
      <c r="BD7" s="34">
        <f t="shared" si="2"/>
        <v>3.0769230769230771E-2</v>
      </c>
      <c r="BE7" s="34">
        <f t="shared" si="2"/>
        <v>0</v>
      </c>
      <c r="BF7" s="34">
        <f t="shared" si="2"/>
        <v>0</v>
      </c>
      <c r="BG7" s="34">
        <f t="shared" si="2"/>
        <v>0</v>
      </c>
      <c r="BH7" s="34">
        <f t="shared" si="2"/>
        <v>0</v>
      </c>
    </row>
    <row r="8" spans="1:60" x14ac:dyDescent="0.2">
      <c r="A8" s="7">
        <v>2306.0048900000002</v>
      </c>
      <c r="B8" s="3" t="s">
        <v>14</v>
      </c>
      <c r="C8" s="3">
        <v>0</v>
      </c>
      <c r="D8" s="3">
        <v>12</v>
      </c>
      <c r="E8" s="3" t="b">
        <v>1</v>
      </c>
      <c r="F8" s="13">
        <v>9.7199501991271902</v>
      </c>
      <c r="G8" s="13">
        <v>0.168125391006469</v>
      </c>
      <c r="H8" s="13">
        <v>11.4274368286132</v>
      </c>
      <c r="I8" s="13">
        <v>0.21802568435668901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 t="b">
        <v>1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AG8" s="10" t="s">
        <v>159</v>
      </c>
      <c r="AH8" s="10"/>
      <c r="AJ8" s="16" t="s">
        <v>102</v>
      </c>
      <c r="AK8" s="16">
        <f>COUNTIF(AB:AB,1)</f>
        <v>28</v>
      </c>
      <c r="AM8" t="str">
        <v>revtex4-2</v>
      </c>
      <c r="AN8">
        <f t="shared" si="3"/>
        <v>5</v>
      </c>
      <c r="AO8">
        <f t="shared" si="4"/>
        <v>8</v>
      </c>
      <c r="AP8">
        <f t="shared" si="5"/>
        <v>7</v>
      </c>
      <c r="AQ8">
        <f t="shared" si="6"/>
        <v>7</v>
      </c>
      <c r="AR8">
        <f t="shared" si="7"/>
        <v>3</v>
      </c>
      <c r="AS8">
        <f t="shared" si="8"/>
        <v>0</v>
      </c>
      <c r="AT8">
        <f t="shared" si="9"/>
        <v>0</v>
      </c>
      <c r="AU8">
        <f t="shared" si="10"/>
        <v>0</v>
      </c>
      <c r="AV8">
        <f t="shared" si="11"/>
        <v>0</v>
      </c>
      <c r="AX8">
        <f t="shared" si="12"/>
        <v>43</v>
      </c>
      <c r="AY8" t="str">
        <v>revtex4-2</v>
      </c>
      <c r="AZ8" s="34">
        <f t="shared" si="13"/>
        <v>0.11627906976744186</v>
      </c>
      <c r="BA8" s="34">
        <f t="shared" si="2"/>
        <v>0.18604651162790697</v>
      </c>
      <c r="BB8" s="34">
        <f t="shared" si="2"/>
        <v>0.16279069767441862</v>
      </c>
      <c r="BC8" s="34">
        <f t="shared" si="2"/>
        <v>0.16279069767441862</v>
      </c>
      <c r="BD8" s="34">
        <f t="shared" si="2"/>
        <v>6.9767441860465115E-2</v>
      </c>
      <c r="BE8" s="34">
        <f t="shared" si="2"/>
        <v>0</v>
      </c>
      <c r="BF8" s="34">
        <f t="shared" si="2"/>
        <v>0</v>
      </c>
      <c r="BG8" s="34">
        <f t="shared" si="2"/>
        <v>0</v>
      </c>
      <c r="BH8" s="34">
        <f t="shared" si="2"/>
        <v>0</v>
      </c>
    </row>
    <row r="9" spans="1:60" x14ac:dyDescent="0.2">
      <c r="A9" s="7">
        <v>2306.00432</v>
      </c>
      <c r="B9" s="3" t="s">
        <v>10</v>
      </c>
      <c r="C9" s="3">
        <v>0</v>
      </c>
      <c r="D9" s="3">
        <v>12</v>
      </c>
      <c r="E9" s="3" t="b">
        <v>1</v>
      </c>
      <c r="F9" s="13">
        <v>9.4284846782684308</v>
      </c>
      <c r="G9" s="13">
        <v>0.17141056060790999</v>
      </c>
      <c r="H9" s="13">
        <v>11.1318035125732</v>
      </c>
      <c r="I9" s="13">
        <v>0.218157768249511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 t="b">
        <v>1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AG9" s="10"/>
      <c r="AH9" s="10"/>
      <c r="AJ9" s="16" t="s">
        <v>103</v>
      </c>
      <c r="AK9" s="16">
        <f>COUNTIF(AC:AC,1)</f>
        <v>4</v>
      </c>
      <c r="AM9" t="str">
        <v>elsarticle</v>
      </c>
      <c r="AN9">
        <f t="shared" si="3"/>
        <v>2</v>
      </c>
      <c r="AO9">
        <f t="shared" si="4"/>
        <v>3</v>
      </c>
      <c r="AP9">
        <f t="shared" si="5"/>
        <v>2</v>
      </c>
      <c r="AQ9">
        <f t="shared" si="6"/>
        <v>2</v>
      </c>
      <c r="AR9">
        <f t="shared" si="7"/>
        <v>2</v>
      </c>
      <c r="AS9">
        <f t="shared" si="8"/>
        <v>0</v>
      </c>
      <c r="AT9">
        <f t="shared" si="9"/>
        <v>0</v>
      </c>
      <c r="AU9">
        <f t="shared" si="10"/>
        <v>0</v>
      </c>
      <c r="AV9">
        <f t="shared" si="11"/>
        <v>0</v>
      </c>
      <c r="AX9">
        <f t="shared" si="12"/>
        <v>26</v>
      </c>
      <c r="AY9" t="str">
        <v>elsarticle</v>
      </c>
      <c r="AZ9" s="34">
        <f t="shared" si="13"/>
        <v>7.6923076923076927E-2</v>
      </c>
      <c r="BA9" s="34">
        <f t="shared" si="2"/>
        <v>0.11538461538461539</v>
      </c>
      <c r="BB9" s="34">
        <f t="shared" si="2"/>
        <v>7.6923076923076927E-2</v>
      </c>
      <c r="BC9" s="34">
        <f t="shared" si="2"/>
        <v>7.6923076923076927E-2</v>
      </c>
      <c r="BD9" s="34">
        <f t="shared" si="2"/>
        <v>7.6923076923076927E-2</v>
      </c>
      <c r="BE9" s="34">
        <f t="shared" si="2"/>
        <v>0</v>
      </c>
      <c r="BF9" s="34">
        <f t="shared" si="2"/>
        <v>0</v>
      </c>
      <c r="BG9" s="34">
        <f t="shared" si="2"/>
        <v>0</v>
      </c>
      <c r="BH9" s="34">
        <f t="shared" si="2"/>
        <v>0</v>
      </c>
    </row>
    <row r="10" spans="1:60" x14ac:dyDescent="0.2">
      <c r="A10" s="7">
        <v>2306.06241</v>
      </c>
      <c r="B10" s="3" t="s">
        <v>12</v>
      </c>
      <c r="C10" s="3">
        <v>0</v>
      </c>
      <c r="D10" s="3">
        <v>0</v>
      </c>
      <c r="E10" s="3" t="b">
        <v>1</v>
      </c>
      <c r="F10" s="13">
        <v>40.570250749587998</v>
      </c>
      <c r="G10" s="13">
        <v>0.117070913314819</v>
      </c>
      <c r="H10" s="13">
        <v>47.866457223892198</v>
      </c>
      <c r="I10" s="13">
        <v>0.11679410934448201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 t="b">
        <v>1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AG10" s="10"/>
      <c r="AH10" s="10"/>
      <c r="AJ10" s="16" t="s">
        <v>104</v>
      </c>
      <c r="AK10" s="16">
        <f>COUNTIF(AD:AD,1)</f>
        <v>2</v>
      </c>
      <c r="AM10" t="str">
        <v>IEEEtran</v>
      </c>
      <c r="AN10">
        <f t="shared" si="3"/>
        <v>2</v>
      </c>
      <c r="AO10">
        <f t="shared" si="4"/>
        <v>6</v>
      </c>
      <c r="AP10">
        <f t="shared" si="5"/>
        <v>5</v>
      </c>
      <c r="AQ10">
        <f t="shared" si="6"/>
        <v>4</v>
      </c>
      <c r="AR10">
        <f t="shared" si="7"/>
        <v>2</v>
      </c>
      <c r="AS10">
        <f t="shared" si="8"/>
        <v>0</v>
      </c>
      <c r="AT10">
        <f t="shared" si="9"/>
        <v>0</v>
      </c>
      <c r="AU10">
        <f t="shared" si="10"/>
        <v>0</v>
      </c>
      <c r="AV10">
        <f t="shared" si="11"/>
        <v>0</v>
      </c>
      <c r="AX10">
        <f t="shared" si="12"/>
        <v>26</v>
      </c>
      <c r="AY10" t="str">
        <v>IEEEtran</v>
      </c>
      <c r="AZ10" s="34">
        <f t="shared" si="13"/>
        <v>7.6923076923076927E-2</v>
      </c>
      <c r="BA10" s="34">
        <f t="shared" si="2"/>
        <v>0.23076923076923078</v>
      </c>
      <c r="BB10" s="34">
        <f t="shared" si="2"/>
        <v>0.19230769230769232</v>
      </c>
      <c r="BC10" s="34">
        <f t="shared" si="2"/>
        <v>0.15384615384615385</v>
      </c>
      <c r="BD10" s="34">
        <f t="shared" si="2"/>
        <v>7.6923076923076927E-2</v>
      </c>
      <c r="BE10" s="34">
        <f t="shared" si="2"/>
        <v>0</v>
      </c>
      <c r="BF10" s="34">
        <f t="shared" si="2"/>
        <v>0</v>
      </c>
      <c r="BG10" s="34">
        <f t="shared" si="2"/>
        <v>0</v>
      </c>
      <c r="BH10" s="34">
        <f t="shared" si="2"/>
        <v>0</v>
      </c>
    </row>
    <row r="11" spans="1:60" x14ac:dyDescent="0.2">
      <c r="A11" s="7">
        <v>2306.00182</v>
      </c>
      <c r="B11" s="3" t="s">
        <v>13</v>
      </c>
      <c r="C11" s="3">
        <v>0</v>
      </c>
      <c r="D11" s="3">
        <v>12</v>
      </c>
      <c r="E11" s="3" t="b">
        <v>1</v>
      </c>
      <c r="F11" s="13">
        <v>25.825656652450501</v>
      </c>
      <c r="G11" s="13">
        <v>0.167467355728149</v>
      </c>
      <c r="H11" s="13">
        <v>25.8662557601928</v>
      </c>
      <c r="I11" s="13">
        <v>0.22216510772705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 t="b">
        <v>1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AG11" s="10"/>
      <c r="AH11" s="10"/>
      <c r="AJ11" s="16" t="s">
        <v>105</v>
      </c>
      <c r="AK11" s="16">
        <f>COUNTIF(AE:AE,1)</f>
        <v>0</v>
      </c>
      <c r="AM11" t="str">
        <v>revtex4-1</v>
      </c>
      <c r="AN11">
        <f t="shared" si="3"/>
        <v>2</v>
      </c>
      <c r="AO11">
        <f t="shared" si="4"/>
        <v>6</v>
      </c>
      <c r="AP11">
        <f t="shared" si="5"/>
        <v>3</v>
      </c>
      <c r="AQ11">
        <f t="shared" si="6"/>
        <v>3</v>
      </c>
      <c r="AR11">
        <f t="shared" si="7"/>
        <v>2</v>
      </c>
      <c r="AS11">
        <f t="shared" si="8"/>
        <v>1</v>
      </c>
      <c r="AT11">
        <f t="shared" si="9"/>
        <v>0</v>
      </c>
      <c r="AU11">
        <f t="shared" si="10"/>
        <v>0</v>
      </c>
      <c r="AV11">
        <f t="shared" si="11"/>
        <v>0</v>
      </c>
      <c r="AX11">
        <f t="shared" si="12"/>
        <v>23</v>
      </c>
      <c r="AY11" t="str">
        <v>revtex4-1</v>
      </c>
      <c r="AZ11" s="34">
        <f t="shared" si="13"/>
        <v>8.6956521739130432E-2</v>
      </c>
      <c r="BA11" s="34">
        <f t="shared" si="2"/>
        <v>0.2608695652173913</v>
      </c>
      <c r="BB11" s="34">
        <f t="shared" si="2"/>
        <v>0.13043478260869565</v>
      </c>
      <c r="BC11" s="34">
        <f t="shared" si="2"/>
        <v>0.13043478260869565</v>
      </c>
      <c r="BD11" s="34">
        <f t="shared" si="2"/>
        <v>8.6956521739130432E-2</v>
      </c>
      <c r="BE11" s="34">
        <f t="shared" si="2"/>
        <v>4.3478260869565216E-2</v>
      </c>
      <c r="BF11" s="34">
        <f t="shared" si="2"/>
        <v>0</v>
      </c>
      <c r="BG11" s="34">
        <f t="shared" si="2"/>
        <v>0</v>
      </c>
      <c r="BH11" s="34">
        <f t="shared" si="2"/>
        <v>0</v>
      </c>
    </row>
    <row r="12" spans="1:60" x14ac:dyDescent="0.2">
      <c r="A12" s="7">
        <v>2306.00389</v>
      </c>
      <c r="B12" s="3" t="s">
        <v>10</v>
      </c>
      <c r="C12" s="3">
        <v>0</v>
      </c>
      <c r="D12" s="3">
        <v>0</v>
      </c>
      <c r="E12" s="3" t="b">
        <v>1</v>
      </c>
      <c r="F12" s="13">
        <v>20.800549030303898</v>
      </c>
      <c r="G12" s="13">
        <v>0.171859741210937</v>
      </c>
      <c r="H12" s="13">
        <v>21.295785188674898</v>
      </c>
      <c r="I12" s="13">
        <v>0.16648221015930101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 t="b">
        <v>1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AG12" s="10"/>
      <c r="AH12" s="10"/>
      <c r="AJ12" s="16" t="s">
        <v>106</v>
      </c>
      <c r="AK12" s="16">
        <f>COUNTIF(AF:AF,1)</f>
        <v>0</v>
      </c>
      <c r="AM12" t="str">
        <v>acmart</v>
      </c>
      <c r="AN12">
        <f t="shared" si="3"/>
        <v>2</v>
      </c>
      <c r="AO12">
        <f t="shared" si="4"/>
        <v>8</v>
      </c>
      <c r="AP12">
        <f t="shared" si="5"/>
        <v>4</v>
      </c>
      <c r="AQ12">
        <f t="shared" si="6"/>
        <v>5</v>
      </c>
      <c r="AR12">
        <f t="shared" si="7"/>
        <v>3</v>
      </c>
      <c r="AS12">
        <f t="shared" si="8"/>
        <v>0</v>
      </c>
      <c r="AT12">
        <f t="shared" si="9"/>
        <v>0</v>
      </c>
      <c r="AU12">
        <f t="shared" si="10"/>
        <v>0</v>
      </c>
      <c r="AV12">
        <f t="shared" si="11"/>
        <v>0</v>
      </c>
      <c r="AX12">
        <f t="shared" si="12"/>
        <v>21</v>
      </c>
      <c r="AY12" t="str">
        <v>acmart</v>
      </c>
      <c r="AZ12" s="34">
        <f t="shared" si="13"/>
        <v>9.5238095238095233E-2</v>
      </c>
      <c r="BA12" s="34">
        <f t="shared" si="2"/>
        <v>0.38095238095238093</v>
      </c>
      <c r="BB12" s="34">
        <f t="shared" si="2"/>
        <v>0.19047619047619047</v>
      </c>
      <c r="BC12" s="34">
        <f t="shared" si="2"/>
        <v>0.23809523809523808</v>
      </c>
      <c r="BD12" s="34">
        <f t="shared" si="2"/>
        <v>0.14285714285714285</v>
      </c>
      <c r="BE12" s="34">
        <f t="shared" si="2"/>
        <v>0</v>
      </c>
      <c r="BF12" s="34">
        <f t="shared" si="2"/>
        <v>0</v>
      </c>
      <c r="BG12" s="34">
        <f t="shared" si="2"/>
        <v>0</v>
      </c>
      <c r="BH12" s="34">
        <f t="shared" si="2"/>
        <v>0</v>
      </c>
    </row>
    <row r="13" spans="1:60" x14ac:dyDescent="0.2">
      <c r="A13" s="7">
        <v>2306.0012499999998</v>
      </c>
      <c r="B13" s="3" t="s">
        <v>10</v>
      </c>
      <c r="C13" s="3">
        <v>0</v>
      </c>
      <c r="D13" s="3">
        <v>0</v>
      </c>
      <c r="E13" s="3" t="b">
        <v>0</v>
      </c>
      <c r="F13" s="13">
        <v>15.7047183513641</v>
      </c>
      <c r="G13" s="13">
        <v>0.11670875549316399</v>
      </c>
      <c r="H13" s="13">
        <v>17.6785788536071</v>
      </c>
      <c r="I13" s="13">
        <v>0.16958189010620101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 t="b">
        <v>1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s="10" t="s">
        <v>109</v>
      </c>
      <c r="AH13" s="10"/>
      <c r="AM13" t="str">
        <v>mnras</v>
      </c>
      <c r="AN13">
        <f t="shared" si="3"/>
        <v>0</v>
      </c>
      <c r="AO13">
        <f t="shared" si="4"/>
        <v>0</v>
      </c>
      <c r="AP13">
        <f t="shared" si="5"/>
        <v>0</v>
      </c>
      <c r="AQ13">
        <f t="shared" si="6"/>
        <v>0</v>
      </c>
      <c r="AR13">
        <f t="shared" si="7"/>
        <v>0</v>
      </c>
      <c r="AS13">
        <f t="shared" si="8"/>
        <v>0</v>
      </c>
      <c r="AT13">
        <f t="shared" si="9"/>
        <v>0</v>
      </c>
      <c r="AU13">
        <f t="shared" si="10"/>
        <v>0</v>
      </c>
      <c r="AV13">
        <f t="shared" si="11"/>
        <v>0</v>
      </c>
      <c r="AX13">
        <f t="shared" si="12"/>
        <v>8</v>
      </c>
      <c r="AY13" t="str">
        <v>mnras</v>
      </c>
      <c r="AZ13" s="34">
        <f t="shared" si="13"/>
        <v>0</v>
      </c>
      <c r="BA13" s="34">
        <f t="shared" si="2"/>
        <v>0</v>
      </c>
      <c r="BB13" s="34">
        <f t="shared" si="2"/>
        <v>0</v>
      </c>
      <c r="BC13" s="34">
        <f t="shared" si="2"/>
        <v>0</v>
      </c>
      <c r="BD13" s="34">
        <f t="shared" si="2"/>
        <v>0</v>
      </c>
      <c r="BE13" s="34">
        <f t="shared" si="2"/>
        <v>0</v>
      </c>
      <c r="BF13" s="34">
        <f t="shared" si="2"/>
        <v>0</v>
      </c>
      <c r="BG13" s="34">
        <f t="shared" si="2"/>
        <v>0</v>
      </c>
      <c r="BH13" s="34">
        <f t="shared" si="2"/>
        <v>0</v>
      </c>
    </row>
    <row r="14" spans="1:60" x14ac:dyDescent="0.2">
      <c r="A14" s="7">
        <v>2306.0029300000001</v>
      </c>
      <c r="B14" s="3" t="s">
        <v>15</v>
      </c>
      <c r="C14" s="3">
        <v>0</v>
      </c>
      <c r="D14" s="3">
        <v>0</v>
      </c>
      <c r="E14" s="3" t="b">
        <v>0</v>
      </c>
      <c r="F14" s="13">
        <v>18.535881042480401</v>
      </c>
      <c r="G14" s="13">
        <v>0.116085290908813</v>
      </c>
      <c r="H14" s="13">
        <v>19.116293191909701</v>
      </c>
      <c r="I14" s="13">
        <v>0.17112612724304199</v>
      </c>
      <c r="J14" s="3">
        <v>2</v>
      </c>
      <c r="K14" s="3">
        <v>2</v>
      </c>
      <c r="L14" s="3">
        <v>0</v>
      </c>
      <c r="M14" s="3">
        <v>0</v>
      </c>
      <c r="N14" s="3">
        <v>0</v>
      </c>
      <c r="O14" s="3">
        <v>-2</v>
      </c>
      <c r="P14" s="3">
        <v>-2</v>
      </c>
      <c r="Q14" s="3">
        <v>1</v>
      </c>
      <c r="R14" s="3" t="b">
        <v>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Y14">
        <v>1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 s="10" t="s">
        <v>122</v>
      </c>
      <c r="AH14" s="10"/>
      <c r="AJ14" s="49" t="s">
        <v>227</v>
      </c>
      <c r="AK14" s="49"/>
      <c r="AM14" t="str">
        <v>llncs</v>
      </c>
      <c r="AN14">
        <f t="shared" si="3"/>
        <v>0</v>
      </c>
      <c r="AO14">
        <f t="shared" si="4"/>
        <v>0</v>
      </c>
      <c r="AP14">
        <f t="shared" si="5"/>
        <v>0</v>
      </c>
      <c r="AQ14">
        <f t="shared" si="6"/>
        <v>1</v>
      </c>
      <c r="AR14">
        <f t="shared" si="7"/>
        <v>1</v>
      </c>
      <c r="AS14">
        <f t="shared" si="8"/>
        <v>0</v>
      </c>
      <c r="AT14">
        <f t="shared" si="9"/>
        <v>0</v>
      </c>
      <c r="AU14">
        <f t="shared" si="10"/>
        <v>0</v>
      </c>
      <c r="AV14">
        <f t="shared" si="11"/>
        <v>0</v>
      </c>
      <c r="AX14">
        <f t="shared" si="12"/>
        <v>8</v>
      </c>
      <c r="AY14" t="str">
        <v>llncs</v>
      </c>
      <c r="AZ14" s="34">
        <f t="shared" si="13"/>
        <v>0</v>
      </c>
      <c r="BA14" s="34">
        <f t="shared" si="2"/>
        <v>0</v>
      </c>
      <c r="BB14" s="34">
        <f t="shared" si="2"/>
        <v>0</v>
      </c>
      <c r="BC14" s="34">
        <f t="shared" si="2"/>
        <v>0.125</v>
      </c>
      <c r="BD14" s="34">
        <f t="shared" si="2"/>
        <v>0.125</v>
      </c>
      <c r="BE14" s="34">
        <f t="shared" si="2"/>
        <v>0</v>
      </c>
      <c r="BF14" s="34">
        <f t="shared" si="2"/>
        <v>0</v>
      </c>
      <c r="BG14" s="34">
        <f t="shared" si="2"/>
        <v>0</v>
      </c>
      <c r="BH14" s="34">
        <f t="shared" si="2"/>
        <v>0</v>
      </c>
    </row>
    <row r="15" spans="1:60" x14ac:dyDescent="0.2">
      <c r="A15" s="7">
        <v>2306.0021000000002</v>
      </c>
      <c r="B15" s="3" t="s">
        <v>10</v>
      </c>
      <c r="C15" s="3">
        <v>0</v>
      </c>
      <c r="D15" s="3">
        <v>0</v>
      </c>
      <c r="E15" s="3" t="b">
        <v>1</v>
      </c>
      <c r="F15" s="13">
        <v>22.457375288009601</v>
      </c>
      <c r="G15" s="13">
        <v>0.17418551445007299</v>
      </c>
      <c r="H15" s="13">
        <v>23.6106646060943</v>
      </c>
      <c r="I15" s="13">
        <v>0.11576342582702601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b">
        <v>1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AG15" s="10"/>
      <c r="AH15" s="10"/>
      <c r="AJ15" s="19" t="s">
        <v>153</v>
      </c>
      <c r="AK15" s="19" t="s">
        <v>154</v>
      </c>
      <c r="AM15" t="str">
        <v>revtex4</v>
      </c>
      <c r="AN15">
        <f t="shared" si="3"/>
        <v>0</v>
      </c>
      <c r="AO15">
        <f t="shared" si="4"/>
        <v>0</v>
      </c>
      <c r="AP15">
        <f t="shared" si="5"/>
        <v>0</v>
      </c>
      <c r="AQ15">
        <f t="shared" si="6"/>
        <v>0</v>
      </c>
      <c r="AR15">
        <f t="shared" si="7"/>
        <v>0</v>
      </c>
      <c r="AS15">
        <f t="shared" si="8"/>
        <v>0</v>
      </c>
      <c r="AT15">
        <f t="shared" si="9"/>
        <v>0</v>
      </c>
      <c r="AU15">
        <f t="shared" si="10"/>
        <v>0</v>
      </c>
      <c r="AV15">
        <f t="shared" si="11"/>
        <v>0</v>
      </c>
      <c r="AX15">
        <f t="shared" si="12"/>
        <v>7</v>
      </c>
      <c r="AY15" t="str">
        <v>revtex4</v>
      </c>
      <c r="AZ15" s="34">
        <f t="shared" si="13"/>
        <v>0</v>
      </c>
      <c r="BA15" s="34">
        <f t="shared" si="2"/>
        <v>0</v>
      </c>
      <c r="BB15" s="34">
        <f t="shared" si="2"/>
        <v>0</v>
      </c>
      <c r="BC15" s="34">
        <f t="shared" si="2"/>
        <v>0</v>
      </c>
      <c r="BD15" s="34">
        <f t="shared" si="2"/>
        <v>0</v>
      </c>
      <c r="BE15" s="34">
        <f t="shared" si="2"/>
        <v>0</v>
      </c>
      <c r="BF15" s="34">
        <f t="shared" si="2"/>
        <v>0</v>
      </c>
      <c r="BG15" s="34">
        <f t="shared" si="2"/>
        <v>0</v>
      </c>
      <c r="BH15" s="34">
        <f t="shared" si="2"/>
        <v>0</v>
      </c>
    </row>
    <row r="16" spans="1:60" x14ac:dyDescent="0.2">
      <c r="A16" s="7">
        <v>2306.0166100000001</v>
      </c>
      <c r="B16" s="3" t="s">
        <v>16</v>
      </c>
      <c r="C16" s="3">
        <v>0</v>
      </c>
      <c r="D16" s="3">
        <v>12</v>
      </c>
      <c r="E16" s="3" t="b">
        <v>1</v>
      </c>
      <c r="F16" s="13">
        <v>15.263700246810901</v>
      </c>
      <c r="G16" s="13">
        <v>0.16872644424438399</v>
      </c>
      <c r="H16" s="13">
        <v>16.374384403228699</v>
      </c>
      <c r="I16" s="13">
        <v>0.166400671005249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 t="b">
        <v>1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AG16" s="10"/>
      <c r="AH16" s="10"/>
      <c r="AJ16" t="str" cm="1">
        <f t="array" ref="AJ16:AJ24">AJ4:AJ12</f>
        <v>num pages</v>
      </c>
      <c r="AK16" s="29">
        <f>AK4/432</f>
        <v>5.3240740740740741E-2</v>
      </c>
      <c r="AM16" t="str">
        <v>INTERSPEECH2023</v>
      </c>
      <c r="AN16">
        <f t="shared" si="3"/>
        <v>1</v>
      </c>
      <c r="AO16">
        <f t="shared" si="4"/>
        <v>1</v>
      </c>
      <c r="AP16">
        <f t="shared" si="5"/>
        <v>1</v>
      </c>
      <c r="AQ16">
        <f t="shared" si="6"/>
        <v>1</v>
      </c>
      <c r="AR16">
        <f t="shared" si="7"/>
        <v>1</v>
      </c>
      <c r="AS16">
        <f t="shared" si="8"/>
        <v>0</v>
      </c>
      <c r="AT16">
        <f t="shared" si="9"/>
        <v>0</v>
      </c>
      <c r="AU16">
        <f t="shared" si="10"/>
        <v>0</v>
      </c>
      <c r="AV16">
        <f t="shared" si="11"/>
        <v>0</v>
      </c>
      <c r="AX16">
        <f t="shared" si="12"/>
        <v>4</v>
      </c>
      <c r="AY16" t="str">
        <v>INTERSPEECH2023</v>
      </c>
      <c r="AZ16" s="34">
        <f t="shared" si="13"/>
        <v>0.25</v>
      </c>
      <c r="BA16" s="34">
        <f t="shared" si="2"/>
        <v>0.25</v>
      </c>
      <c r="BB16" s="34">
        <f t="shared" si="2"/>
        <v>0.25</v>
      </c>
      <c r="BC16" s="34">
        <f t="shared" si="2"/>
        <v>0.25</v>
      </c>
      <c r="BD16" s="34">
        <f t="shared" si="2"/>
        <v>0.25</v>
      </c>
      <c r="BE16" s="34">
        <f t="shared" si="2"/>
        <v>0</v>
      </c>
      <c r="BF16" s="34">
        <f t="shared" si="2"/>
        <v>0</v>
      </c>
      <c r="BG16" s="34">
        <f t="shared" si="2"/>
        <v>0</v>
      </c>
      <c r="BH16" s="34">
        <f t="shared" si="2"/>
        <v>0</v>
      </c>
    </row>
    <row r="17" spans="1:60" x14ac:dyDescent="0.2">
      <c r="A17" s="7">
        <v>2306.0834500000001</v>
      </c>
      <c r="B17" s="3" t="s">
        <v>17</v>
      </c>
      <c r="C17" s="3">
        <v>0</v>
      </c>
      <c r="D17" s="3">
        <v>0</v>
      </c>
      <c r="E17" s="3" t="b">
        <v>0</v>
      </c>
      <c r="F17" s="13">
        <v>31.706979274749699</v>
      </c>
      <c r="G17" s="13">
        <v>0.16703534126281699</v>
      </c>
      <c r="H17" s="13">
        <v>32.154649496078399</v>
      </c>
      <c r="I17" s="13">
        <v>0.166599035263061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 t="b">
        <v>1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s="10" t="s">
        <v>109</v>
      </c>
      <c r="AH17" s="10"/>
      <c r="AJ17" t="str">
        <v>letter spacing</v>
      </c>
      <c r="AK17" s="29">
        <f t="shared" ref="AK17:AK24" si="14">AK5/432</f>
        <v>0.15509259259259259</v>
      </c>
      <c r="AM17" t="str">
        <v>sn-jnl</v>
      </c>
      <c r="AN17">
        <f t="shared" si="3"/>
        <v>0</v>
      </c>
      <c r="AO17">
        <f t="shared" si="4"/>
        <v>0</v>
      </c>
      <c r="AP17">
        <f t="shared" si="5"/>
        <v>0</v>
      </c>
      <c r="AQ17">
        <f t="shared" si="6"/>
        <v>0</v>
      </c>
      <c r="AR17">
        <f t="shared" si="7"/>
        <v>0</v>
      </c>
      <c r="AS17">
        <f t="shared" si="8"/>
        <v>0</v>
      </c>
      <c r="AT17">
        <f t="shared" si="9"/>
        <v>0</v>
      </c>
      <c r="AU17">
        <f t="shared" si="10"/>
        <v>0</v>
      </c>
      <c r="AV17">
        <f t="shared" si="11"/>
        <v>0</v>
      </c>
      <c r="AX17">
        <f t="shared" si="12"/>
        <v>4</v>
      </c>
      <c r="AY17" t="str">
        <v>sn-jnl</v>
      </c>
      <c r="AZ17" s="34">
        <f t="shared" si="13"/>
        <v>0</v>
      </c>
      <c r="BA17" s="34">
        <f t="shared" si="2"/>
        <v>0</v>
      </c>
      <c r="BB17" s="34">
        <f t="shared" si="2"/>
        <v>0</v>
      </c>
      <c r="BC17" s="34">
        <f t="shared" si="2"/>
        <v>0</v>
      </c>
      <c r="BD17" s="34">
        <f t="shared" si="2"/>
        <v>0</v>
      </c>
      <c r="BE17" s="34">
        <f t="shared" si="2"/>
        <v>0</v>
      </c>
      <c r="BF17" s="34">
        <f t="shared" si="2"/>
        <v>0</v>
      </c>
      <c r="BG17" s="34">
        <f t="shared" si="2"/>
        <v>0</v>
      </c>
      <c r="BH17" s="34">
        <f t="shared" si="2"/>
        <v>0</v>
      </c>
    </row>
    <row r="18" spans="1:60" x14ac:dyDescent="0.2">
      <c r="A18" s="7">
        <v>2306.0002800000002</v>
      </c>
      <c r="B18" s="3" t="s">
        <v>18</v>
      </c>
      <c r="C18" s="3">
        <v>0</v>
      </c>
      <c r="D18" s="3">
        <v>12</v>
      </c>
      <c r="E18" s="3" t="b">
        <v>1</v>
      </c>
      <c r="F18" s="13">
        <v>11.7470245361328</v>
      </c>
      <c r="G18" s="13">
        <v>0.16862583160400299</v>
      </c>
      <c r="H18" s="13">
        <v>12.196625709533601</v>
      </c>
      <c r="I18" s="13">
        <v>0.217333793640136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 t="b">
        <v>1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AG18" s="10"/>
      <c r="AH18" s="10"/>
      <c r="AJ18" t="str">
        <v>line break</v>
      </c>
      <c r="AK18" s="29">
        <f t="shared" si="14"/>
        <v>8.7962962962962965E-2</v>
      </c>
      <c r="AM18" t="str">
        <v>achemso</v>
      </c>
      <c r="AN18">
        <f t="shared" si="3"/>
        <v>0</v>
      </c>
      <c r="AO18">
        <f t="shared" si="4"/>
        <v>1</v>
      </c>
      <c r="AP18">
        <f t="shared" si="5"/>
        <v>0</v>
      </c>
      <c r="AQ18">
        <f t="shared" si="6"/>
        <v>1</v>
      </c>
      <c r="AR18">
        <f t="shared" si="7"/>
        <v>2</v>
      </c>
      <c r="AS18">
        <f t="shared" si="8"/>
        <v>0</v>
      </c>
      <c r="AT18">
        <f t="shared" si="9"/>
        <v>0</v>
      </c>
      <c r="AU18">
        <f t="shared" si="10"/>
        <v>0</v>
      </c>
      <c r="AV18">
        <f t="shared" si="11"/>
        <v>0</v>
      </c>
      <c r="AX18">
        <f t="shared" si="12"/>
        <v>3</v>
      </c>
      <c r="AY18" t="str">
        <v>achemso</v>
      </c>
      <c r="AZ18" s="34">
        <f t="shared" si="13"/>
        <v>0</v>
      </c>
      <c r="BA18" s="34">
        <f t="shared" si="2"/>
        <v>0.33333333333333331</v>
      </c>
      <c r="BB18" s="34">
        <f t="shared" si="2"/>
        <v>0</v>
      </c>
      <c r="BC18" s="34">
        <f t="shared" si="2"/>
        <v>0.33333333333333331</v>
      </c>
      <c r="BD18" s="34">
        <f t="shared" si="2"/>
        <v>0.66666666666666663</v>
      </c>
      <c r="BE18" s="34">
        <f t="shared" si="2"/>
        <v>0</v>
      </c>
      <c r="BF18" s="34">
        <f t="shared" si="2"/>
        <v>0</v>
      </c>
      <c r="BG18" s="34">
        <f t="shared" si="2"/>
        <v>0</v>
      </c>
      <c r="BH18" s="34">
        <f t="shared" si="2"/>
        <v>0</v>
      </c>
    </row>
    <row r="19" spans="1:60" x14ac:dyDescent="0.2">
      <c r="A19" s="7">
        <v>2306.0153399999999</v>
      </c>
      <c r="B19" s="3" t="s">
        <v>10</v>
      </c>
      <c r="C19" s="3">
        <v>0</v>
      </c>
      <c r="D19" s="3">
        <v>12</v>
      </c>
      <c r="E19" s="3" t="b">
        <v>1</v>
      </c>
      <c r="F19" s="13">
        <v>10.0055122375488</v>
      </c>
      <c r="G19" s="13">
        <v>0.16741061210632299</v>
      </c>
      <c r="H19" s="13">
        <v>15.0474185943603</v>
      </c>
      <c r="I19" s="13">
        <v>0.26846408843994102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 t="b">
        <v>1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AG19" s="10"/>
      <c r="AH19" s="10"/>
      <c r="AJ19" t="str">
        <v>refs</v>
      </c>
      <c r="AK19" s="29">
        <f t="shared" si="14"/>
        <v>9.9537037037037035E-2</v>
      </c>
      <c r="AM19" t="str">
        <v>iopart</v>
      </c>
      <c r="AN19">
        <f t="shared" si="3"/>
        <v>0</v>
      </c>
      <c r="AO19">
        <f t="shared" si="4"/>
        <v>0</v>
      </c>
      <c r="AP19">
        <f t="shared" si="5"/>
        <v>0</v>
      </c>
      <c r="AQ19">
        <f t="shared" si="6"/>
        <v>0</v>
      </c>
      <c r="AR19">
        <f t="shared" si="7"/>
        <v>0</v>
      </c>
      <c r="AS19">
        <f t="shared" si="8"/>
        <v>0</v>
      </c>
      <c r="AT19">
        <f t="shared" si="9"/>
        <v>0</v>
      </c>
      <c r="AU19">
        <f t="shared" si="10"/>
        <v>0</v>
      </c>
      <c r="AV19">
        <f t="shared" si="11"/>
        <v>0</v>
      </c>
      <c r="AX19">
        <f t="shared" si="12"/>
        <v>3</v>
      </c>
      <c r="AY19" t="str">
        <v>iopart</v>
      </c>
      <c r="AZ19" s="34">
        <f t="shared" si="13"/>
        <v>0</v>
      </c>
      <c r="BA19" s="34">
        <f t="shared" si="2"/>
        <v>0</v>
      </c>
      <c r="BB19" s="34">
        <f t="shared" si="2"/>
        <v>0</v>
      </c>
      <c r="BC19" s="34">
        <f t="shared" si="2"/>
        <v>0</v>
      </c>
      <c r="BD19" s="34">
        <f t="shared" si="2"/>
        <v>0</v>
      </c>
      <c r="BE19" s="34">
        <f t="shared" si="2"/>
        <v>0</v>
      </c>
      <c r="BF19" s="34">
        <f t="shared" si="2"/>
        <v>0</v>
      </c>
      <c r="BG19" s="34">
        <f t="shared" si="2"/>
        <v>0</v>
      </c>
      <c r="BH19" s="34">
        <f t="shared" si="2"/>
        <v>0</v>
      </c>
    </row>
    <row r="20" spans="1:60" x14ac:dyDescent="0.2">
      <c r="A20" s="7">
        <v>2306.0019400000001</v>
      </c>
      <c r="B20" s="3" t="s">
        <v>13</v>
      </c>
      <c r="C20" s="3">
        <v>0</v>
      </c>
      <c r="D20" s="3">
        <v>0</v>
      </c>
      <c r="E20" s="3" t="b">
        <v>1</v>
      </c>
      <c r="F20" s="13">
        <v>11.5763566493988</v>
      </c>
      <c r="G20" s="13">
        <v>0.16726875305175701</v>
      </c>
      <c r="H20" s="13">
        <v>16.623079776763898</v>
      </c>
      <c r="I20" s="13">
        <v>0.171658039093017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b">
        <v>1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AG20" s="10"/>
      <c r="AH20" s="10"/>
      <c r="AJ20" t="str">
        <v>content</v>
      </c>
      <c r="AK20" s="29">
        <f t="shared" si="14"/>
        <v>6.4814814814814811E-2</v>
      </c>
      <c r="AM20" t="str">
        <v>wlscirep</v>
      </c>
      <c r="AN20">
        <f t="shared" si="3"/>
        <v>0</v>
      </c>
      <c r="AO20">
        <f t="shared" si="4"/>
        <v>1</v>
      </c>
      <c r="AP20">
        <f t="shared" si="5"/>
        <v>0</v>
      </c>
      <c r="AQ20">
        <f t="shared" si="6"/>
        <v>0</v>
      </c>
      <c r="AR20">
        <f t="shared" si="7"/>
        <v>0</v>
      </c>
      <c r="AS20">
        <f t="shared" si="8"/>
        <v>0</v>
      </c>
      <c r="AT20">
        <f t="shared" si="9"/>
        <v>0</v>
      </c>
      <c r="AU20">
        <f t="shared" si="10"/>
        <v>0</v>
      </c>
      <c r="AV20">
        <f t="shared" si="11"/>
        <v>0</v>
      </c>
      <c r="AX20">
        <f t="shared" si="12"/>
        <v>2</v>
      </c>
      <c r="AY20" t="str">
        <v>wlscirep</v>
      </c>
      <c r="AZ20" s="34">
        <f t="shared" si="13"/>
        <v>0</v>
      </c>
      <c r="BA20" s="34">
        <f t="shared" si="2"/>
        <v>0.5</v>
      </c>
      <c r="BB20" s="34">
        <f t="shared" si="2"/>
        <v>0</v>
      </c>
      <c r="BC20" s="34">
        <f t="shared" si="2"/>
        <v>0</v>
      </c>
      <c r="BD20" s="34">
        <f t="shared" si="2"/>
        <v>0</v>
      </c>
      <c r="BE20" s="34">
        <f t="shared" si="2"/>
        <v>0</v>
      </c>
      <c r="BF20" s="34">
        <f t="shared" si="2"/>
        <v>0</v>
      </c>
      <c r="BG20" s="34">
        <f t="shared" si="2"/>
        <v>0</v>
      </c>
      <c r="BH20" s="34">
        <f t="shared" si="2"/>
        <v>0</v>
      </c>
    </row>
    <row r="21" spans="1:60" x14ac:dyDescent="0.2">
      <c r="A21" s="7">
        <v>2306.0214500000002</v>
      </c>
      <c r="B21" s="3" t="s">
        <v>19</v>
      </c>
      <c r="C21" s="3">
        <v>0</v>
      </c>
      <c r="D21" s="3">
        <v>12</v>
      </c>
      <c r="E21" s="3" t="b">
        <v>1</v>
      </c>
      <c r="F21" s="13">
        <v>21.066262245178201</v>
      </c>
      <c r="G21" s="13">
        <v>0.172685861587524</v>
      </c>
      <c r="H21" s="13">
        <v>25.211764812469401</v>
      </c>
      <c r="I21" s="13">
        <v>0.27183651924133301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 t="b">
        <v>1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AG21" s="10"/>
      <c r="AH21" s="10"/>
      <c r="AJ21" t="str">
        <v>font styles</v>
      </c>
      <c r="AK21" s="29">
        <f t="shared" si="14"/>
        <v>9.2592592592592587E-3</v>
      </c>
      <c r="AM21" t="str">
        <v>nature</v>
      </c>
      <c r="AN21">
        <f t="shared" si="3"/>
        <v>0</v>
      </c>
      <c r="AO21">
        <f t="shared" si="4"/>
        <v>1</v>
      </c>
      <c r="AP21">
        <f t="shared" si="5"/>
        <v>1</v>
      </c>
      <c r="AQ21">
        <f t="shared" si="6"/>
        <v>1</v>
      </c>
      <c r="AR21">
        <f t="shared" si="7"/>
        <v>0</v>
      </c>
      <c r="AS21">
        <f t="shared" si="8"/>
        <v>0</v>
      </c>
      <c r="AT21">
        <f t="shared" si="9"/>
        <v>0</v>
      </c>
      <c r="AU21">
        <f t="shared" si="10"/>
        <v>0</v>
      </c>
      <c r="AV21">
        <f t="shared" si="11"/>
        <v>0</v>
      </c>
      <c r="AX21">
        <f t="shared" si="12"/>
        <v>2</v>
      </c>
      <c r="AY21" t="str">
        <v>nature</v>
      </c>
      <c r="AZ21" s="34">
        <f t="shared" si="13"/>
        <v>0</v>
      </c>
      <c r="BA21" s="34">
        <f t="shared" si="2"/>
        <v>0.5</v>
      </c>
      <c r="BB21" s="34">
        <f t="shared" si="2"/>
        <v>0.5</v>
      </c>
      <c r="BC21" s="34">
        <f t="shared" si="2"/>
        <v>0.5</v>
      </c>
      <c r="BD21" s="34">
        <f t="shared" si="2"/>
        <v>0</v>
      </c>
      <c r="BE21" s="34">
        <f t="shared" si="2"/>
        <v>0</v>
      </c>
      <c r="BF21" s="34">
        <f t="shared" si="2"/>
        <v>0</v>
      </c>
      <c r="BG21" s="34">
        <f t="shared" si="2"/>
        <v>0</v>
      </c>
      <c r="BH21" s="34">
        <f t="shared" si="2"/>
        <v>0</v>
      </c>
    </row>
    <row r="22" spans="1:60" x14ac:dyDescent="0.2">
      <c r="A22" s="7">
        <v>2306.0070599999999</v>
      </c>
      <c r="B22" s="3" t="s">
        <v>10</v>
      </c>
      <c r="C22" s="3">
        <v>0</v>
      </c>
      <c r="D22" s="3">
        <v>0</v>
      </c>
      <c r="E22" s="3" t="b">
        <v>1</v>
      </c>
      <c r="F22" s="13">
        <v>7.2070837020873997</v>
      </c>
      <c r="G22" s="13">
        <v>0.170371294021606</v>
      </c>
      <c r="H22" s="13">
        <v>6.7112765312194798</v>
      </c>
      <c r="I22" s="13">
        <v>0.16842985153198201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b">
        <v>1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AG22" s="10"/>
      <c r="AH22" s="10"/>
      <c r="AJ22" t="str">
        <v>other styles</v>
      </c>
      <c r="AK22" s="29">
        <f t="shared" si="14"/>
        <v>4.6296296296296294E-3</v>
      </c>
      <c r="AM22" t="str">
        <v>cas-dc</v>
      </c>
      <c r="AN22">
        <f t="shared" si="3"/>
        <v>0</v>
      </c>
      <c r="AO22">
        <f t="shared" si="4"/>
        <v>0</v>
      </c>
      <c r="AP22">
        <f t="shared" si="5"/>
        <v>0</v>
      </c>
      <c r="AQ22">
        <f t="shared" si="6"/>
        <v>0</v>
      </c>
      <c r="AR22">
        <f t="shared" si="7"/>
        <v>0</v>
      </c>
      <c r="AS22">
        <f t="shared" si="8"/>
        <v>0</v>
      </c>
      <c r="AT22">
        <f t="shared" si="9"/>
        <v>1</v>
      </c>
      <c r="AU22">
        <f t="shared" si="10"/>
        <v>0</v>
      </c>
      <c r="AV22">
        <f t="shared" si="11"/>
        <v>0</v>
      </c>
      <c r="AX22">
        <f t="shared" si="12"/>
        <v>2</v>
      </c>
      <c r="AY22" t="str">
        <v>cas-dc</v>
      </c>
      <c r="AZ22" s="34">
        <f t="shared" si="13"/>
        <v>0</v>
      </c>
      <c r="BA22" s="34">
        <f t="shared" ref="BA22:BA68" si="15">AO22/$AX22</f>
        <v>0</v>
      </c>
      <c r="BB22" s="34">
        <f t="shared" ref="BB22:BB68" si="16">AP22/$AX22</f>
        <v>0</v>
      </c>
      <c r="BC22" s="34">
        <f t="shared" ref="BC22:BC68" si="17">AQ22/$AX22</f>
        <v>0</v>
      </c>
      <c r="BD22" s="34">
        <f t="shared" ref="BD22:BD68" si="18">AR22/$AX22</f>
        <v>0</v>
      </c>
      <c r="BE22" s="34">
        <f t="shared" ref="BE22:BE68" si="19">AS22/$AX22</f>
        <v>0</v>
      </c>
      <c r="BF22" s="34">
        <f t="shared" ref="BF22:BF68" si="20">AT22/$AX22</f>
        <v>0.5</v>
      </c>
      <c r="BG22" s="34">
        <f t="shared" ref="BG22:BG68" si="21">AU22/$AX22</f>
        <v>0</v>
      </c>
      <c r="BH22" s="34">
        <f t="shared" ref="BH22:BH68" si="22">AV22/$AX22</f>
        <v>0</v>
      </c>
    </row>
    <row r="23" spans="1:60" x14ac:dyDescent="0.2">
      <c r="A23" s="7">
        <v>2306.0035899999998</v>
      </c>
      <c r="B23" s="3" t="s">
        <v>16</v>
      </c>
      <c r="C23" s="3">
        <v>0</v>
      </c>
      <c r="D23" s="3">
        <v>0</v>
      </c>
      <c r="E23" s="3" t="b">
        <v>1</v>
      </c>
      <c r="F23" s="13">
        <v>4.2926394939422599</v>
      </c>
      <c r="G23" s="13">
        <v>0.11681103706359799</v>
      </c>
      <c r="H23" s="13">
        <v>6.2746427059173504</v>
      </c>
      <c r="I23" s="13">
        <v>0.16943073272705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 t="b">
        <v>1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AG23" s="10"/>
      <c r="AH23" s="10"/>
      <c r="AJ23" t="str">
        <v>ligatures</v>
      </c>
      <c r="AK23" s="29">
        <f t="shared" si="14"/>
        <v>0</v>
      </c>
      <c r="AM23" t="str">
        <v>svjour3</v>
      </c>
      <c r="AN23">
        <f t="shared" si="3"/>
        <v>0</v>
      </c>
      <c r="AO23">
        <f t="shared" si="4"/>
        <v>0</v>
      </c>
      <c r="AP23">
        <f t="shared" si="5"/>
        <v>0</v>
      </c>
      <c r="AQ23">
        <f t="shared" si="6"/>
        <v>0</v>
      </c>
      <c r="AR23">
        <f t="shared" si="7"/>
        <v>0</v>
      </c>
      <c r="AS23">
        <f t="shared" si="8"/>
        <v>0</v>
      </c>
      <c r="AT23">
        <f t="shared" si="9"/>
        <v>0</v>
      </c>
      <c r="AU23">
        <f t="shared" si="10"/>
        <v>0</v>
      </c>
      <c r="AV23">
        <f t="shared" si="11"/>
        <v>0</v>
      </c>
      <c r="AX23">
        <f t="shared" si="12"/>
        <v>2</v>
      </c>
      <c r="AY23" t="str">
        <v>svjour3</v>
      </c>
      <c r="AZ23" s="34">
        <f t="shared" si="13"/>
        <v>0</v>
      </c>
      <c r="BA23" s="34">
        <f t="shared" si="15"/>
        <v>0</v>
      </c>
      <c r="BB23" s="34">
        <f t="shared" si="16"/>
        <v>0</v>
      </c>
      <c r="BC23" s="34">
        <f t="shared" si="17"/>
        <v>0</v>
      </c>
      <c r="BD23" s="34">
        <f t="shared" si="18"/>
        <v>0</v>
      </c>
      <c r="BE23" s="34">
        <f t="shared" si="19"/>
        <v>0</v>
      </c>
      <c r="BF23" s="34">
        <f t="shared" si="20"/>
        <v>0</v>
      </c>
      <c r="BG23" s="34">
        <f t="shared" si="21"/>
        <v>0</v>
      </c>
      <c r="BH23" s="34">
        <f t="shared" si="22"/>
        <v>0</v>
      </c>
    </row>
    <row r="24" spans="1:60" x14ac:dyDescent="0.2">
      <c r="A24" s="7">
        <v>2306.00135</v>
      </c>
      <c r="B24" s="3" t="s">
        <v>10</v>
      </c>
      <c r="C24" s="3">
        <v>0</v>
      </c>
      <c r="D24" s="3">
        <v>12</v>
      </c>
      <c r="E24" s="3" t="b">
        <v>1</v>
      </c>
      <c r="F24" s="13">
        <v>16.074301481246899</v>
      </c>
      <c r="G24" s="13">
        <v>0.171875</v>
      </c>
      <c r="H24" s="13">
        <v>21.737752199172899</v>
      </c>
      <c r="I24" s="13">
        <v>0.26880788803100503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b">
        <v>1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AG24" s="10"/>
      <c r="AH24" s="10"/>
      <c r="AJ24" t="str">
        <v>images</v>
      </c>
      <c r="AK24" s="29">
        <f t="shared" si="14"/>
        <v>0</v>
      </c>
      <c r="AM24" t="str">
        <v>aastex631</v>
      </c>
      <c r="AN24">
        <f t="shared" si="3"/>
        <v>0</v>
      </c>
      <c r="AO24">
        <f t="shared" si="4"/>
        <v>0</v>
      </c>
      <c r="AP24">
        <f t="shared" si="5"/>
        <v>0</v>
      </c>
      <c r="AQ24">
        <f t="shared" si="6"/>
        <v>0</v>
      </c>
      <c r="AR24">
        <f t="shared" si="7"/>
        <v>0</v>
      </c>
      <c r="AS24">
        <f t="shared" si="8"/>
        <v>0</v>
      </c>
      <c r="AT24">
        <f t="shared" si="9"/>
        <v>0</v>
      </c>
      <c r="AU24">
        <f t="shared" si="10"/>
        <v>0</v>
      </c>
      <c r="AV24">
        <f t="shared" si="11"/>
        <v>0</v>
      </c>
      <c r="AX24">
        <f t="shared" si="12"/>
        <v>2</v>
      </c>
      <c r="AY24" t="str">
        <v>aastex631</v>
      </c>
      <c r="AZ24" s="34">
        <f t="shared" si="13"/>
        <v>0</v>
      </c>
      <c r="BA24" s="34">
        <f t="shared" si="15"/>
        <v>0</v>
      </c>
      <c r="BB24" s="34">
        <f t="shared" si="16"/>
        <v>0</v>
      </c>
      <c r="BC24" s="34">
        <f t="shared" si="17"/>
        <v>0</v>
      </c>
      <c r="BD24" s="34">
        <f t="shared" si="18"/>
        <v>0</v>
      </c>
      <c r="BE24" s="34">
        <f t="shared" si="19"/>
        <v>0</v>
      </c>
      <c r="BF24" s="34">
        <f t="shared" si="20"/>
        <v>0</v>
      </c>
      <c r="BG24" s="34">
        <f t="shared" si="21"/>
        <v>0</v>
      </c>
      <c r="BH24" s="34">
        <f t="shared" si="22"/>
        <v>0</v>
      </c>
    </row>
    <row r="25" spans="1:60" x14ac:dyDescent="0.2">
      <c r="A25" s="7">
        <v>2306.0005500000002</v>
      </c>
      <c r="B25" s="3" t="s">
        <v>10</v>
      </c>
      <c r="C25" s="3">
        <v>12</v>
      </c>
      <c r="D25" s="3">
        <v>12</v>
      </c>
      <c r="E25" s="3" t="b">
        <v>0</v>
      </c>
      <c r="F25" s="13">
        <v>0.42131018638610801</v>
      </c>
      <c r="G25" s="13">
        <v>0.42348480224609297</v>
      </c>
      <c r="H25" s="13">
        <v>0.62241482734680098</v>
      </c>
      <c r="I25" s="13">
        <v>0.16802406311035101</v>
      </c>
      <c r="Y25" t="s">
        <v>121</v>
      </c>
      <c r="AG25" s="10"/>
      <c r="AH25" s="10"/>
      <c r="AM25" t="str">
        <v>agujournal2019</v>
      </c>
      <c r="AN25">
        <f t="shared" si="3"/>
        <v>1</v>
      </c>
      <c r="AO25">
        <f t="shared" si="4"/>
        <v>1</v>
      </c>
      <c r="AP25">
        <f t="shared" si="5"/>
        <v>1</v>
      </c>
      <c r="AQ25">
        <f t="shared" si="6"/>
        <v>1</v>
      </c>
      <c r="AR25">
        <f t="shared" si="7"/>
        <v>1</v>
      </c>
      <c r="AS25">
        <f t="shared" si="8"/>
        <v>0</v>
      </c>
      <c r="AT25">
        <f t="shared" si="9"/>
        <v>0</v>
      </c>
      <c r="AU25">
        <f t="shared" si="10"/>
        <v>0</v>
      </c>
      <c r="AV25">
        <f t="shared" si="11"/>
        <v>0</v>
      </c>
      <c r="AX25">
        <f t="shared" si="12"/>
        <v>2</v>
      </c>
      <c r="AY25" t="str">
        <v>agujournal2019</v>
      </c>
      <c r="AZ25" s="34">
        <f t="shared" si="13"/>
        <v>0.5</v>
      </c>
      <c r="BA25" s="34">
        <f t="shared" si="15"/>
        <v>0.5</v>
      </c>
      <c r="BB25" s="34">
        <f t="shared" si="16"/>
        <v>0.5</v>
      </c>
      <c r="BC25" s="34">
        <f t="shared" si="17"/>
        <v>0.5</v>
      </c>
      <c r="BD25" s="34">
        <f t="shared" si="18"/>
        <v>0.5</v>
      </c>
      <c r="BE25" s="34">
        <f t="shared" si="19"/>
        <v>0</v>
      </c>
      <c r="BF25" s="34">
        <f t="shared" si="20"/>
        <v>0</v>
      </c>
      <c r="BG25" s="34">
        <f t="shared" si="21"/>
        <v>0</v>
      </c>
      <c r="BH25" s="34">
        <f t="shared" si="22"/>
        <v>0</v>
      </c>
    </row>
    <row r="26" spans="1:60" x14ac:dyDescent="0.2">
      <c r="A26" s="7">
        <v>2306.0085300000001</v>
      </c>
      <c r="B26" s="3" t="s">
        <v>10</v>
      </c>
      <c r="C26" s="3">
        <v>0</v>
      </c>
      <c r="D26" s="3">
        <v>0</v>
      </c>
      <c r="E26" s="3" t="b">
        <v>1</v>
      </c>
      <c r="F26" s="13">
        <v>41.793127059936502</v>
      </c>
      <c r="G26" s="13">
        <v>0.171916723251342</v>
      </c>
      <c r="H26" s="13">
        <v>42.893797636032097</v>
      </c>
      <c r="I26" s="13">
        <v>0.17030644416808999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 t="b">
        <v>1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AG26" s="10"/>
      <c r="AH26" s="10"/>
      <c r="AM26" t="str">
        <v>lipics-v2021</v>
      </c>
      <c r="AN26">
        <f t="shared" si="3"/>
        <v>0</v>
      </c>
      <c r="AO26">
        <f t="shared" si="4"/>
        <v>2</v>
      </c>
      <c r="AP26">
        <f t="shared" si="5"/>
        <v>0</v>
      </c>
      <c r="AQ26">
        <f t="shared" si="6"/>
        <v>0</v>
      </c>
      <c r="AR26">
        <f t="shared" si="7"/>
        <v>0</v>
      </c>
      <c r="AS26">
        <f t="shared" si="8"/>
        <v>0</v>
      </c>
      <c r="AT26">
        <f t="shared" si="9"/>
        <v>0</v>
      </c>
      <c r="AU26">
        <f t="shared" si="10"/>
        <v>0</v>
      </c>
      <c r="AV26">
        <f t="shared" si="11"/>
        <v>0</v>
      </c>
      <c r="AX26">
        <f t="shared" si="12"/>
        <v>2</v>
      </c>
      <c r="AY26" t="str">
        <v>lipics-v2021</v>
      </c>
      <c r="AZ26" s="34">
        <f t="shared" si="13"/>
        <v>0</v>
      </c>
      <c r="BA26" s="34">
        <f t="shared" si="15"/>
        <v>1</v>
      </c>
      <c r="BB26" s="34">
        <f t="shared" si="16"/>
        <v>0</v>
      </c>
      <c r="BC26" s="34">
        <f t="shared" si="17"/>
        <v>0</v>
      </c>
      <c r="BD26" s="34">
        <f t="shared" si="18"/>
        <v>0</v>
      </c>
      <c r="BE26" s="34">
        <f t="shared" si="19"/>
        <v>0</v>
      </c>
      <c r="BF26" s="34">
        <f t="shared" si="20"/>
        <v>0</v>
      </c>
      <c r="BG26" s="34">
        <f t="shared" si="21"/>
        <v>0</v>
      </c>
      <c r="BH26" s="34">
        <f t="shared" si="22"/>
        <v>0</v>
      </c>
    </row>
    <row r="27" spans="1:60" x14ac:dyDescent="0.2">
      <c r="A27" s="7">
        <v>2306.0025000000001</v>
      </c>
      <c r="B27" s="3" t="s">
        <v>16</v>
      </c>
      <c r="C27" s="3">
        <v>0</v>
      </c>
      <c r="D27" s="3">
        <v>0</v>
      </c>
      <c r="E27" s="3" t="b">
        <v>0</v>
      </c>
      <c r="F27" s="13">
        <v>24.270969152450501</v>
      </c>
      <c r="G27" s="13">
        <v>0.116642475128173</v>
      </c>
      <c r="H27" s="13">
        <v>23.012427330017001</v>
      </c>
      <c r="I27" s="13">
        <v>0.169718027114868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 t="b">
        <v>1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s="10"/>
      <c r="AH27" s="10"/>
      <c r="AM27" t="str">
        <v>jmlr</v>
      </c>
      <c r="AN27">
        <f t="shared" si="3"/>
        <v>1</v>
      </c>
      <c r="AO27">
        <f t="shared" si="4"/>
        <v>1</v>
      </c>
      <c r="AP27">
        <f t="shared" si="5"/>
        <v>1</v>
      </c>
      <c r="AQ27">
        <f t="shared" si="6"/>
        <v>1</v>
      </c>
      <c r="AR27">
        <f t="shared" si="7"/>
        <v>1</v>
      </c>
      <c r="AS27">
        <f t="shared" si="8"/>
        <v>0</v>
      </c>
      <c r="AT27">
        <f t="shared" si="9"/>
        <v>0</v>
      </c>
      <c r="AU27">
        <f t="shared" si="10"/>
        <v>0</v>
      </c>
      <c r="AV27">
        <f t="shared" si="11"/>
        <v>0</v>
      </c>
      <c r="AX27">
        <f t="shared" si="12"/>
        <v>2</v>
      </c>
      <c r="AY27" t="str">
        <v>jmlr</v>
      </c>
      <c r="AZ27" s="34">
        <f t="shared" si="13"/>
        <v>0.5</v>
      </c>
      <c r="BA27" s="34">
        <f t="shared" si="15"/>
        <v>0.5</v>
      </c>
      <c r="BB27" s="34">
        <f t="shared" si="16"/>
        <v>0.5</v>
      </c>
      <c r="BC27" s="34">
        <f t="shared" si="17"/>
        <v>0.5</v>
      </c>
      <c r="BD27" s="34">
        <f t="shared" si="18"/>
        <v>0.5</v>
      </c>
      <c r="BE27" s="34">
        <f t="shared" si="19"/>
        <v>0</v>
      </c>
      <c r="BF27" s="34">
        <f t="shared" si="20"/>
        <v>0</v>
      </c>
      <c r="BG27" s="34">
        <f t="shared" si="21"/>
        <v>0</v>
      </c>
      <c r="BH27" s="34">
        <f t="shared" si="22"/>
        <v>0</v>
      </c>
    </row>
    <row r="28" spans="1:60" x14ac:dyDescent="0.2">
      <c r="A28" s="7">
        <v>2306.0047500000001</v>
      </c>
      <c r="B28" s="3" t="s">
        <v>12</v>
      </c>
      <c r="C28" s="3">
        <v>0</v>
      </c>
      <c r="D28" s="3">
        <v>0</v>
      </c>
      <c r="E28" s="3" t="b">
        <v>1</v>
      </c>
      <c r="F28" s="13">
        <v>9.0405836105346609</v>
      </c>
      <c r="G28" s="13">
        <v>0.16689920425415</v>
      </c>
      <c r="H28" s="13">
        <v>6.95369553565979</v>
      </c>
      <c r="I28" s="13">
        <v>0.11892271041870101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 t="b">
        <v>1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AG28" s="10"/>
      <c r="AH28" s="10"/>
      <c r="AM28">
        <v>0</v>
      </c>
      <c r="AN28">
        <f t="shared" si="3"/>
        <v>0</v>
      </c>
      <c r="AO28">
        <f t="shared" si="4"/>
        <v>1</v>
      </c>
      <c r="AP28">
        <f t="shared" si="5"/>
        <v>1</v>
      </c>
      <c r="AQ28">
        <f t="shared" si="6"/>
        <v>1</v>
      </c>
      <c r="AR28">
        <f t="shared" si="7"/>
        <v>1</v>
      </c>
      <c r="AS28">
        <f t="shared" si="8"/>
        <v>0</v>
      </c>
      <c r="AT28">
        <f t="shared" si="9"/>
        <v>0</v>
      </c>
      <c r="AU28">
        <f t="shared" si="10"/>
        <v>0</v>
      </c>
      <c r="AV28">
        <f t="shared" si="11"/>
        <v>0</v>
      </c>
      <c r="AX28">
        <f t="shared" si="12"/>
        <v>1</v>
      </c>
      <c r="AY28">
        <v>0</v>
      </c>
      <c r="AZ28" s="34">
        <f t="shared" si="13"/>
        <v>0</v>
      </c>
      <c r="BA28" s="34">
        <f t="shared" si="15"/>
        <v>1</v>
      </c>
      <c r="BB28" s="34">
        <f t="shared" si="16"/>
        <v>1</v>
      </c>
      <c r="BC28" s="34">
        <f t="shared" si="17"/>
        <v>1</v>
      </c>
      <c r="BD28" s="34">
        <f t="shared" si="18"/>
        <v>1</v>
      </c>
      <c r="BE28" s="34">
        <f t="shared" si="19"/>
        <v>0</v>
      </c>
      <c r="BF28" s="34">
        <f t="shared" si="20"/>
        <v>0</v>
      </c>
      <c r="BG28" s="34">
        <f t="shared" si="21"/>
        <v>0</v>
      </c>
      <c r="BH28" s="34">
        <f t="shared" si="22"/>
        <v>0</v>
      </c>
    </row>
    <row r="29" spans="1:60" x14ac:dyDescent="0.2">
      <c r="A29" s="7">
        <v>2306.00038</v>
      </c>
      <c r="B29" s="3" t="s">
        <v>10</v>
      </c>
      <c r="C29" s="3">
        <v>0</v>
      </c>
      <c r="D29" s="3">
        <v>0</v>
      </c>
      <c r="E29" s="3" t="b">
        <v>1</v>
      </c>
      <c r="F29" s="13">
        <v>27.7761952877044</v>
      </c>
      <c r="G29" s="13">
        <v>0.116317749023437</v>
      </c>
      <c r="H29" s="13">
        <v>26.785031795501698</v>
      </c>
      <c r="I29" s="13">
        <v>0.171108484268188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b">
        <v>1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AG29" s="10"/>
      <c r="AH29" s="10"/>
      <c r="AM29" t="str">
        <v>MRM</v>
      </c>
      <c r="AN29">
        <f t="shared" si="3"/>
        <v>0</v>
      </c>
      <c r="AO29">
        <f t="shared" si="4"/>
        <v>0</v>
      </c>
      <c r="AP29">
        <f t="shared" si="5"/>
        <v>0</v>
      </c>
      <c r="AQ29">
        <f t="shared" si="6"/>
        <v>0</v>
      </c>
      <c r="AR29">
        <f t="shared" si="7"/>
        <v>0</v>
      </c>
      <c r="AS29">
        <f t="shared" si="8"/>
        <v>0</v>
      </c>
      <c r="AT29">
        <f t="shared" si="9"/>
        <v>0</v>
      </c>
      <c r="AU29">
        <f t="shared" si="10"/>
        <v>0</v>
      </c>
      <c r="AV29">
        <f t="shared" si="11"/>
        <v>0</v>
      </c>
      <c r="AX29">
        <f t="shared" si="12"/>
        <v>1</v>
      </c>
      <c r="AY29" t="str">
        <v>MRM</v>
      </c>
      <c r="AZ29" s="34">
        <f t="shared" si="13"/>
        <v>0</v>
      </c>
      <c r="BA29" s="34">
        <f t="shared" si="15"/>
        <v>0</v>
      </c>
      <c r="BB29" s="34">
        <f t="shared" si="16"/>
        <v>0</v>
      </c>
      <c r="BC29" s="34">
        <f t="shared" si="17"/>
        <v>0</v>
      </c>
      <c r="BD29" s="34">
        <f t="shared" si="18"/>
        <v>0</v>
      </c>
      <c r="BE29" s="34">
        <f t="shared" si="19"/>
        <v>0</v>
      </c>
      <c r="BF29" s="34">
        <f t="shared" si="20"/>
        <v>0</v>
      </c>
      <c r="BG29" s="34">
        <f t="shared" si="21"/>
        <v>0</v>
      </c>
      <c r="BH29" s="34">
        <f t="shared" si="22"/>
        <v>0</v>
      </c>
    </row>
    <row r="30" spans="1:60" x14ac:dyDescent="0.2">
      <c r="A30" s="7">
        <v>2306.0036500000001</v>
      </c>
      <c r="B30" s="3" t="s">
        <v>18</v>
      </c>
      <c r="C30" s="3">
        <v>0</v>
      </c>
      <c r="D30" s="3">
        <v>0</v>
      </c>
      <c r="E30" s="3" t="b">
        <v>1</v>
      </c>
      <c r="F30" s="13">
        <v>26.8551330566406</v>
      </c>
      <c r="G30" s="13">
        <v>0.11614418029785099</v>
      </c>
      <c r="H30" s="13">
        <v>25.721213102340698</v>
      </c>
      <c r="I30" s="13">
        <v>0.117029428482055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 t="b">
        <v>1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AG30" s="10"/>
      <c r="AH30" s="10"/>
      <c r="AM30" t="str">
        <v>egpubl</v>
      </c>
      <c r="AN30">
        <f t="shared" si="3"/>
        <v>0</v>
      </c>
      <c r="AO30">
        <f t="shared" si="4"/>
        <v>1</v>
      </c>
      <c r="AP30">
        <f t="shared" si="5"/>
        <v>1</v>
      </c>
      <c r="AQ30">
        <f t="shared" si="6"/>
        <v>1</v>
      </c>
      <c r="AR30">
        <f t="shared" si="7"/>
        <v>0</v>
      </c>
      <c r="AS30">
        <f t="shared" si="8"/>
        <v>0</v>
      </c>
      <c r="AT30">
        <f t="shared" si="9"/>
        <v>0</v>
      </c>
      <c r="AU30">
        <f t="shared" si="10"/>
        <v>0</v>
      </c>
      <c r="AV30">
        <f t="shared" si="11"/>
        <v>0</v>
      </c>
      <c r="AX30">
        <f t="shared" si="12"/>
        <v>1</v>
      </c>
      <c r="AY30" t="str">
        <v>egpubl</v>
      </c>
      <c r="AZ30" s="34">
        <f t="shared" si="13"/>
        <v>0</v>
      </c>
      <c r="BA30" s="34">
        <f t="shared" si="15"/>
        <v>1</v>
      </c>
      <c r="BB30" s="34">
        <f t="shared" si="16"/>
        <v>1</v>
      </c>
      <c r="BC30" s="34">
        <f t="shared" si="17"/>
        <v>1</v>
      </c>
      <c r="BD30" s="34">
        <f t="shared" si="18"/>
        <v>0</v>
      </c>
      <c r="BE30" s="34">
        <f t="shared" si="19"/>
        <v>0</v>
      </c>
      <c r="BF30" s="34">
        <f t="shared" si="20"/>
        <v>0</v>
      </c>
      <c r="BG30" s="34">
        <f t="shared" si="21"/>
        <v>0</v>
      </c>
      <c r="BH30" s="34">
        <f t="shared" si="22"/>
        <v>0</v>
      </c>
    </row>
    <row r="31" spans="1:60" x14ac:dyDescent="0.2">
      <c r="A31" s="7">
        <v>2306.0051100000001</v>
      </c>
      <c r="B31" s="3" t="s">
        <v>13</v>
      </c>
      <c r="C31" s="3">
        <v>0</v>
      </c>
      <c r="D31" s="3">
        <v>0</v>
      </c>
      <c r="E31" s="3" t="b">
        <v>1</v>
      </c>
      <c r="F31" s="13">
        <v>8.4871888160705495</v>
      </c>
      <c r="G31" s="13">
        <v>0.115537166595458</v>
      </c>
      <c r="H31" s="13">
        <v>8.7645804882049507</v>
      </c>
      <c r="I31" s="13">
        <v>0.116439819335937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 t="b">
        <v>1</v>
      </c>
      <c r="S31" s="3">
        <v>0</v>
      </c>
      <c r="T31" s="3">
        <v>0</v>
      </c>
      <c r="U31" s="3">
        <v>0</v>
      </c>
      <c r="V31" s="3">
        <v>2</v>
      </c>
      <c r="W31" s="3">
        <v>0</v>
      </c>
      <c r="AG31" s="10" t="s">
        <v>161</v>
      </c>
      <c r="AH31" s="10"/>
      <c r="AM31" t="str">
        <v>memoir</v>
      </c>
      <c r="AN31">
        <f t="shared" si="3"/>
        <v>0</v>
      </c>
      <c r="AO31">
        <f t="shared" si="4"/>
        <v>0</v>
      </c>
      <c r="AP31">
        <f t="shared" si="5"/>
        <v>0</v>
      </c>
      <c r="AQ31">
        <f t="shared" si="6"/>
        <v>0</v>
      </c>
      <c r="AR31">
        <f t="shared" si="7"/>
        <v>0</v>
      </c>
      <c r="AS31">
        <f t="shared" si="8"/>
        <v>0</v>
      </c>
      <c r="AT31">
        <f t="shared" si="9"/>
        <v>0</v>
      </c>
      <c r="AU31">
        <f t="shared" si="10"/>
        <v>0</v>
      </c>
      <c r="AV31">
        <f t="shared" si="11"/>
        <v>0</v>
      </c>
      <c r="AX31">
        <f t="shared" si="12"/>
        <v>1</v>
      </c>
      <c r="AY31" t="str">
        <v>memoir</v>
      </c>
      <c r="AZ31" s="34">
        <f t="shared" si="13"/>
        <v>0</v>
      </c>
      <c r="BA31" s="34">
        <f t="shared" si="15"/>
        <v>0</v>
      </c>
      <c r="BB31" s="34">
        <f t="shared" si="16"/>
        <v>0</v>
      </c>
      <c r="BC31" s="34">
        <f t="shared" si="17"/>
        <v>0</v>
      </c>
      <c r="BD31" s="34">
        <f t="shared" si="18"/>
        <v>0</v>
      </c>
      <c r="BE31" s="34">
        <f t="shared" si="19"/>
        <v>0</v>
      </c>
      <c r="BF31" s="34">
        <f t="shared" si="20"/>
        <v>0</v>
      </c>
      <c r="BG31" s="34">
        <f t="shared" si="21"/>
        <v>0</v>
      </c>
      <c r="BH31" s="34">
        <f t="shared" si="22"/>
        <v>0</v>
      </c>
    </row>
    <row r="32" spans="1:60" x14ac:dyDescent="0.2">
      <c r="A32" s="7">
        <v>2306.0092199999999</v>
      </c>
      <c r="B32" s="3" t="s">
        <v>13</v>
      </c>
      <c r="C32" s="3">
        <v>0</v>
      </c>
      <c r="D32" s="3">
        <v>0</v>
      </c>
      <c r="E32" s="3" t="b">
        <v>1</v>
      </c>
      <c r="F32" s="13">
        <v>4.6933107376098597</v>
      </c>
      <c r="G32" s="13">
        <v>0.11699485778808499</v>
      </c>
      <c r="H32" s="13">
        <v>4.54210996627807</v>
      </c>
      <c r="I32" s="13">
        <v>0.118704795837402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b">
        <v>1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AG32" s="10"/>
      <c r="AH32" s="10"/>
      <c r="AM32" t="str">
        <v>uai2023</v>
      </c>
      <c r="AN32">
        <f t="shared" si="3"/>
        <v>0</v>
      </c>
      <c r="AO32">
        <f t="shared" si="4"/>
        <v>0</v>
      </c>
      <c r="AP32">
        <f t="shared" si="5"/>
        <v>0</v>
      </c>
      <c r="AQ32">
        <f t="shared" si="6"/>
        <v>0</v>
      </c>
      <c r="AR32">
        <f t="shared" si="7"/>
        <v>0</v>
      </c>
      <c r="AS32">
        <f t="shared" si="8"/>
        <v>0</v>
      </c>
      <c r="AT32">
        <f t="shared" si="9"/>
        <v>0</v>
      </c>
      <c r="AU32">
        <f t="shared" si="10"/>
        <v>0</v>
      </c>
      <c r="AV32">
        <f t="shared" si="11"/>
        <v>0</v>
      </c>
      <c r="AX32">
        <f t="shared" si="12"/>
        <v>1</v>
      </c>
      <c r="AY32" t="str">
        <v>uai2023</v>
      </c>
      <c r="AZ32" s="34">
        <f t="shared" si="13"/>
        <v>0</v>
      </c>
      <c r="BA32" s="34">
        <f t="shared" si="15"/>
        <v>0</v>
      </c>
      <c r="BB32" s="34">
        <f t="shared" si="16"/>
        <v>0</v>
      </c>
      <c r="BC32" s="34">
        <f t="shared" si="17"/>
        <v>0</v>
      </c>
      <c r="BD32" s="34">
        <f t="shared" si="18"/>
        <v>0</v>
      </c>
      <c r="BE32" s="34">
        <f t="shared" si="19"/>
        <v>0</v>
      </c>
      <c r="BF32" s="34">
        <f t="shared" si="20"/>
        <v>0</v>
      </c>
      <c r="BG32" s="34">
        <f t="shared" si="21"/>
        <v>0</v>
      </c>
      <c r="BH32" s="34">
        <f t="shared" si="22"/>
        <v>0</v>
      </c>
    </row>
    <row r="33" spans="1:60" x14ac:dyDescent="0.2">
      <c r="A33" s="7">
        <v>2306.0218500000001</v>
      </c>
      <c r="B33" s="3" t="s">
        <v>20</v>
      </c>
      <c r="C33" s="3">
        <v>12</v>
      </c>
      <c r="D33" s="3">
        <v>12</v>
      </c>
      <c r="E33" s="3" t="b">
        <v>0</v>
      </c>
      <c r="F33" s="13">
        <v>13.8732299804687</v>
      </c>
      <c r="G33" s="13">
        <v>6.8661119937896702</v>
      </c>
      <c r="H33" s="13">
        <v>13.3020901679992</v>
      </c>
      <c r="I33" s="13">
        <v>0.16903638839721599</v>
      </c>
      <c r="J33" s="3">
        <v>213</v>
      </c>
      <c r="K33" s="3">
        <v>168</v>
      </c>
      <c r="L33" s="3">
        <v>0</v>
      </c>
      <c r="M33" s="3">
        <v>0</v>
      </c>
      <c r="N33" s="3">
        <v>10</v>
      </c>
      <c r="O33" s="3">
        <v>24</v>
      </c>
      <c r="P33" s="3">
        <v>-34</v>
      </c>
      <c r="Q33" s="3">
        <v>13</v>
      </c>
      <c r="R33" s="3" t="b">
        <v>1</v>
      </c>
      <c r="S33" s="3">
        <v>0</v>
      </c>
      <c r="T33" s="3">
        <v>0</v>
      </c>
      <c r="U33" s="3">
        <v>3</v>
      </c>
      <c r="V33" s="3">
        <v>5</v>
      </c>
      <c r="W33" s="3">
        <v>0</v>
      </c>
      <c r="Y33">
        <v>1</v>
      </c>
      <c r="Z33">
        <v>1</v>
      </c>
      <c r="AA33">
        <v>1</v>
      </c>
      <c r="AG33" s="10"/>
      <c r="AH33" s="10"/>
      <c r="AM33" t="str">
        <v>atlasdoc</v>
      </c>
      <c r="AN33">
        <f t="shared" si="3"/>
        <v>0</v>
      </c>
      <c r="AO33">
        <f t="shared" si="4"/>
        <v>0</v>
      </c>
      <c r="AP33">
        <f t="shared" si="5"/>
        <v>0</v>
      </c>
      <c r="AQ33">
        <f t="shared" si="6"/>
        <v>0</v>
      </c>
      <c r="AR33">
        <f t="shared" si="7"/>
        <v>0</v>
      </c>
      <c r="AS33">
        <f t="shared" si="8"/>
        <v>0</v>
      </c>
      <c r="AT33">
        <f t="shared" si="9"/>
        <v>0</v>
      </c>
      <c r="AU33">
        <f t="shared" si="10"/>
        <v>0</v>
      </c>
      <c r="AV33">
        <f t="shared" si="11"/>
        <v>0</v>
      </c>
      <c r="AX33">
        <f t="shared" si="12"/>
        <v>1</v>
      </c>
      <c r="AY33" t="str">
        <v>atlasdoc</v>
      </c>
      <c r="AZ33" s="34">
        <f t="shared" si="13"/>
        <v>0</v>
      </c>
      <c r="BA33" s="34">
        <f t="shared" si="15"/>
        <v>0</v>
      </c>
      <c r="BB33" s="34">
        <f t="shared" si="16"/>
        <v>0</v>
      </c>
      <c r="BC33" s="34">
        <f t="shared" si="17"/>
        <v>0</v>
      </c>
      <c r="BD33" s="34">
        <f t="shared" si="18"/>
        <v>0</v>
      </c>
      <c r="BE33" s="34">
        <f t="shared" si="19"/>
        <v>0</v>
      </c>
      <c r="BF33" s="34">
        <f t="shared" si="20"/>
        <v>0</v>
      </c>
      <c r="BG33" s="34">
        <f t="shared" si="21"/>
        <v>0</v>
      </c>
      <c r="BH33" s="34">
        <f t="shared" si="22"/>
        <v>0</v>
      </c>
    </row>
    <row r="34" spans="1:60" x14ac:dyDescent="0.2">
      <c r="A34" s="7">
        <v>2306.0009399999999</v>
      </c>
      <c r="B34" s="3" t="s">
        <v>12</v>
      </c>
      <c r="C34" s="3">
        <v>0</v>
      </c>
      <c r="D34" s="3">
        <v>12</v>
      </c>
      <c r="E34" s="3" t="b">
        <v>1</v>
      </c>
      <c r="F34" s="13">
        <v>18.9934034347534</v>
      </c>
      <c r="G34" s="13">
        <v>0.16776847839355399</v>
      </c>
      <c r="H34" s="13">
        <v>19.999711990356399</v>
      </c>
      <c r="I34" s="13">
        <v>0.22193455696105899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 t="b">
        <v>1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AG34" s="10"/>
      <c r="AH34" s="10"/>
      <c r="AM34" t="str">
        <v>pasj01</v>
      </c>
      <c r="AN34">
        <f t="shared" si="3"/>
        <v>0</v>
      </c>
      <c r="AO34">
        <f t="shared" si="4"/>
        <v>0</v>
      </c>
      <c r="AP34">
        <f t="shared" si="5"/>
        <v>0</v>
      </c>
      <c r="AQ34">
        <f t="shared" si="6"/>
        <v>0</v>
      </c>
      <c r="AR34">
        <f t="shared" si="7"/>
        <v>0</v>
      </c>
      <c r="AS34">
        <f t="shared" si="8"/>
        <v>0</v>
      </c>
      <c r="AT34">
        <f t="shared" si="9"/>
        <v>0</v>
      </c>
      <c r="AU34">
        <f t="shared" si="10"/>
        <v>0</v>
      </c>
      <c r="AV34">
        <f t="shared" si="11"/>
        <v>0</v>
      </c>
      <c r="AX34">
        <f t="shared" si="12"/>
        <v>1</v>
      </c>
      <c r="AY34" t="str">
        <v>pasj01</v>
      </c>
      <c r="AZ34" s="34">
        <f t="shared" si="13"/>
        <v>0</v>
      </c>
      <c r="BA34" s="34">
        <f t="shared" si="15"/>
        <v>0</v>
      </c>
      <c r="BB34" s="34">
        <f t="shared" si="16"/>
        <v>0</v>
      </c>
      <c r="BC34" s="34">
        <f t="shared" si="17"/>
        <v>0</v>
      </c>
      <c r="BD34" s="34">
        <f t="shared" si="18"/>
        <v>0</v>
      </c>
      <c r="BE34" s="34">
        <f t="shared" si="19"/>
        <v>0</v>
      </c>
      <c r="BF34" s="34">
        <f t="shared" si="20"/>
        <v>0</v>
      </c>
      <c r="BG34" s="34">
        <f t="shared" si="21"/>
        <v>0</v>
      </c>
      <c r="BH34" s="34">
        <f t="shared" si="22"/>
        <v>0</v>
      </c>
    </row>
    <row r="35" spans="1:60" x14ac:dyDescent="0.2">
      <c r="A35" s="7">
        <v>2306.0012200000001</v>
      </c>
      <c r="B35" s="3" t="s">
        <v>10</v>
      </c>
      <c r="C35" s="3">
        <v>0</v>
      </c>
      <c r="D35" s="3">
        <v>0</v>
      </c>
      <c r="E35" s="3" t="b">
        <v>1</v>
      </c>
      <c r="F35" s="13">
        <v>22.817698717117299</v>
      </c>
      <c r="G35" s="13">
        <v>0.116512537002563</v>
      </c>
      <c r="H35" s="13">
        <v>22.705589294433501</v>
      </c>
      <c r="I35" s="13">
        <v>0.116552829742431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 t="b">
        <v>1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AG35" s="10"/>
      <c r="AH35" s="10"/>
      <c r="AM35" t="str">
        <v>GonnellaLab-StyleArXiv</v>
      </c>
      <c r="AN35">
        <f t="shared" si="3"/>
        <v>0</v>
      </c>
      <c r="AO35">
        <f t="shared" si="4"/>
        <v>1</v>
      </c>
      <c r="AP35">
        <f t="shared" si="5"/>
        <v>0</v>
      </c>
      <c r="AQ35">
        <f t="shared" si="6"/>
        <v>0</v>
      </c>
      <c r="AR35">
        <f t="shared" si="7"/>
        <v>0</v>
      </c>
      <c r="AS35">
        <f t="shared" si="8"/>
        <v>0</v>
      </c>
      <c r="AT35">
        <f t="shared" si="9"/>
        <v>0</v>
      </c>
      <c r="AU35">
        <f t="shared" si="10"/>
        <v>0</v>
      </c>
      <c r="AV35">
        <f t="shared" si="11"/>
        <v>0</v>
      </c>
      <c r="AX35">
        <f t="shared" si="12"/>
        <v>1</v>
      </c>
      <c r="AY35" t="str">
        <v>GonnellaLab-StyleArXiv</v>
      </c>
      <c r="AZ35" s="34">
        <f t="shared" si="13"/>
        <v>0</v>
      </c>
      <c r="BA35" s="34">
        <f t="shared" si="15"/>
        <v>1</v>
      </c>
      <c r="BB35" s="34">
        <f t="shared" si="16"/>
        <v>0</v>
      </c>
      <c r="BC35" s="34">
        <f t="shared" si="17"/>
        <v>0</v>
      </c>
      <c r="BD35" s="34">
        <f t="shared" si="18"/>
        <v>0</v>
      </c>
      <c r="BE35" s="34">
        <f t="shared" si="19"/>
        <v>0</v>
      </c>
      <c r="BF35" s="34">
        <f t="shared" si="20"/>
        <v>0</v>
      </c>
      <c r="BG35" s="34">
        <f t="shared" si="21"/>
        <v>0</v>
      </c>
      <c r="BH35" s="34">
        <f t="shared" si="22"/>
        <v>0</v>
      </c>
    </row>
    <row r="36" spans="1:60" x14ac:dyDescent="0.2">
      <c r="A36" s="7">
        <v>2306.0008499999999</v>
      </c>
      <c r="B36" s="3" t="s">
        <v>10</v>
      </c>
      <c r="C36" s="3">
        <v>0</v>
      </c>
      <c r="D36" s="3">
        <v>12</v>
      </c>
      <c r="E36" s="3" t="b">
        <v>1</v>
      </c>
      <c r="F36" s="13">
        <v>17.4181435108184</v>
      </c>
      <c r="G36" s="13">
        <v>0.167271614074707</v>
      </c>
      <c r="H36" s="13">
        <v>16.150359392166099</v>
      </c>
      <c r="I36" s="13">
        <v>0.22410893440246499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 t="b">
        <v>1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AG36" s="10"/>
      <c r="AH36" s="10"/>
      <c r="AM36" t="str">
        <v>comsoc2023</v>
      </c>
      <c r="AN36">
        <f t="shared" si="3"/>
        <v>0</v>
      </c>
      <c r="AO36">
        <f t="shared" si="4"/>
        <v>0</v>
      </c>
      <c r="AP36">
        <f t="shared" si="5"/>
        <v>0</v>
      </c>
      <c r="AQ36">
        <f t="shared" si="6"/>
        <v>0</v>
      </c>
      <c r="AR36">
        <f t="shared" si="7"/>
        <v>0</v>
      </c>
      <c r="AS36">
        <f t="shared" si="8"/>
        <v>0</v>
      </c>
      <c r="AT36">
        <f t="shared" si="9"/>
        <v>0</v>
      </c>
      <c r="AU36">
        <f t="shared" si="10"/>
        <v>0</v>
      </c>
      <c r="AV36">
        <f t="shared" si="11"/>
        <v>0</v>
      </c>
      <c r="AX36">
        <f t="shared" si="12"/>
        <v>1</v>
      </c>
      <c r="AY36" t="str">
        <v>comsoc2023</v>
      </c>
      <c r="AZ36" s="34">
        <f t="shared" si="13"/>
        <v>0</v>
      </c>
      <c r="BA36" s="34">
        <f t="shared" si="15"/>
        <v>0</v>
      </c>
      <c r="BB36" s="34">
        <f t="shared" si="16"/>
        <v>0</v>
      </c>
      <c r="BC36" s="34">
        <f t="shared" si="17"/>
        <v>0</v>
      </c>
      <c r="BD36" s="34">
        <f t="shared" si="18"/>
        <v>0</v>
      </c>
      <c r="BE36" s="34">
        <f t="shared" si="19"/>
        <v>0</v>
      </c>
      <c r="BF36" s="34">
        <f t="shared" si="20"/>
        <v>0</v>
      </c>
      <c r="BG36" s="34">
        <f t="shared" si="21"/>
        <v>0</v>
      </c>
      <c r="BH36" s="34">
        <f t="shared" si="22"/>
        <v>0</v>
      </c>
    </row>
    <row r="37" spans="1:60" x14ac:dyDescent="0.2">
      <c r="A37" s="7">
        <v>2306.0073299999999</v>
      </c>
      <c r="B37" s="3" t="s">
        <v>10</v>
      </c>
      <c r="C37" s="3">
        <v>0</v>
      </c>
      <c r="D37" s="3">
        <v>0</v>
      </c>
      <c r="E37" s="3" t="b">
        <v>1</v>
      </c>
      <c r="F37" s="13">
        <v>14.3242309093475</v>
      </c>
      <c r="G37" s="13">
        <v>0.17289090156555101</v>
      </c>
      <c r="H37" s="13">
        <v>9.2858533859252894</v>
      </c>
      <c r="I37" s="13">
        <v>0.16808223724365201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 t="b">
        <v>1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AG37" s="10"/>
      <c r="AH37" s="10"/>
      <c r="AM37" t="str">
        <v>mdpi</v>
      </c>
      <c r="AN37">
        <f t="shared" si="3"/>
        <v>0</v>
      </c>
      <c r="AO37">
        <f t="shared" si="4"/>
        <v>0</v>
      </c>
      <c r="AP37">
        <f t="shared" si="5"/>
        <v>0</v>
      </c>
      <c r="AQ37">
        <f t="shared" si="6"/>
        <v>0</v>
      </c>
      <c r="AR37">
        <f t="shared" si="7"/>
        <v>0</v>
      </c>
      <c r="AS37">
        <f t="shared" si="8"/>
        <v>0</v>
      </c>
      <c r="AT37">
        <f t="shared" si="9"/>
        <v>1</v>
      </c>
      <c r="AU37">
        <f t="shared" si="10"/>
        <v>0</v>
      </c>
      <c r="AV37">
        <f t="shared" si="11"/>
        <v>0</v>
      </c>
      <c r="AX37">
        <f t="shared" si="12"/>
        <v>1</v>
      </c>
      <c r="AY37" t="str">
        <v>mdpi</v>
      </c>
      <c r="AZ37" s="34">
        <f t="shared" si="13"/>
        <v>0</v>
      </c>
      <c r="BA37" s="34">
        <f t="shared" si="15"/>
        <v>0</v>
      </c>
      <c r="BB37" s="34">
        <f t="shared" si="16"/>
        <v>0</v>
      </c>
      <c r="BC37" s="34">
        <f t="shared" si="17"/>
        <v>0</v>
      </c>
      <c r="BD37" s="34">
        <f t="shared" si="18"/>
        <v>0</v>
      </c>
      <c r="BE37" s="34">
        <f t="shared" si="19"/>
        <v>0</v>
      </c>
      <c r="BF37" s="34">
        <f t="shared" si="20"/>
        <v>1</v>
      </c>
      <c r="BG37" s="34">
        <f t="shared" si="21"/>
        <v>0</v>
      </c>
      <c r="BH37" s="34">
        <f t="shared" si="22"/>
        <v>0</v>
      </c>
    </row>
    <row r="38" spans="1:60" x14ac:dyDescent="0.2">
      <c r="A38" s="7">
        <v>2306.0028200000002</v>
      </c>
      <c r="B38" s="3" t="s">
        <v>21</v>
      </c>
      <c r="C38" s="3">
        <v>12</v>
      </c>
      <c r="D38" s="3">
        <v>0</v>
      </c>
      <c r="E38" s="3" t="b">
        <v>0</v>
      </c>
      <c r="F38" s="13">
        <v>15.8069503307342</v>
      </c>
      <c r="G38" s="13">
        <v>7.8265094757079998</v>
      </c>
      <c r="H38" s="13">
        <v>29.3308362960815</v>
      </c>
      <c r="I38" s="13">
        <v>0.169002771377563</v>
      </c>
      <c r="J38" s="3">
        <v>25</v>
      </c>
      <c r="K38" s="3">
        <v>24</v>
      </c>
      <c r="L38" s="3">
        <v>0</v>
      </c>
      <c r="M38" s="3">
        <v>0</v>
      </c>
      <c r="N38" s="3">
        <v>0</v>
      </c>
      <c r="O38" s="3">
        <v>-25</v>
      </c>
      <c r="P38" s="3">
        <v>-24</v>
      </c>
      <c r="Q38" s="3">
        <v>17</v>
      </c>
      <c r="R38" s="3" t="b">
        <v>0</v>
      </c>
      <c r="S38" s="3">
        <v>1</v>
      </c>
      <c r="T38" s="3">
        <v>0</v>
      </c>
      <c r="U38" s="3">
        <v>0</v>
      </c>
      <c r="V38" s="3">
        <v>0</v>
      </c>
      <c r="W38" s="3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 s="10" t="s">
        <v>162</v>
      </c>
      <c r="AH38" s="10"/>
      <c r="AM38" t="str">
        <v>scrartcl</v>
      </c>
      <c r="AN38">
        <f t="shared" si="3"/>
        <v>0</v>
      </c>
      <c r="AO38">
        <f t="shared" si="4"/>
        <v>1</v>
      </c>
      <c r="AP38">
        <f t="shared" si="5"/>
        <v>0</v>
      </c>
      <c r="AQ38">
        <f t="shared" si="6"/>
        <v>0</v>
      </c>
      <c r="AR38">
        <f t="shared" si="7"/>
        <v>0</v>
      </c>
      <c r="AS38">
        <f t="shared" si="8"/>
        <v>0</v>
      </c>
      <c r="AT38">
        <f t="shared" si="9"/>
        <v>0</v>
      </c>
      <c r="AU38">
        <f t="shared" si="10"/>
        <v>0</v>
      </c>
      <c r="AV38">
        <f t="shared" si="11"/>
        <v>0</v>
      </c>
      <c r="AX38">
        <f t="shared" si="12"/>
        <v>1</v>
      </c>
      <c r="AY38" t="str">
        <v>scrartcl</v>
      </c>
      <c r="AZ38" s="34">
        <f t="shared" si="13"/>
        <v>0</v>
      </c>
      <c r="BA38" s="34">
        <f t="shared" si="15"/>
        <v>1</v>
      </c>
      <c r="BB38" s="34">
        <f t="shared" si="16"/>
        <v>0</v>
      </c>
      <c r="BC38" s="34">
        <f t="shared" si="17"/>
        <v>0</v>
      </c>
      <c r="BD38" s="34">
        <f t="shared" si="18"/>
        <v>0</v>
      </c>
      <c r="BE38" s="34">
        <f t="shared" si="19"/>
        <v>0</v>
      </c>
      <c r="BF38" s="34">
        <f t="shared" si="20"/>
        <v>0</v>
      </c>
      <c r="BG38" s="34">
        <f t="shared" si="21"/>
        <v>0</v>
      </c>
      <c r="BH38" s="34">
        <f t="shared" si="22"/>
        <v>0</v>
      </c>
    </row>
    <row r="39" spans="1:60" x14ac:dyDescent="0.2">
      <c r="A39" s="7">
        <v>2306.0045399999999</v>
      </c>
      <c r="B39" s="3" t="s">
        <v>10</v>
      </c>
      <c r="C39" s="3">
        <v>0</v>
      </c>
      <c r="D39" s="3">
        <v>0</v>
      </c>
      <c r="E39" s="3" t="b">
        <v>1</v>
      </c>
      <c r="F39" s="13">
        <v>10.7347056865692</v>
      </c>
      <c r="G39" s="13">
        <v>0.17544317245483301</v>
      </c>
      <c r="H39" s="13">
        <v>10.6766395568847</v>
      </c>
      <c r="I39" s="13">
        <v>0.116777896881103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 t="b">
        <v>1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AG39" s="10"/>
      <c r="AH39" s="10"/>
      <c r="AM39" t="str">
        <v>amsart}%article</v>
      </c>
      <c r="AN39">
        <f t="shared" si="3"/>
        <v>0</v>
      </c>
      <c r="AO39">
        <f t="shared" si="4"/>
        <v>0</v>
      </c>
      <c r="AP39">
        <f t="shared" si="5"/>
        <v>0</v>
      </c>
      <c r="AQ39">
        <f t="shared" si="6"/>
        <v>0</v>
      </c>
      <c r="AR39">
        <f t="shared" si="7"/>
        <v>0</v>
      </c>
      <c r="AS39">
        <f t="shared" si="8"/>
        <v>0</v>
      </c>
      <c r="AT39">
        <f t="shared" si="9"/>
        <v>0</v>
      </c>
      <c r="AU39">
        <f t="shared" si="10"/>
        <v>0</v>
      </c>
      <c r="AV39">
        <f t="shared" si="11"/>
        <v>0</v>
      </c>
      <c r="AX39">
        <f t="shared" si="12"/>
        <v>1</v>
      </c>
      <c r="AY39" t="str">
        <v>amsart}%article</v>
      </c>
      <c r="AZ39" s="34">
        <f t="shared" si="13"/>
        <v>0</v>
      </c>
      <c r="BA39" s="34">
        <f t="shared" si="15"/>
        <v>0</v>
      </c>
      <c r="BB39" s="34">
        <f t="shared" si="16"/>
        <v>0</v>
      </c>
      <c r="BC39" s="34">
        <f t="shared" si="17"/>
        <v>0</v>
      </c>
      <c r="BD39" s="34">
        <f t="shared" si="18"/>
        <v>0</v>
      </c>
      <c r="BE39" s="34">
        <f t="shared" si="19"/>
        <v>0</v>
      </c>
      <c r="BF39" s="34">
        <f t="shared" si="20"/>
        <v>0</v>
      </c>
      <c r="BG39" s="34">
        <f t="shared" si="21"/>
        <v>0</v>
      </c>
      <c r="BH39" s="34">
        <f t="shared" si="22"/>
        <v>0</v>
      </c>
    </row>
    <row r="40" spans="1:60" x14ac:dyDescent="0.2">
      <c r="A40" s="7">
        <v>2306.0005000000001</v>
      </c>
      <c r="B40" s="3" t="s">
        <v>10</v>
      </c>
      <c r="C40" s="3">
        <v>12</v>
      </c>
      <c r="D40" s="3">
        <v>12</v>
      </c>
      <c r="E40" s="3" t="b">
        <v>0</v>
      </c>
      <c r="F40" s="13">
        <v>8.5212900638580305</v>
      </c>
      <c r="G40" s="13">
        <v>8.4320268630981392</v>
      </c>
      <c r="H40" s="13">
        <v>7.9645583629608101</v>
      </c>
      <c r="I40" s="13">
        <v>0.17131614685058499</v>
      </c>
      <c r="J40" s="3">
        <v>36885</v>
      </c>
      <c r="K40" s="3">
        <v>30101</v>
      </c>
      <c r="L40" s="3">
        <v>0</v>
      </c>
      <c r="M40" s="3">
        <v>0</v>
      </c>
      <c r="N40" s="3">
        <v>262</v>
      </c>
      <c r="O40" s="3">
        <v>-35669</v>
      </c>
      <c r="P40" s="3">
        <v>-29580</v>
      </c>
      <c r="Q40" s="3">
        <v>85</v>
      </c>
      <c r="R40" s="3" t="b">
        <v>1</v>
      </c>
      <c r="S40" s="3">
        <v>0</v>
      </c>
      <c r="T40" s="3">
        <v>0</v>
      </c>
      <c r="U40" s="3">
        <v>11</v>
      </c>
      <c r="V40" s="3">
        <v>15</v>
      </c>
      <c r="W40" s="3">
        <v>11</v>
      </c>
      <c r="Y40">
        <v>1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 s="10"/>
      <c r="AH40" s="10"/>
      <c r="AM40" t="str">
        <v>ieeecolor</v>
      </c>
      <c r="AN40">
        <f t="shared" si="3"/>
        <v>0</v>
      </c>
      <c r="AO40">
        <f t="shared" si="4"/>
        <v>0</v>
      </c>
      <c r="AP40">
        <f t="shared" si="5"/>
        <v>0</v>
      </c>
      <c r="AQ40">
        <f t="shared" si="6"/>
        <v>0</v>
      </c>
      <c r="AR40">
        <f t="shared" si="7"/>
        <v>0</v>
      </c>
      <c r="AS40">
        <f t="shared" si="8"/>
        <v>0</v>
      </c>
      <c r="AT40">
        <f t="shared" si="9"/>
        <v>0</v>
      </c>
      <c r="AU40">
        <f t="shared" si="10"/>
        <v>0</v>
      </c>
      <c r="AV40">
        <f t="shared" si="11"/>
        <v>0</v>
      </c>
      <c r="AX40">
        <f t="shared" si="12"/>
        <v>1</v>
      </c>
      <c r="AY40" t="str">
        <v>ieeecolor</v>
      </c>
      <c r="AZ40" s="34">
        <f t="shared" si="13"/>
        <v>0</v>
      </c>
      <c r="BA40" s="34">
        <f t="shared" si="15"/>
        <v>0</v>
      </c>
      <c r="BB40" s="34">
        <f t="shared" si="16"/>
        <v>0</v>
      </c>
      <c r="BC40" s="34">
        <f t="shared" si="17"/>
        <v>0</v>
      </c>
      <c r="BD40" s="34">
        <f t="shared" si="18"/>
        <v>0</v>
      </c>
      <c r="BE40" s="34">
        <f t="shared" si="19"/>
        <v>0</v>
      </c>
      <c r="BF40" s="34">
        <f t="shared" si="20"/>
        <v>0</v>
      </c>
      <c r="BG40" s="34">
        <f t="shared" si="21"/>
        <v>0</v>
      </c>
      <c r="BH40" s="34">
        <f t="shared" si="22"/>
        <v>0</v>
      </c>
    </row>
    <row r="41" spans="1:60" x14ac:dyDescent="0.2">
      <c r="A41" s="7">
        <v>2306.0394099999999</v>
      </c>
      <c r="B41" s="3" t="s">
        <v>10</v>
      </c>
      <c r="C41" s="3">
        <v>0</v>
      </c>
      <c r="D41" s="3">
        <v>12</v>
      </c>
      <c r="E41" s="3" t="b">
        <v>1</v>
      </c>
      <c r="F41" s="13">
        <v>9.6823718547820992</v>
      </c>
      <c r="G41" s="13">
        <v>0.17059922218322701</v>
      </c>
      <c r="H41" s="13">
        <v>9.2362208366394007</v>
      </c>
      <c r="I41" s="13">
        <v>0.16597867012023901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 t="b">
        <v>1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AG41" s="10"/>
      <c r="AH41" s="10"/>
      <c r="AM41" t="str">
        <v>cas-sc</v>
      </c>
      <c r="AN41">
        <f t="shared" si="3"/>
        <v>0</v>
      </c>
      <c r="AO41">
        <f t="shared" si="4"/>
        <v>0</v>
      </c>
      <c r="AP41">
        <f t="shared" si="5"/>
        <v>0</v>
      </c>
      <c r="AQ41">
        <f t="shared" si="6"/>
        <v>0</v>
      </c>
      <c r="AR41">
        <f t="shared" si="7"/>
        <v>0</v>
      </c>
      <c r="AS41">
        <f t="shared" si="8"/>
        <v>0</v>
      </c>
      <c r="AT41">
        <f t="shared" si="9"/>
        <v>0</v>
      </c>
      <c r="AU41">
        <f t="shared" si="10"/>
        <v>0</v>
      </c>
      <c r="AV41">
        <f t="shared" si="11"/>
        <v>0</v>
      </c>
      <c r="AX41">
        <f t="shared" si="12"/>
        <v>1</v>
      </c>
      <c r="AY41" t="str">
        <v>cas-sc</v>
      </c>
      <c r="AZ41" s="34">
        <f t="shared" si="13"/>
        <v>0</v>
      </c>
      <c r="BA41" s="34">
        <f t="shared" si="15"/>
        <v>0</v>
      </c>
      <c r="BB41" s="34">
        <f t="shared" si="16"/>
        <v>0</v>
      </c>
      <c r="BC41" s="34">
        <f t="shared" si="17"/>
        <v>0</v>
      </c>
      <c r="BD41" s="34">
        <f t="shared" si="18"/>
        <v>0</v>
      </c>
      <c r="BE41" s="34">
        <f t="shared" si="19"/>
        <v>0</v>
      </c>
      <c r="BF41" s="34">
        <f t="shared" si="20"/>
        <v>0</v>
      </c>
      <c r="BG41" s="34">
        <f t="shared" si="21"/>
        <v>0</v>
      </c>
      <c r="BH41" s="34">
        <f t="shared" si="22"/>
        <v>0</v>
      </c>
    </row>
    <row r="42" spans="1:60" x14ac:dyDescent="0.2">
      <c r="A42" s="7">
        <v>2306.0048400000001</v>
      </c>
      <c r="B42" s="3" t="s">
        <v>13</v>
      </c>
      <c r="C42" s="3">
        <v>0</v>
      </c>
      <c r="D42" s="3">
        <v>0</v>
      </c>
      <c r="E42" s="3" t="b">
        <v>1</v>
      </c>
      <c r="F42" s="13">
        <v>12.270356416702199</v>
      </c>
      <c r="G42" s="13">
        <v>0.16769862174987701</v>
      </c>
      <c r="H42" s="13">
        <v>10.679472208023</v>
      </c>
      <c r="I42" s="13">
        <v>0.17035293579101499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b">
        <v>1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AG42" s="10"/>
      <c r="AH42" s="10"/>
      <c r="AM42" t="str">
        <v>sagej</v>
      </c>
      <c r="AN42">
        <f t="shared" si="3"/>
        <v>0</v>
      </c>
      <c r="AO42">
        <f t="shared" si="4"/>
        <v>0</v>
      </c>
      <c r="AP42">
        <f t="shared" si="5"/>
        <v>0</v>
      </c>
      <c r="AQ42">
        <f t="shared" si="6"/>
        <v>0</v>
      </c>
      <c r="AR42">
        <f t="shared" si="7"/>
        <v>0</v>
      </c>
      <c r="AS42">
        <f t="shared" si="8"/>
        <v>0</v>
      </c>
      <c r="AT42">
        <f t="shared" si="9"/>
        <v>0</v>
      </c>
      <c r="AU42">
        <f t="shared" si="10"/>
        <v>0</v>
      </c>
      <c r="AV42">
        <f t="shared" si="11"/>
        <v>0</v>
      </c>
      <c r="AX42">
        <f t="shared" si="12"/>
        <v>1</v>
      </c>
      <c r="AY42" t="str">
        <v>sagej</v>
      </c>
      <c r="AZ42" s="34">
        <f t="shared" si="13"/>
        <v>0</v>
      </c>
      <c r="BA42" s="34">
        <f t="shared" si="15"/>
        <v>0</v>
      </c>
      <c r="BB42" s="34">
        <f t="shared" si="16"/>
        <v>0</v>
      </c>
      <c r="BC42" s="34">
        <f t="shared" si="17"/>
        <v>0</v>
      </c>
      <c r="BD42" s="34">
        <f t="shared" si="18"/>
        <v>0</v>
      </c>
      <c r="BE42" s="34">
        <f t="shared" si="19"/>
        <v>0</v>
      </c>
      <c r="BF42" s="34">
        <f t="shared" si="20"/>
        <v>0</v>
      </c>
      <c r="BG42" s="34">
        <f t="shared" si="21"/>
        <v>0</v>
      </c>
      <c r="BH42" s="34">
        <f t="shared" si="22"/>
        <v>0</v>
      </c>
    </row>
    <row r="43" spans="1:60" x14ac:dyDescent="0.2">
      <c r="A43" s="7">
        <v>2306.0002899999999</v>
      </c>
      <c r="B43" s="3" t="s">
        <v>10</v>
      </c>
      <c r="C43" s="3">
        <v>12</v>
      </c>
      <c r="D43" s="3">
        <v>12</v>
      </c>
      <c r="E43" s="3" t="b">
        <v>0</v>
      </c>
      <c r="F43" s="13">
        <v>5.6119117736816397</v>
      </c>
      <c r="G43" s="13">
        <v>6.3607807159423801</v>
      </c>
      <c r="H43" s="13">
        <v>5.3957607746124197</v>
      </c>
      <c r="I43" s="13">
        <v>0.17003369331359799</v>
      </c>
      <c r="J43" s="3">
        <v>14112</v>
      </c>
      <c r="K43" s="3">
        <v>12013</v>
      </c>
      <c r="L43" s="3">
        <v>0</v>
      </c>
      <c r="M43" s="3">
        <v>0</v>
      </c>
      <c r="N43" s="3">
        <v>1</v>
      </c>
      <c r="O43" s="3">
        <v>-14063</v>
      </c>
      <c r="P43" s="3">
        <v>-11990</v>
      </c>
      <c r="Q43" s="3">
        <v>79</v>
      </c>
      <c r="R43" s="3" t="b">
        <v>1</v>
      </c>
      <c r="S43" s="3">
        <v>0</v>
      </c>
      <c r="T43" s="3">
        <v>0</v>
      </c>
      <c r="U43" s="3">
        <v>1</v>
      </c>
      <c r="V43" s="3">
        <v>1</v>
      </c>
      <c r="W43" s="3">
        <v>3</v>
      </c>
      <c r="Y43">
        <v>1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 s="10"/>
      <c r="AH43" s="10"/>
      <c r="AM43" t="str">
        <v>macro/neu_msthesis</v>
      </c>
      <c r="AN43">
        <f t="shared" si="3"/>
        <v>0</v>
      </c>
      <c r="AO43">
        <f t="shared" si="4"/>
        <v>1</v>
      </c>
      <c r="AP43">
        <f t="shared" si="5"/>
        <v>0</v>
      </c>
      <c r="AQ43">
        <f t="shared" si="6"/>
        <v>0</v>
      </c>
      <c r="AR43">
        <f t="shared" si="7"/>
        <v>0</v>
      </c>
      <c r="AS43">
        <f t="shared" si="8"/>
        <v>0</v>
      </c>
      <c r="AT43">
        <f t="shared" si="9"/>
        <v>0</v>
      </c>
      <c r="AU43">
        <f t="shared" si="10"/>
        <v>0</v>
      </c>
      <c r="AV43">
        <f t="shared" si="11"/>
        <v>0</v>
      </c>
      <c r="AX43">
        <f t="shared" si="12"/>
        <v>1</v>
      </c>
      <c r="AY43" t="str">
        <v>macro/neu_msthesis</v>
      </c>
      <c r="AZ43" s="34">
        <f t="shared" si="13"/>
        <v>0</v>
      </c>
      <c r="BA43" s="34">
        <f t="shared" si="15"/>
        <v>1</v>
      </c>
      <c r="BB43" s="34">
        <f t="shared" si="16"/>
        <v>0</v>
      </c>
      <c r="BC43" s="34">
        <f t="shared" si="17"/>
        <v>0</v>
      </c>
      <c r="BD43" s="34">
        <f t="shared" si="18"/>
        <v>0</v>
      </c>
      <c r="BE43" s="34">
        <f t="shared" si="19"/>
        <v>0</v>
      </c>
      <c r="BF43" s="34">
        <f t="shared" si="20"/>
        <v>0</v>
      </c>
      <c r="BG43" s="34">
        <f t="shared" si="21"/>
        <v>0</v>
      </c>
      <c r="BH43" s="34">
        <f t="shared" si="22"/>
        <v>0</v>
      </c>
    </row>
    <row r="44" spans="1:60" x14ac:dyDescent="0.2">
      <c r="A44" s="7">
        <v>2306.0214799999999</v>
      </c>
      <c r="B44" s="3" t="s">
        <v>12</v>
      </c>
      <c r="C44" s="3">
        <v>0</v>
      </c>
      <c r="D44" s="3">
        <v>0</v>
      </c>
      <c r="E44" s="3" t="b">
        <v>1</v>
      </c>
      <c r="F44" s="13">
        <v>21.880041122436499</v>
      </c>
      <c r="G44" s="13">
        <v>0.16673612594604401</v>
      </c>
      <c r="H44" s="13">
        <v>16.1691122055053</v>
      </c>
      <c r="I44" s="13">
        <v>0.166872978210449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b">
        <v>1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AG44" s="10"/>
      <c r="AH44" s="10"/>
      <c r="AM44" t="str">
        <v>vgtc</v>
      </c>
      <c r="AN44">
        <f t="shared" si="3"/>
        <v>0</v>
      </c>
      <c r="AO44">
        <f t="shared" si="4"/>
        <v>0</v>
      </c>
      <c r="AP44">
        <f t="shared" si="5"/>
        <v>0</v>
      </c>
      <c r="AQ44">
        <f t="shared" si="6"/>
        <v>0</v>
      </c>
      <c r="AR44">
        <f t="shared" si="7"/>
        <v>0</v>
      </c>
      <c r="AS44">
        <f t="shared" si="8"/>
        <v>0</v>
      </c>
      <c r="AT44">
        <f t="shared" si="9"/>
        <v>0</v>
      </c>
      <c r="AU44">
        <f t="shared" si="10"/>
        <v>0</v>
      </c>
      <c r="AV44">
        <f t="shared" si="11"/>
        <v>0</v>
      </c>
      <c r="AX44">
        <f t="shared" si="12"/>
        <v>1</v>
      </c>
      <c r="AY44" t="str">
        <v>vgtc</v>
      </c>
      <c r="AZ44" s="34">
        <f t="shared" si="13"/>
        <v>0</v>
      </c>
      <c r="BA44" s="34">
        <f t="shared" si="15"/>
        <v>0</v>
      </c>
      <c r="BB44" s="34">
        <f t="shared" si="16"/>
        <v>0</v>
      </c>
      <c r="BC44" s="34">
        <f t="shared" si="17"/>
        <v>0</v>
      </c>
      <c r="BD44" s="34">
        <f t="shared" si="18"/>
        <v>0</v>
      </c>
      <c r="BE44" s="34">
        <f t="shared" si="19"/>
        <v>0</v>
      </c>
      <c r="BF44" s="34">
        <f t="shared" si="20"/>
        <v>0</v>
      </c>
      <c r="BG44" s="34">
        <f t="shared" si="21"/>
        <v>0</v>
      </c>
      <c r="BH44" s="34">
        <f t="shared" si="22"/>
        <v>0</v>
      </c>
    </row>
    <row r="45" spans="1:60" x14ac:dyDescent="0.2">
      <c r="A45" s="7">
        <v>2306.0061300000002</v>
      </c>
      <c r="B45" s="3" t="s">
        <v>10</v>
      </c>
      <c r="C45" s="3">
        <v>0</v>
      </c>
      <c r="D45" s="3">
        <v>12</v>
      </c>
      <c r="E45" s="3" t="b">
        <v>1</v>
      </c>
      <c r="F45" s="13">
        <v>16.794572830200099</v>
      </c>
      <c r="G45" s="13">
        <v>0.169638156890869</v>
      </c>
      <c r="H45" s="13">
        <v>14.804193735122601</v>
      </c>
      <c r="I45" s="13">
        <v>0.21786093711853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b">
        <v>1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AG45" s="10"/>
      <c r="AH45" s="10"/>
      <c r="AM45" t="str">
        <v>siamltex</v>
      </c>
      <c r="AN45">
        <f t="shared" si="3"/>
        <v>0</v>
      </c>
      <c r="AO45">
        <f t="shared" si="4"/>
        <v>0</v>
      </c>
      <c r="AP45">
        <f t="shared" si="5"/>
        <v>0</v>
      </c>
      <c r="AQ45">
        <f t="shared" si="6"/>
        <v>0</v>
      </c>
      <c r="AR45">
        <f t="shared" si="7"/>
        <v>0</v>
      </c>
      <c r="AS45">
        <f t="shared" si="8"/>
        <v>0</v>
      </c>
      <c r="AT45">
        <f t="shared" si="9"/>
        <v>0</v>
      </c>
      <c r="AU45">
        <f t="shared" si="10"/>
        <v>0</v>
      </c>
      <c r="AV45">
        <f t="shared" si="11"/>
        <v>0</v>
      </c>
      <c r="AX45">
        <f t="shared" si="12"/>
        <v>1</v>
      </c>
      <c r="AY45" t="str">
        <v>siamltex</v>
      </c>
      <c r="AZ45" s="34">
        <f t="shared" si="13"/>
        <v>0</v>
      </c>
      <c r="BA45" s="34">
        <f t="shared" si="15"/>
        <v>0</v>
      </c>
      <c r="BB45" s="34">
        <f t="shared" si="16"/>
        <v>0</v>
      </c>
      <c r="BC45" s="34">
        <f t="shared" si="17"/>
        <v>0</v>
      </c>
      <c r="BD45" s="34">
        <f t="shared" si="18"/>
        <v>0</v>
      </c>
      <c r="BE45" s="34">
        <f t="shared" si="19"/>
        <v>0</v>
      </c>
      <c r="BF45" s="34">
        <f t="shared" si="20"/>
        <v>0</v>
      </c>
      <c r="BG45" s="34">
        <f t="shared" si="21"/>
        <v>0</v>
      </c>
      <c r="BH45" s="34">
        <f t="shared" si="22"/>
        <v>0</v>
      </c>
    </row>
    <row r="46" spans="1:60" x14ac:dyDescent="0.2">
      <c r="A46" s="7">
        <v>2306.0209599999998</v>
      </c>
      <c r="B46" s="3" t="s">
        <v>12</v>
      </c>
      <c r="C46" s="3">
        <v>12</v>
      </c>
      <c r="D46" s="3">
        <v>12</v>
      </c>
      <c r="E46" s="3" t="b">
        <v>0</v>
      </c>
      <c r="F46" s="13">
        <v>6.3649213314056396</v>
      </c>
      <c r="G46" s="13">
        <v>8.3724620342254603</v>
      </c>
      <c r="H46" s="13">
        <v>6.0667083263397199</v>
      </c>
      <c r="I46" s="13">
        <v>0.115805149078369</v>
      </c>
      <c r="J46" s="3">
        <v>5138</v>
      </c>
      <c r="K46" s="3">
        <v>4366</v>
      </c>
      <c r="L46" s="3">
        <v>1</v>
      </c>
      <c r="M46" s="3">
        <v>0</v>
      </c>
      <c r="N46" s="3">
        <v>11</v>
      </c>
      <c r="O46" s="3">
        <v>-4991</v>
      </c>
      <c r="P46" s="3">
        <v>-4251</v>
      </c>
      <c r="Q46" s="3">
        <v>80</v>
      </c>
      <c r="R46" s="3" t="b">
        <v>1</v>
      </c>
      <c r="S46" s="3">
        <v>0</v>
      </c>
      <c r="T46" s="3">
        <v>0</v>
      </c>
      <c r="U46" s="3">
        <v>2</v>
      </c>
      <c r="V46" s="3">
        <v>2</v>
      </c>
      <c r="W46" s="3">
        <v>2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 s="10"/>
      <c r="AH46" s="10"/>
      <c r="AM46" t="str">
        <v>jfm</v>
      </c>
      <c r="AN46">
        <f t="shared" si="3"/>
        <v>0</v>
      </c>
      <c r="AO46">
        <f t="shared" si="4"/>
        <v>0</v>
      </c>
      <c r="AP46">
        <f t="shared" si="5"/>
        <v>0</v>
      </c>
      <c r="AQ46">
        <f t="shared" si="6"/>
        <v>0</v>
      </c>
      <c r="AR46">
        <f t="shared" si="7"/>
        <v>0</v>
      </c>
      <c r="AS46">
        <f t="shared" si="8"/>
        <v>0</v>
      </c>
      <c r="AT46">
        <f t="shared" si="9"/>
        <v>0</v>
      </c>
      <c r="AU46">
        <f t="shared" si="10"/>
        <v>0</v>
      </c>
      <c r="AV46">
        <f t="shared" si="11"/>
        <v>0</v>
      </c>
      <c r="AX46">
        <f t="shared" si="12"/>
        <v>1</v>
      </c>
      <c r="AY46" t="str">
        <v>jfm</v>
      </c>
      <c r="AZ46" s="34">
        <f t="shared" si="13"/>
        <v>0</v>
      </c>
      <c r="BA46" s="34">
        <f t="shared" si="15"/>
        <v>0</v>
      </c>
      <c r="BB46" s="34">
        <f t="shared" si="16"/>
        <v>0</v>
      </c>
      <c r="BC46" s="34">
        <f t="shared" si="17"/>
        <v>0</v>
      </c>
      <c r="BD46" s="34">
        <f t="shared" si="18"/>
        <v>0</v>
      </c>
      <c r="BE46" s="34">
        <f t="shared" si="19"/>
        <v>0</v>
      </c>
      <c r="BF46" s="34">
        <f t="shared" si="20"/>
        <v>0</v>
      </c>
      <c r="BG46" s="34">
        <f t="shared" si="21"/>
        <v>0</v>
      </c>
      <c r="BH46" s="34">
        <f t="shared" si="22"/>
        <v>0</v>
      </c>
    </row>
    <row r="47" spans="1:60" x14ac:dyDescent="0.2">
      <c r="A47" s="7">
        <v>2306.00128</v>
      </c>
      <c r="B47" s="3" t="s">
        <v>15</v>
      </c>
      <c r="C47" s="3">
        <v>0</v>
      </c>
      <c r="D47" s="3">
        <v>0</v>
      </c>
      <c r="E47" s="3" t="b">
        <v>0</v>
      </c>
      <c r="F47" s="13">
        <v>15.5501723289489</v>
      </c>
      <c r="G47" s="13">
        <v>0.17217016220092701</v>
      </c>
      <c r="H47" s="13">
        <v>15.347606897354099</v>
      </c>
      <c r="I47" s="13">
        <v>0.117162227630615</v>
      </c>
      <c r="J47" s="3">
        <v>24</v>
      </c>
      <c r="K47" s="3">
        <v>24</v>
      </c>
      <c r="L47" s="3">
        <v>0</v>
      </c>
      <c r="M47" s="3">
        <v>0</v>
      </c>
      <c r="N47" s="3">
        <v>0</v>
      </c>
      <c r="O47" s="3">
        <v>0</v>
      </c>
      <c r="P47" s="3">
        <v>4</v>
      </c>
      <c r="Q47" s="3">
        <v>9</v>
      </c>
      <c r="R47" s="3" t="b">
        <v>1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 s="10" t="s">
        <v>118</v>
      </c>
      <c r="AH47" s="10"/>
      <c r="AM47" t="str">
        <v>ecai</v>
      </c>
      <c r="AN47">
        <f t="shared" si="3"/>
        <v>0</v>
      </c>
      <c r="AO47">
        <f t="shared" si="4"/>
        <v>0</v>
      </c>
      <c r="AP47">
        <f t="shared" si="5"/>
        <v>0</v>
      </c>
      <c r="AQ47">
        <f t="shared" si="6"/>
        <v>0</v>
      </c>
      <c r="AR47">
        <f t="shared" si="7"/>
        <v>0</v>
      </c>
      <c r="AS47">
        <f t="shared" si="8"/>
        <v>0</v>
      </c>
      <c r="AT47">
        <f t="shared" si="9"/>
        <v>0</v>
      </c>
      <c r="AU47">
        <f t="shared" si="10"/>
        <v>0</v>
      </c>
      <c r="AV47">
        <f t="shared" si="11"/>
        <v>0</v>
      </c>
      <c r="AX47">
        <f t="shared" si="12"/>
        <v>1</v>
      </c>
      <c r="AY47" t="str">
        <v>ecai</v>
      </c>
      <c r="AZ47" s="34">
        <f t="shared" si="13"/>
        <v>0</v>
      </c>
      <c r="BA47" s="34">
        <f t="shared" si="15"/>
        <v>0</v>
      </c>
      <c r="BB47" s="34">
        <f t="shared" si="16"/>
        <v>0</v>
      </c>
      <c r="BC47" s="34">
        <f t="shared" si="17"/>
        <v>0</v>
      </c>
      <c r="BD47" s="34">
        <f t="shared" si="18"/>
        <v>0</v>
      </c>
      <c r="BE47" s="34">
        <f t="shared" si="19"/>
        <v>0</v>
      </c>
      <c r="BF47" s="34">
        <f t="shared" si="20"/>
        <v>0</v>
      </c>
      <c r="BG47" s="34">
        <f t="shared" si="21"/>
        <v>0</v>
      </c>
      <c r="BH47" s="34">
        <f t="shared" si="22"/>
        <v>0</v>
      </c>
    </row>
    <row r="48" spans="1:60" x14ac:dyDescent="0.2">
      <c r="A48" s="7">
        <v>2306.0012299999999</v>
      </c>
      <c r="B48" s="3" t="s">
        <v>18</v>
      </c>
      <c r="C48" s="3">
        <v>12</v>
      </c>
      <c r="D48" s="3">
        <v>12</v>
      </c>
      <c r="E48" s="3" t="b">
        <v>0</v>
      </c>
      <c r="F48" s="13">
        <v>4.4943642616271902</v>
      </c>
      <c r="G48" s="13">
        <v>4.4968807697296098</v>
      </c>
      <c r="H48" s="13">
        <v>4.4928448200225803</v>
      </c>
      <c r="I48" s="13">
        <v>0.115390539169311</v>
      </c>
      <c r="J48" s="3">
        <v>8240</v>
      </c>
      <c r="K48" s="3">
        <v>6800</v>
      </c>
      <c r="L48" s="3">
        <v>0</v>
      </c>
      <c r="M48" s="3">
        <v>0</v>
      </c>
      <c r="N48" s="3">
        <v>12</v>
      </c>
      <c r="O48" s="3">
        <v>-7951</v>
      </c>
      <c r="P48" s="3">
        <v>-6661</v>
      </c>
      <c r="Q48" s="3">
        <v>80</v>
      </c>
      <c r="R48" s="3" t="b">
        <v>1</v>
      </c>
      <c r="S48" s="3">
        <v>0</v>
      </c>
      <c r="T48" s="3">
        <v>0</v>
      </c>
      <c r="U48" s="3">
        <v>0</v>
      </c>
      <c r="V48" s="3">
        <v>2</v>
      </c>
      <c r="W48" s="3">
        <v>3</v>
      </c>
      <c r="Y48">
        <v>1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 s="10"/>
      <c r="AH48" s="10"/>
      <c r="AM48" t="str">
        <v>cup-journal</v>
      </c>
      <c r="AN48">
        <f t="shared" si="3"/>
        <v>0</v>
      </c>
      <c r="AO48">
        <f t="shared" si="4"/>
        <v>1</v>
      </c>
      <c r="AP48">
        <f t="shared" si="5"/>
        <v>0</v>
      </c>
      <c r="AQ48">
        <f t="shared" si="6"/>
        <v>0</v>
      </c>
      <c r="AR48">
        <f t="shared" si="7"/>
        <v>0</v>
      </c>
      <c r="AS48">
        <f t="shared" si="8"/>
        <v>1</v>
      </c>
      <c r="AT48">
        <f t="shared" si="9"/>
        <v>0</v>
      </c>
      <c r="AU48">
        <f t="shared" si="10"/>
        <v>0</v>
      </c>
      <c r="AV48">
        <f t="shared" si="11"/>
        <v>0</v>
      </c>
      <c r="AX48">
        <f t="shared" si="12"/>
        <v>1</v>
      </c>
      <c r="AY48" t="str">
        <v>cup-journal</v>
      </c>
      <c r="AZ48" s="34">
        <f t="shared" si="13"/>
        <v>0</v>
      </c>
      <c r="BA48" s="34">
        <f t="shared" si="15"/>
        <v>1</v>
      </c>
      <c r="BB48" s="34">
        <f t="shared" si="16"/>
        <v>0</v>
      </c>
      <c r="BC48" s="34">
        <f t="shared" si="17"/>
        <v>0</v>
      </c>
      <c r="BD48" s="34">
        <f t="shared" si="18"/>
        <v>0</v>
      </c>
      <c r="BE48" s="34">
        <f t="shared" si="19"/>
        <v>1</v>
      </c>
      <c r="BF48" s="34">
        <f t="shared" si="20"/>
        <v>0</v>
      </c>
      <c r="BG48" s="34">
        <f t="shared" si="21"/>
        <v>0</v>
      </c>
      <c r="BH48" s="34">
        <f t="shared" si="22"/>
        <v>0</v>
      </c>
    </row>
    <row r="49" spans="1:60" x14ac:dyDescent="0.2">
      <c r="A49" s="7">
        <v>2306.0008400000002</v>
      </c>
      <c r="B49" s="3" t="s">
        <v>11</v>
      </c>
      <c r="C49" s="3">
        <v>0</v>
      </c>
      <c r="D49" s="3">
        <v>12</v>
      </c>
      <c r="E49" s="3" t="b">
        <v>1</v>
      </c>
      <c r="F49" s="13">
        <v>21.628190040588301</v>
      </c>
      <c r="G49" s="13">
        <v>0.16957688331604001</v>
      </c>
      <c r="H49" s="13">
        <v>21.061032295227001</v>
      </c>
      <c r="I49" s="13">
        <v>0.216694831848144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b">
        <v>1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AG49" s="10"/>
      <c r="AH49" s="10"/>
      <c r="AM49" t="str">
        <v>CUP-JNL-JMJ</v>
      </c>
      <c r="AN49">
        <f t="shared" si="3"/>
        <v>0</v>
      </c>
      <c r="AO49">
        <f t="shared" si="4"/>
        <v>0</v>
      </c>
      <c r="AP49">
        <f t="shared" si="5"/>
        <v>0</v>
      </c>
      <c r="AQ49">
        <f t="shared" si="6"/>
        <v>0</v>
      </c>
      <c r="AR49">
        <f t="shared" si="7"/>
        <v>0</v>
      </c>
      <c r="AS49">
        <f t="shared" si="8"/>
        <v>0</v>
      </c>
      <c r="AT49">
        <f t="shared" si="9"/>
        <v>0</v>
      </c>
      <c r="AU49">
        <f t="shared" si="10"/>
        <v>0</v>
      </c>
      <c r="AV49">
        <f t="shared" si="11"/>
        <v>0</v>
      </c>
      <c r="AX49">
        <f t="shared" si="12"/>
        <v>1</v>
      </c>
      <c r="AY49" t="str">
        <v>CUP-JNL-JMJ</v>
      </c>
      <c r="AZ49" s="34">
        <f t="shared" si="13"/>
        <v>0</v>
      </c>
      <c r="BA49" s="34">
        <f t="shared" si="15"/>
        <v>0</v>
      </c>
      <c r="BB49" s="34">
        <f t="shared" si="16"/>
        <v>0</v>
      </c>
      <c r="BC49" s="34">
        <f t="shared" si="17"/>
        <v>0</v>
      </c>
      <c r="BD49" s="34">
        <f t="shared" si="18"/>
        <v>0</v>
      </c>
      <c r="BE49" s="34">
        <f t="shared" si="19"/>
        <v>0</v>
      </c>
      <c r="BF49" s="34">
        <f t="shared" si="20"/>
        <v>0</v>
      </c>
      <c r="BG49" s="34">
        <f t="shared" si="21"/>
        <v>0</v>
      </c>
      <c r="BH49" s="34">
        <f t="shared" si="22"/>
        <v>0</v>
      </c>
    </row>
    <row r="50" spans="1:60" x14ac:dyDescent="0.2">
      <c r="A50" s="7">
        <v>2306.0113299999998</v>
      </c>
      <c r="B50" s="3" t="s">
        <v>13</v>
      </c>
      <c r="C50" s="3">
        <v>0</v>
      </c>
      <c r="D50" s="3">
        <v>0</v>
      </c>
      <c r="E50" s="3" t="b">
        <v>1</v>
      </c>
      <c r="F50" s="13">
        <v>5.1695849895477197</v>
      </c>
      <c r="G50" s="13">
        <v>0.116785287857055</v>
      </c>
      <c r="H50" s="13">
        <v>4.3886666297912598</v>
      </c>
      <c r="I50" s="13">
        <v>0.116148233413696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 t="b">
        <v>1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AG50" s="10"/>
      <c r="AH50" s="10"/>
      <c r="AM50" t="str">
        <v>book</v>
      </c>
      <c r="AN50">
        <f t="shared" si="3"/>
        <v>0</v>
      </c>
      <c r="AO50">
        <f t="shared" si="4"/>
        <v>0</v>
      </c>
      <c r="AP50">
        <f t="shared" si="5"/>
        <v>0</v>
      </c>
      <c r="AQ50">
        <f t="shared" si="6"/>
        <v>0</v>
      </c>
      <c r="AR50">
        <f t="shared" si="7"/>
        <v>0</v>
      </c>
      <c r="AS50">
        <f t="shared" si="8"/>
        <v>0</v>
      </c>
      <c r="AT50">
        <f t="shared" si="9"/>
        <v>0</v>
      </c>
      <c r="AU50">
        <f t="shared" si="10"/>
        <v>0</v>
      </c>
      <c r="AV50">
        <f t="shared" si="11"/>
        <v>0</v>
      </c>
      <c r="AX50">
        <f t="shared" si="12"/>
        <v>1</v>
      </c>
      <c r="AY50" t="str">
        <v>book</v>
      </c>
      <c r="AZ50" s="34">
        <f t="shared" si="13"/>
        <v>0</v>
      </c>
      <c r="BA50" s="34">
        <f t="shared" si="15"/>
        <v>0</v>
      </c>
      <c r="BB50" s="34">
        <f t="shared" si="16"/>
        <v>0</v>
      </c>
      <c r="BC50" s="34">
        <f t="shared" si="17"/>
        <v>0</v>
      </c>
      <c r="BD50" s="34">
        <f t="shared" si="18"/>
        <v>0</v>
      </c>
      <c r="BE50" s="34">
        <f t="shared" si="19"/>
        <v>0</v>
      </c>
      <c r="BF50" s="34">
        <f t="shared" si="20"/>
        <v>0</v>
      </c>
      <c r="BG50" s="34">
        <f t="shared" si="21"/>
        <v>0</v>
      </c>
      <c r="BH50" s="34">
        <f t="shared" si="22"/>
        <v>0</v>
      </c>
    </row>
    <row r="51" spans="1:60" x14ac:dyDescent="0.2">
      <c r="A51" s="7">
        <v>2306.0042800000001</v>
      </c>
      <c r="B51" s="3" t="s">
        <v>13</v>
      </c>
      <c r="C51" s="3">
        <v>0</v>
      </c>
      <c r="D51" s="3">
        <v>0</v>
      </c>
      <c r="E51" s="3" t="b">
        <v>1</v>
      </c>
      <c r="F51" s="13">
        <v>6.2504870891571001</v>
      </c>
      <c r="G51" s="13">
        <v>0.116249084472656</v>
      </c>
      <c r="H51" s="13">
        <v>7.0066142082214302</v>
      </c>
      <c r="I51" s="13">
        <v>0.11635160446166901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 t="b">
        <v>1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AG51" s="10"/>
      <c r="AH51" s="10"/>
      <c r="AM51" t="str">
        <v>svproc</v>
      </c>
      <c r="AN51">
        <f t="shared" si="3"/>
        <v>0</v>
      </c>
      <c r="AO51">
        <f t="shared" si="4"/>
        <v>0</v>
      </c>
      <c r="AP51">
        <f t="shared" si="5"/>
        <v>0</v>
      </c>
      <c r="AQ51">
        <f t="shared" si="6"/>
        <v>0</v>
      </c>
      <c r="AR51">
        <f t="shared" si="7"/>
        <v>0</v>
      </c>
      <c r="AS51">
        <f t="shared" si="8"/>
        <v>0</v>
      </c>
      <c r="AT51">
        <f t="shared" si="9"/>
        <v>0</v>
      </c>
      <c r="AU51">
        <f t="shared" si="10"/>
        <v>0</v>
      </c>
      <c r="AV51">
        <f t="shared" si="11"/>
        <v>0</v>
      </c>
      <c r="AX51">
        <f t="shared" si="12"/>
        <v>1</v>
      </c>
      <c r="AY51" t="str">
        <v>svproc</v>
      </c>
      <c r="AZ51" s="34">
        <f t="shared" si="13"/>
        <v>0</v>
      </c>
      <c r="BA51" s="34">
        <f t="shared" si="15"/>
        <v>0</v>
      </c>
      <c r="BB51" s="34">
        <f t="shared" si="16"/>
        <v>0</v>
      </c>
      <c r="BC51" s="34">
        <f t="shared" si="17"/>
        <v>0</v>
      </c>
      <c r="BD51" s="34">
        <f t="shared" si="18"/>
        <v>0</v>
      </c>
      <c r="BE51" s="34">
        <f t="shared" si="19"/>
        <v>0</v>
      </c>
      <c r="BF51" s="34">
        <f t="shared" si="20"/>
        <v>0</v>
      </c>
      <c r="BG51" s="34">
        <f t="shared" si="21"/>
        <v>0</v>
      </c>
      <c r="BH51" s="34">
        <f t="shared" si="22"/>
        <v>0</v>
      </c>
    </row>
    <row r="52" spans="1:60" x14ac:dyDescent="0.2">
      <c r="A52" s="7">
        <v>2306.0193300000001</v>
      </c>
      <c r="B52" s="3" t="s">
        <v>22</v>
      </c>
      <c r="C52" s="3">
        <v>0</v>
      </c>
      <c r="D52" s="3">
        <v>0</v>
      </c>
      <c r="E52" s="3" t="b">
        <v>1</v>
      </c>
      <c r="F52" s="13">
        <v>23.8650288581848</v>
      </c>
      <c r="G52" s="13">
        <v>0.11646842956542899</v>
      </c>
      <c r="H52" s="13">
        <v>24.0184614658355</v>
      </c>
      <c r="I52" s="13">
        <v>0.17391180992126401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b">
        <v>1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AG52" s="10"/>
      <c r="AH52" s="10"/>
      <c r="AM52" t="str">
        <v>SciPost</v>
      </c>
      <c r="AN52">
        <f t="shared" si="3"/>
        <v>0</v>
      </c>
      <c r="AO52">
        <f t="shared" si="4"/>
        <v>0</v>
      </c>
      <c r="AP52">
        <f t="shared" si="5"/>
        <v>0</v>
      </c>
      <c r="AQ52">
        <f t="shared" si="6"/>
        <v>0</v>
      </c>
      <c r="AR52">
        <f t="shared" si="7"/>
        <v>0</v>
      </c>
      <c r="AS52">
        <f t="shared" si="8"/>
        <v>0</v>
      </c>
      <c r="AT52">
        <f t="shared" si="9"/>
        <v>0</v>
      </c>
      <c r="AU52">
        <f t="shared" si="10"/>
        <v>0</v>
      </c>
      <c r="AV52">
        <f t="shared" si="11"/>
        <v>0</v>
      </c>
      <c r="AX52">
        <f t="shared" si="12"/>
        <v>1</v>
      </c>
      <c r="AY52" t="str">
        <v>SciPost</v>
      </c>
      <c r="AZ52" s="34">
        <f t="shared" si="13"/>
        <v>0</v>
      </c>
      <c r="BA52" s="34">
        <f t="shared" si="15"/>
        <v>0</v>
      </c>
      <c r="BB52" s="34">
        <f t="shared" si="16"/>
        <v>0</v>
      </c>
      <c r="BC52" s="34">
        <f t="shared" si="17"/>
        <v>0</v>
      </c>
      <c r="BD52" s="34">
        <f t="shared" si="18"/>
        <v>0</v>
      </c>
      <c r="BE52" s="34">
        <f t="shared" si="19"/>
        <v>0</v>
      </c>
      <c r="BF52" s="34">
        <f t="shared" si="20"/>
        <v>0</v>
      </c>
      <c r="BG52" s="34">
        <f t="shared" si="21"/>
        <v>0</v>
      </c>
      <c r="BH52" s="34">
        <f t="shared" si="22"/>
        <v>0</v>
      </c>
    </row>
    <row r="53" spans="1:60" x14ac:dyDescent="0.2">
      <c r="A53" s="7">
        <v>2306.0042899999999</v>
      </c>
      <c r="B53" s="3" t="s">
        <v>16</v>
      </c>
      <c r="C53" s="3">
        <v>0</v>
      </c>
      <c r="D53" s="3">
        <v>0</v>
      </c>
      <c r="E53" s="3" t="b">
        <v>1</v>
      </c>
      <c r="F53" s="13">
        <v>9.2359094619750906</v>
      </c>
      <c r="G53" s="13">
        <v>0.171092748641967</v>
      </c>
      <c r="H53" s="13">
        <v>9.8177220821380597</v>
      </c>
      <c r="I53" s="13">
        <v>0.116635084152221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 t="b">
        <v>1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AG53" s="10"/>
      <c r="AH53" s="10"/>
      <c r="AM53" t="str">
        <v>aa</v>
      </c>
      <c r="AN53">
        <f t="shared" si="3"/>
        <v>0</v>
      </c>
      <c r="AO53">
        <f t="shared" si="4"/>
        <v>1</v>
      </c>
      <c r="AP53">
        <f t="shared" si="5"/>
        <v>1</v>
      </c>
      <c r="AQ53">
        <f t="shared" si="6"/>
        <v>1</v>
      </c>
      <c r="AR53">
        <f t="shared" si="7"/>
        <v>0</v>
      </c>
      <c r="AS53">
        <f t="shared" si="8"/>
        <v>0</v>
      </c>
      <c r="AT53">
        <f t="shared" si="9"/>
        <v>0</v>
      </c>
      <c r="AU53">
        <f t="shared" si="10"/>
        <v>0</v>
      </c>
      <c r="AV53">
        <f t="shared" si="11"/>
        <v>0</v>
      </c>
      <c r="AX53">
        <f t="shared" si="12"/>
        <v>1</v>
      </c>
      <c r="AY53" t="str">
        <v>aa</v>
      </c>
      <c r="AZ53" s="34">
        <f t="shared" si="13"/>
        <v>0</v>
      </c>
      <c r="BA53" s="34">
        <f t="shared" si="15"/>
        <v>1</v>
      </c>
      <c r="BB53" s="34">
        <f t="shared" si="16"/>
        <v>1</v>
      </c>
      <c r="BC53" s="34">
        <f t="shared" si="17"/>
        <v>1</v>
      </c>
      <c r="BD53" s="34">
        <f t="shared" si="18"/>
        <v>0</v>
      </c>
      <c r="BE53" s="34">
        <f t="shared" si="19"/>
        <v>0</v>
      </c>
      <c r="BF53" s="34">
        <f t="shared" si="20"/>
        <v>0</v>
      </c>
      <c r="BG53" s="34">
        <f t="shared" si="21"/>
        <v>0</v>
      </c>
      <c r="BH53" s="34">
        <f t="shared" si="22"/>
        <v>0</v>
      </c>
    </row>
    <row r="54" spans="1:60" x14ac:dyDescent="0.2">
      <c r="A54" s="7">
        <v>2306.08367</v>
      </c>
      <c r="B54" s="3" t="s">
        <v>17</v>
      </c>
      <c r="C54" s="3">
        <v>12</v>
      </c>
      <c r="D54" s="3">
        <v>12</v>
      </c>
      <c r="E54" s="3" t="b">
        <v>0</v>
      </c>
      <c r="F54" s="13">
        <v>7.0020332336425701</v>
      </c>
      <c r="G54" s="13">
        <v>7.10219049453735</v>
      </c>
      <c r="H54" s="13">
        <v>7.3760504722595197</v>
      </c>
      <c r="I54" s="13">
        <v>0.17499637603759699</v>
      </c>
      <c r="J54" s="3">
        <v>6422</v>
      </c>
      <c r="K54" s="3">
        <v>5365</v>
      </c>
      <c r="L54" s="3">
        <v>0</v>
      </c>
      <c r="M54" s="3">
        <v>5</v>
      </c>
      <c r="N54" s="3">
        <v>91</v>
      </c>
      <c r="O54" s="3">
        <v>-4850</v>
      </c>
      <c r="P54" s="3">
        <v>-4255</v>
      </c>
      <c r="Q54" s="3">
        <v>79</v>
      </c>
      <c r="R54" s="3" t="b">
        <v>1</v>
      </c>
      <c r="S54" s="3">
        <v>0</v>
      </c>
      <c r="T54" s="3">
        <v>0</v>
      </c>
      <c r="U54" s="3">
        <v>1</v>
      </c>
      <c r="V54" s="3">
        <v>1</v>
      </c>
      <c r="W54" s="3">
        <v>0</v>
      </c>
      <c r="Y54">
        <v>1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 s="10"/>
      <c r="AH54" s="10"/>
      <c r="AM54" t="str">
        <v>opticajnl</v>
      </c>
      <c r="AN54">
        <f t="shared" si="3"/>
        <v>0</v>
      </c>
      <c r="AO54">
        <f t="shared" si="4"/>
        <v>0</v>
      </c>
      <c r="AP54">
        <f t="shared" si="5"/>
        <v>0</v>
      </c>
      <c r="AQ54">
        <f t="shared" si="6"/>
        <v>0</v>
      </c>
      <c r="AR54">
        <f t="shared" si="7"/>
        <v>0</v>
      </c>
      <c r="AS54">
        <f t="shared" si="8"/>
        <v>0</v>
      </c>
      <c r="AT54">
        <f t="shared" si="9"/>
        <v>0</v>
      </c>
      <c r="AU54">
        <f t="shared" si="10"/>
        <v>0</v>
      </c>
      <c r="AV54">
        <f t="shared" si="11"/>
        <v>0</v>
      </c>
      <c r="AX54">
        <f t="shared" si="12"/>
        <v>1</v>
      </c>
      <c r="AY54" t="str">
        <v>opticajnl</v>
      </c>
      <c r="AZ54" s="34">
        <f t="shared" si="13"/>
        <v>0</v>
      </c>
      <c r="BA54" s="34">
        <f t="shared" si="15"/>
        <v>0</v>
      </c>
      <c r="BB54" s="34">
        <f t="shared" si="16"/>
        <v>0</v>
      </c>
      <c r="BC54" s="34">
        <f t="shared" si="17"/>
        <v>0</v>
      </c>
      <c r="BD54" s="34">
        <f t="shared" si="18"/>
        <v>0</v>
      </c>
      <c r="BE54" s="34">
        <f t="shared" si="19"/>
        <v>0</v>
      </c>
      <c r="BF54" s="34">
        <f t="shared" si="20"/>
        <v>0</v>
      </c>
      <c r="BG54" s="34">
        <f t="shared" si="21"/>
        <v>0</v>
      </c>
      <c r="BH54" s="34">
        <f t="shared" si="22"/>
        <v>0</v>
      </c>
    </row>
    <row r="55" spans="1:60" x14ac:dyDescent="0.2">
      <c r="A55" s="7">
        <v>2306.0810999999999</v>
      </c>
      <c r="B55" s="3" t="s">
        <v>10</v>
      </c>
      <c r="C55" s="3">
        <v>0</v>
      </c>
      <c r="D55" s="3">
        <v>0</v>
      </c>
      <c r="E55" s="3" t="b">
        <v>1</v>
      </c>
      <c r="F55" s="13">
        <v>19.1977634429931</v>
      </c>
      <c r="G55" s="13">
        <v>0.169468879699707</v>
      </c>
      <c r="H55" s="13">
        <v>19.733815431594799</v>
      </c>
      <c r="I55" s="13">
        <v>0.17336368560790999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 t="b">
        <v>1</v>
      </c>
      <c r="S55" s="3">
        <v>0</v>
      </c>
      <c r="T55" s="3">
        <v>0</v>
      </c>
      <c r="U55" s="3">
        <v>0</v>
      </c>
      <c r="V55" s="3">
        <v>4</v>
      </c>
      <c r="W55" s="3">
        <v>0</v>
      </c>
      <c r="AG55" s="10" t="s">
        <v>163</v>
      </c>
      <c r="AH55" s="10"/>
      <c r="AM55" t="str">
        <v>ceurart</v>
      </c>
      <c r="AN55">
        <f t="shared" si="3"/>
        <v>0</v>
      </c>
      <c r="AO55">
        <f t="shared" si="4"/>
        <v>0</v>
      </c>
      <c r="AP55">
        <f t="shared" si="5"/>
        <v>0</v>
      </c>
      <c r="AQ55">
        <f t="shared" si="6"/>
        <v>0</v>
      </c>
      <c r="AR55">
        <f t="shared" si="7"/>
        <v>0</v>
      </c>
      <c r="AS55">
        <f t="shared" si="8"/>
        <v>1</v>
      </c>
      <c r="AT55">
        <f t="shared" si="9"/>
        <v>0</v>
      </c>
      <c r="AU55">
        <f t="shared" si="10"/>
        <v>0</v>
      </c>
      <c r="AV55">
        <f t="shared" si="11"/>
        <v>0</v>
      </c>
      <c r="AX55">
        <f t="shared" si="12"/>
        <v>1</v>
      </c>
      <c r="AY55" t="str">
        <v>ceurart</v>
      </c>
      <c r="AZ55" s="34">
        <f t="shared" si="13"/>
        <v>0</v>
      </c>
      <c r="BA55" s="34">
        <f t="shared" si="15"/>
        <v>0</v>
      </c>
      <c r="BB55" s="34">
        <f t="shared" si="16"/>
        <v>0</v>
      </c>
      <c r="BC55" s="34">
        <f t="shared" si="17"/>
        <v>0</v>
      </c>
      <c r="BD55" s="34">
        <f t="shared" si="18"/>
        <v>0</v>
      </c>
      <c r="BE55" s="34">
        <f t="shared" si="19"/>
        <v>1</v>
      </c>
      <c r="BF55" s="34">
        <f t="shared" si="20"/>
        <v>0</v>
      </c>
      <c r="BG55" s="34">
        <f t="shared" si="21"/>
        <v>0</v>
      </c>
      <c r="BH55" s="34">
        <f t="shared" si="22"/>
        <v>0</v>
      </c>
    </row>
    <row r="56" spans="1:60" x14ac:dyDescent="0.2">
      <c r="A56" s="7">
        <v>2306.0046600000001</v>
      </c>
      <c r="B56" s="3" t="s">
        <v>23</v>
      </c>
      <c r="C56" s="3">
        <v>12</v>
      </c>
      <c r="D56" s="3">
        <v>12</v>
      </c>
      <c r="E56" s="3" t="b">
        <v>0</v>
      </c>
      <c r="F56" s="13">
        <v>4.2399148941040004</v>
      </c>
      <c r="G56" s="13">
        <v>4.18788743019104</v>
      </c>
      <c r="H56" s="13">
        <v>4.3409872055053702</v>
      </c>
      <c r="I56" s="13">
        <v>0.16984176635742099</v>
      </c>
      <c r="J56" s="3">
        <v>6317</v>
      </c>
      <c r="K56" s="3">
        <v>5310</v>
      </c>
      <c r="L56" s="3">
        <v>0</v>
      </c>
      <c r="M56" s="3">
        <v>0</v>
      </c>
      <c r="N56" s="3">
        <v>0</v>
      </c>
      <c r="O56" s="3">
        <v>-6100</v>
      </c>
      <c r="P56" s="3">
        <v>-5200</v>
      </c>
      <c r="Q56" s="3">
        <v>76</v>
      </c>
      <c r="R56" s="3" t="b">
        <v>1</v>
      </c>
      <c r="S56" s="3">
        <v>0</v>
      </c>
      <c r="T56" s="3">
        <v>0</v>
      </c>
      <c r="U56" s="3">
        <v>1</v>
      </c>
      <c r="V56" s="3">
        <v>1</v>
      </c>
      <c r="W56" s="3">
        <v>0</v>
      </c>
      <c r="Y56">
        <v>1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 s="10"/>
      <c r="AH56" s="10"/>
      <c r="AM56" t="str">
        <v>wiley-article</v>
      </c>
      <c r="AN56">
        <f t="shared" si="3"/>
        <v>0</v>
      </c>
      <c r="AO56">
        <f t="shared" si="4"/>
        <v>0</v>
      </c>
      <c r="AP56">
        <f t="shared" si="5"/>
        <v>0</v>
      </c>
      <c r="AQ56">
        <f t="shared" si="6"/>
        <v>0</v>
      </c>
      <c r="AR56">
        <f t="shared" si="7"/>
        <v>0</v>
      </c>
      <c r="AS56">
        <f t="shared" si="8"/>
        <v>0</v>
      </c>
      <c r="AT56">
        <f t="shared" si="9"/>
        <v>0</v>
      </c>
      <c r="AU56">
        <f t="shared" si="10"/>
        <v>0</v>
      </c>
      <c r="AV56">
        <f t="shared" si="11"/>
        <v>0</v>
      </c>
      <c r="AX56">
        <f t="shared" si="12"/>
        <v>1</v>
      </c>
      <c r="AY56" t="str">
        <v>wiley-article</v>
      </c>
      <c r="AZ56" s="34">
        <f t="shared" si="13"/>
        <v>0</v>
      </c>
      <c r="BA56" s="34">
        <f t="shared" si="15"/>
        <v>0</v>
      </c>
      <c r="BB56" s="34">
        <f t="shared" si="16"/>
        <v>0</v>
      </c>
      <c r="BC56" s="34">
        <f t="shared" si="17"/>
        <v>0</v>
      </c>
      <c r="BD56" s="34">
        <f t="shared" si="18"/>
        <v>0</v>
      </c>
      <c r="BE56" s="34">
        <f t="shared" si="19"/>
        <v>0</v>
      </c>
      <c r="BF56" s="34">
        <f t="shared" si="20"/>
        <v>0</v>
      </c>
      <c r="BG56" s="34">
        <f t="shared" si="21"/>
        <v>0</v>
      </c>
      <c r="BH56" s="34">
        <f t="shared" si="22"/>
        <v>0</v>
      </c>
    </row>
    <row r="57" spans="1:60" x14ac:dyDescent="0.2">
      <c r="A57" s="7">
        <v>2306.0055400000001</v>
      </c>
      <c r="B57" s="3" t="s">
        <v>24</v>
      </c>
      <c r="C57" s="3">
        <v>12</v>
      </c>
      <c r="D57" s="3">
        <v>12</v>
      </c>
      <c r="E57" s="3" t="b">
        <v>0</v>
      </c>
      <c r="F57" s="13">
        <v>9.37381863594055</v>
      </c>
      <c r="G57" s="13">
        <v>8.8838584423065097</v>
      </c>
      <c r="H57" s="13">
        <v>8.5333297252654994</v>
      </c>
      <c r="I57" s="13">
        <v>0.16885948181152299</v>
      </c>
      <c r="J57" s="3">
        <v>5430</v>
      </c>
      <c r="K57" s="3">
        <v>1902</v>
      </c>
      <c r="L57" s="3">
        <v>4</v>
      </c>
      <c r="M57" s="3">
        <v>10</v>
      </c>
      <c r="N57" s="3">
        <v>1403</v>
      </c>
      <c r="O57" s="3">
        <v>-538</v>
      </c>
      <c r="P57" s="3">
        <v>-400</v>
      </c>
      <c r="Q57" s="3">
        <v>54</v>
      </c>
      <c r="R57" s="3" t="b">
        <v>1</v>
      </c>
      <c r="S57" s="3">
        <v>0</v>
      </c>
      <c r="T57" s="3">
        <v>0</v>
      </c>
      <c r="U57" s="3">
        <v>6</v>
      </c>
      <c r="V57" s="3">
        <v>6</v>
      </c>
      <c r="W57" s="3">
        <v>0</v>
      </c>
      <c r="Y57">
        <v>1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 s="10"/>
      <c r="AH57" s="10"/>
      <c r="AM57" t="str">
        <v>NST</v>
      </c>
      <c r="AN57">
        <f t="shared" si="3"/>
        <v>0</v>
      </c>
      <c r="AO57">
        <f t="shared" si="4"/>
        <v>0</v>
      </c>
      <c r="AP57">
        <f t="shared" si="5"/>
        <v>0</v>
      </c>
      <c r="AQ57">
        <f t="shared" si="6"/>
        <v>0</v>
      </c>
      <c r="AR57">
        <f t="shared" si="7"/>
        <v>0</v>
      </c>
      <c r="AS57">
        <f t="shared" si="8"/>
        <v>0</v>
      </c>
      <c r="AT57">
        <f t="shared" si="9"/>
        <v>0</v>
      </c>
      <c r="AU57">
        <f t="shared" si="10"/>
        <v>0</v>
      </c>
      <c r="AV57">
        <f t="shared" si="11"/>
        <v>0</v>
      </c>
      <c r="AX57">
        <f t="shared" si="12"/>
        <v>1</v>
      </c>
      <c r="AY57" t="str">
        <v>NST</v>
      </c>
      <c r="AZ57" s="34">
        <f t="shared" si="13"/>
        <v>0</v>
      </c>
      <c r="BA57" s="34">
        <f t="shared" si="15"/>
        <v>0</v>
      </c>
      <c r="BB57" s="34">
        <f t="shared" si="16"/>
        <v>0</v>
      </c>
      <c r="BC57" s="34">
        <f t="shared" si="17"/>
        <v>0</v>
      </c>
      <c r="BD57" s="34">
        <f t="shared" si="18"/>
        <v>0</v>
      </c>
      <c r="BE57" s="34">
        <f t="shared" si="19"/>
        <v>0</v>
      </c>
      <c r="BF57" s="34">
        <f t="shared" si="20"/>
        <v>0</v>
      </c>
      <c r="BG57" s="34">
        <f t="shared" si="21"/>
        <v>0</v>
      </c>
      <c r="BH57" s="34">
        <f t="shared" si="22"/>
        <v>0</v>
      </c>
    </row>
    <row r="58" spans="1:60" x14ac:dyDescent="0.2">
      <c r="A58" s="7">
        <v>2306.0078199999998</v>
      </c>
      <c r="B58" s="3" t="s">
        <v>18</v>
      </c>
      <c r="C58" s="3">
        <v>0</v>
      </c>
      <c r="D58" s="3">
        <v>0</v>
      </c>
      <c r="E58" s="3" t="b">
        <v>1</v>
      </c>
      <c r="F58" s="13">
        <v>31.945243358612</v>
      </c>
      <c r="G58" s="13">
        <v>0.16897439956665</v>
      </c>
      <c r="H58" s="13">
        <v>31.986683130264201</v>
      </c>
      <c r="I58" s="13">
        <v>0.11593508720397901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b">
        <v>1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AG58" s="10"/>
      <c r="AH58" s="10"/>
      <c r="AM58" t="str">
        <v>jpconf</v>
      </c>
      <c r="AN58">
        <f t="shared" si="3"/>
        <v>0</v>
      </c>
      <c r="AO58">
        <f t="shared" si="4"/>
        <v>0</v>
      </c>
      <c r="AP58">
        <f t="shared" si="5"/>
        <v>0</v>
      </c>
      <c r="AQ58">
        <f t="shared" si="6"/>
        <v>0</v>
      </c>
      <c r="AR58">
        <f t="shared" si="7"/>
        <v>0</v>
      </c>
      <c r="AS58">
        <f t="shared" si="8"/>
        <v>0</v>
      </c>
      <c r="AT58">
        <f t="shared" si="9"/>
        <v>0</v>
      </c>
      <c r="AU58">
        <f t="shared" si="10"/>
        <v>0</v>
      </c>
      <c r="AV58">
        <f t="shared" si="11"/>
        <v>0</v>
      </c>
      <c r="AX58">
        <f t="shared" si="12"/>
        <v>1</v>
      </c>
      <c r="AY58" t="str">
        <v>jpconf</v>
      </c>
      <c r="AZ58" s="34">
        <f t="shared" si="13"/>
        <v>0</v>
      </c>
      <c r="BA58" s="34">
        <f t="shared" si="15"/>
        <v>0</v>
      </c>
      <c r="BB58" s="34">
        <f t="shared" si="16"/>
        <v>0</v>
      </c>
      <c r="BC58" s="34">
        <f t="shared" si="17"/>
        <v>0</v>
      </c>
      <c r="BD58" s="34">
        <f t="shared" si="18"/>
        <v>0</v>
      </c>
      <c r="BE58" s="34">
        <f t="shared" si="19"/>
        <v>0</v>
      </c>
      <c r="BF58" s="34">
        <f t="shared" si="20"/>
        <v>0</v>
      </c>
      <c r="BG58" s="34">
        <f t="shared" si="21"/>
        <v>0</v>
      </c>
      <c r="BH58" s="34">
        <f t="shared" si="22"/>
        <v>0</v>
      </c>
    </row>
    <row r="59" spans="1:60" x14ac:dyDescent="0.2">
      <c r="A59" s="7">
        <v>2306.1322599999999</v>
      </c>
      <c r="B59" s="3" t="s">
        <v>25</v>
      </c>
      <c r="C59" s="3">
        <v>0</v>
      </c>
      <c r="D59" s="3">
        <v>12</v>
      </c>
      <c r="E59" s="3" t="b">
        <v>1</v>
      </c>
      <c r="F59" s="13">
        <v>8.6170158386230398</v>
      </c>
      <c r="G59" s="13">
        <v>0.172657489776611</v>
      </c>
      <c r="H59" s="13">
        <v>8.4668114185333199</v>
      </c>
      <c r="I59" s="13">
        <v>0.222360849380493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b">
        <v>1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AG59" s="10"/>
      <c r="AH59" s="10"/>
      <c r="AM59" t="str">
        <v>mhd</v>
      </c>
      <c r="AN59">
        <f t="shared" si="3"/>
        <v>0</v>
      </c>
      <c r="AO59">
        <f t="shared" si="4"/>
        <v>0</v>
      </c>
      <c r="AP59">
        <f t="shared" si="5"/>
        <v>0</v>
      </c>
      <c r="AQ59">
        <f t="shared" si="6"/>
        <v>0</v>
      </c>
      <c r="AR59">
        <f t="shared" si="7"/>
        <v>0</v>
      </c>
      <c r="AS59">
        <f t="shared" si="8"/>
        <v>0</v>
      </c>
      <c r="AT59">
        <f t="shared" si="9"/>
        <v>0</v>
      </c>
      <c r="AU59">
        <f t="shared" si="10"/>
        <v>0</v>
      </c>
      <c r="AV59">
        <f t="shared" si="11"/>
        <v>0</v>
      </c>
      <c r="AX59">
        <f t="shared" si="12"/>
        <v>1</v>
      </c>
      <c r="AY59" t="str">
        <v>mhd</v>
      </c>
      <c r="AZ59" s="34">
        <f t="shared" si="13"/>
        <v>0</v>
      </c>
      <c r="BA59" s="34">
        <f t="shared" si="15"/>
        <v>0</v>
      </c>
      <c r="BB59" s="34">
        <f t="shared" si="16"/>
        <v>0</v>
      </c>
      <c r="BC59" s="34">
        <f t="shared" si="17"/>
        <v>0</v>
      </c>
      <c r="BD59" s="34">
        <f t="shared" si="18"/>
        <v>0</v>
      </c>
      <c r="BE59" s="34">
        <f t="shared" si="19"/>
        <v>0</v>
      </c>
      <c r="BF59" s="34">
        <f t="shared" si="20"/>
        <v>0</v>
      </c>
      <c r="BG59" s="34">
        <f t="shared" si="21"/>
        <v>0</v>
      </c>
      <c r="BH59" s="34">
        <f t="shared" si="22"/>
        <v>0</v>
      </c>
    </row>
    <row r="60" spans="1:60" x14ac:dyDescent="0.2">
      <c r="A60" s="7">
        <v>2306.0014900000001</v>
      </c>
      <c r="B60" s="3" t="s">
        <v>23</v>
      </c>
      <c r="C60" s="3">
        <v>0</v>
      </c>
      <c r="D60" s="3">
        <v>12</v>
      </c>
      <c r="E60" s="3" t="b">
        <v>1</v>
      </c>
      <c r="F60" s="13">
        <v>12.546285629272401</v>
      </c>
      <c r="G60" s="13">
        <v>0.170874118804931</v>
      </c>
      <c r="H60" s="13">
        <v>8.1104555130004794</v>
      </c>
      <c r="I60" s="13">
        <v>0.222052097320556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 t="b">
        <v>1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AG60" s="10"/>
      <c r="AH60" s="10"/>
      <c r="AM60" t="str">
        <v>iau</v>
      </c>
      <c r="AN60">
        <f t="shared" si="3"/>
        <v>0</v>
      </c>
      <c r="AO60">
        <f t="shared" si="4"/>
        <v>0</v>
      </c>
      <c r="AP60">
        <f t="shared" si="5"/>
        <v>0</v>
      </c>
      <c r="AQ60">
        <f t="shared" si="6"/>
        <v>0</v>
      </c>
      <c r="AR60">
        <f t="shared" si="7"/>
        <v>0</v>
      </c>
      <c r="AS60">
        <f t="shared" si="8"/>
        <v>0</v>
      </c>
      <c r="AT60">
        <f t="shared" si="9"/>
        <v>0</v>
      </c>
      <c r="AU60">
        <f t="shared" si="10"/>
        <v>0</v>
      </c>
      <c r="AV60">
        <f t="shared" si="11"/>
        <v>0</v>
      </c>
      <c r="AX60">
        <f t="shared" si="12"/>
        <v>1</v>
      </c>
      <c r="AY60" t="str">
        <v>iau</v>
      </c>
      <c r="AZ60" s="34">
        <f t="shared" si="13"/>
        <v>0</v>
      </c>
      <c r="BA60" s="34">
        <f t="shared" si="15"/>
        <v>0</v>
      </c>
      <c r="BB60" s="34">
        <f t="shared" si="16"/>
        <v>0</v>
      </c>
      <c r="BC60" s="34">
        <f t="shared" si="17"/>
        <v>0</v>
      </c>
      <c r="BD60" s="34">
        <f t="shared" si="18"/>
        <v>0</v>
      </c>
      <c r="BE60" s="34">
        <f t="shared" si="19"/>
        <v>0</v>
      </c>
      <c r="BF60" s="34">
        <f t="shared" si="20"/>
        <v>0</v>
      </c>
      <c r="BG60" s="34">
        <f t="shared" si="21"/>
        <v>0</v>
      </c>
      <c r="BH60" s="34">
        <f t="shared" si="22"/>
        <v>0</v>
      </c>
    </row>
    <row r="61" spans="1:60" x14ac:dyDescent="0.2">
      <c r="A61" s="7">
        <v>2306.0432700000001</v>
      </c>
      <c r="B61" s="3" t="s">
        <v>26</v>
      </c>
      <c r="C61" s="3">
        <v>0</v>
      </c>
      <c r="D61" s="3">
        <v>0</v>
      </c>
      <c r="E61" s="3" t="b">
        <v>1</v>
      </c>
      <c r="F61" s="13">
        <v>10.390268802642799</v>
      </c>
      <c r="G61" s="13">
        <v>0.116148233413696</v>
      </c>
      <c r="H61" s="13">
        <v>10.5521047115325</v>
      </c>
      <c r="I61" s="13">
        <v>0.170883178710937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 t="b">
        <v>1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AG61" s="10"/>
      <c r="AH61" s="10"/>
      <c r="AM61" t="str">
        <v>ieeeconf</v>
      </c>
      <c r="AN61">
        <f t="shared" si="3"/>
        <v>1</v>
      </c>
      <c r="AO61">
        <f t="shared" si="4"/>
        <v>1</v>
      </c>
      <c r="AP61">
        <f t="shared" si="5"/>
        <v>1</v>
      </c>
      <c r="AQ61">
        <f t="shared" si="6"/>
        <v>1</v>
      </c>
      <c r="AR61">
        <f t="shared" si="7"/>
        <v>1</v>
      </c>
      <c r="AS61">
        <f t="shared" si="8"/>
        <v>0</v>
      </c>
      <c r="AT61">
        <f t="shared" si="9"/>
        <v>0</v>
      </c>
      <c r="AU61">
        <f t="shared" si="10"/>
        <v>0</v>
      </c>
      <c r="AV61">
        <f t="shared" si="11"/>
        <v>0</v>
      </c>
      <c r="AX61">
        <f t="shared" si="12"/>
        <v>1</v>
      </c>
      <c r="AY61" t="str">
        <v>ieeeconf</v>
      </c>
      <c r="AZ61" s="34">
        <f t="shared" si="13"/>
        <v>1</v>
      </c>
      <c r="BA61" s="34">
        <f t="shared" si="15"/>
        <v>1</v>
      </c>
      <c r="BB61" s="34">
        <f t="shared" si="16"/>
        <v>1</v>
      </c>
      <c r="BC61" s="34">
        <f t="shared" si="17"/>
        <v>1</v>
      </c>
      <c r="BD61" s="34">
        <f t="shared" si="18"/>
        <v>1</v>
      </c>
      <c r="BE61" s="34">
        <f t="shared" si="19"/>
        <v>0</v>
      </c>
      <c r="BF61" s="34">
        <f t="shared" si="20"/>
        <v>0</v>
      </c>
      <c r="BG61" s="34">
        <f t="shared" si="21"/>
        <v>0</v>
      </c>
      <c r="BH61" s="34">
        <f t="shared" si="22"/>
        <v>0</v>
      </c>
    </row>
    <row r="62" spans="1:60" x14ac:dyDescent="0.2">
      <c r="A62" s="7">
        <v>2306.0228099999999</v>
      </c>
      <c r="B62" s="3" t="s">
        <v>18</v>
      </c>
      <c r="C62" s="3">
        <v>0</v>
      </c>
      <c r="D62" s="3">
        <v>0</v>
      </c>
      <c r="E62" s="3" t="b">
        <v>1</v>
      </c>
      <c r="F62" s="13">
        <v>10.068827867507901</v>
      </c>
      <c r="G62" s="13">
        <v>0.116473913192749</v>
      </c>
      <c r="H62" s="13">
        <v>9.9186694622039795</v>
      </c>
      <c r="I62" s="13">
        <v>0.16863369941711401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b">
        <v>1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AG62" s="10"/>
      <c r="AH62" s="10"/>
      <c r="AM62" t="str">
        <v>aastex63</v>
      </c>
      <c r="AN62">
        <f t="shared" si="3"/>
        <v>0</v>
      </c>
      <c r="AO62">
        <f t="shared" si="4"/>
        <v>0</v>
      </c>
      <c r="AP62">
        <f t="shared" si="5"/>
        <v>0</v>
      </c>
      <c r="AQ62">
        <f t="shared" si="6"/>
        <v>0</v>
      </c>
      <c r="AR62">
        <f t="shared" si="7"/>
        <v>0</v>
      </c>
      <c r="AS62">
        <f t="shared" si="8"/>
        <v>0</v>
      </c>
      <c r="AT62">
        <f t="shared" si="9"/>
        <v>0</v>
      </c>
      <c r="AU62">
        <f t="shared" si="10"/>
        <v>0</v>
      </c>
      <c r="AV62">
        <f t="shared" si="11"/>
        <v>0</v>
      </c>
      <c r="AX62">
        <f t="shared" si="12"/>
        <v>1</v>
      </c>
      <c r="AY62" t="str">
        <v>aastex63</v>
      </c>
      <c r="AZ62" s="34">
        <f t="shared" si="13"/>
        <v>0</v>
      </c>
      <c r="BA62" s="34">
        <f t="shared" si="15"/>
        <v>0</v>
      </c>
      <c r="BB62" s="34">
        <f t="shared" si="16"/>
        <v>0</v>
      </c>
      <c r="BC62" s="34">
        <f t="shared" si="17"/>
        <v>0</v>
      </c>
      <c r="BD62" s="34">
        <f t="shared" si="18"/>
        <v>0</v>
      </c>
      <c r="BE62" s="34">
        <f t="shared" si="19"/>
        <v>0</v>
      </c>
      <c r="BF62" s="34">
        <f t="shared" si="20"/>
        <v>0</v>
      </c>
      <c r="BG62" s="34">
        <f t="shared" si="21"/>
        <v>0</v>
      </c>
      <c r="BH62" s="34">
        <f t="shared" si="22"/>
        <v>0</v>
      </c>
    </row>
    <row r="63" spans="1:60" x14ac:dyDescent="0.2">
      <c r="A63" s="7">
        <v>2306.0028499999999</v>
      </c>
      <c r="B63" s="3" t="s">
        <v>10</v>
      </c>
      <c r="C63" s="3">
        <v>0</v>
      </c>
      <c r="D63" s="3">
        <v>0</v>
      </c>
      <c r="E63" s="3" t="b">
        <v>1</v>
      </c>
      <c r="F63" s="13">
        <v>5.7013874053954998</v>
      </c>
      <c r="G63" s="13">
        <v>0.16888475418090801</v>
      </c>
      <c r="H63" s="13">
        <v>5.4502141475677401</v>
      </c>
      <c r="I63" s="13">
        <v>0.116180658340454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 t="b">
        <v>1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AG63" s="10"/>
      <c r="AH63" s="10"/>
      <c r="AM63" t="str">
        <v>IEEEapm</v>
      </c>
      <c r="AN63">
        <f t="shared" si="3"/>
        <v>1</v>
      </c>
      <c r="AO63">
        <f t="shared" si="4"/>
        <v>0</v>
      </c>
      <c r="AP63">
        <f t="shared" si="5"/>
        <v>0</v>
      </c>
      <c r="AQ63">
        <f t="shared" si="6"/>
        <v>1</v>
      </c>
      <c r="AR63">
        <f t="shared" si="7"/>
        <v>1</v>
      </c>
      <c r="AS63">
        <f t="shared" si="8"/>
        <v>0</v>
      </c>
      <c r="AT63">
        <f t="shared" si="9"/>
        <v>0</v>
      </c>
      <c r="AU63">
        <f t="shared" si="10"/>
        <v>0</v>
      </c>
      <c r="AV63">
        <f t="shared" si="11"/>
        <v>0</v>
      </c>
      <c r="AX63">
        <f t="shared" si="12"/>
        <v>1</v>
      </c>
      <c r="AY63" t="str">
        <v>IEEEapm</v>
      </c>
      <c r="AZ63" s="34">
        <f t="shared" si="13"/>
        <v>1</v>
      </c>
      <c r="BA63" s="34">
        <f t="shared" si="15"/>
        <v>0</v>
      </c>
      <c r="BB63" s="34">
        <f t="shared" si="16"/>
        <v>0</v>
      </c>
      <c r="BC63" s="34">
        <f t="shared" si="17"/>
        <v>1</v>
      </c>
      <c r="BD63" s="34">
        <f t="shared" si="18"/>
        <v>1</v>
      </c>
      <c r="BE63" s="34">
        <f t="shared" si="19"/>
        <v>0</v>
      </c>
      <c r="BF63" s="34">
        <f t="shared" si="20"/>
        <v>0</v>
      </c>
      <c r="BG63" s="34">
        <f t="shared" si="21"/>
        <v>0</v>
      </c>
      <c r="BH63" s="34">
        <f t="shared" si="22"/>
        <v>0</v>
      </c>
    </row>
    <row r="64" spans="1:60" x14ac:dyDescent="0.2">
      <c r="A64" s="7">
        <v>2306.0002199999999</v>
      </c>
      <c r="B64" s="3" t="s">
        <v>11</v>
      </c>
      <c r="C64" s="3">
        <v>0</v>
      </c>
      <c r="D64" s="3">
        <v>0</v>
      </c>
      <c r="E64" s="3" t="b">
        <v>1</v>
      </c>
      <c r="F64" s="13">
        <v>9.2378623485565203</v>
      </c>
      <c r="G64" s="13">
        <v>0.17588901519775299</v>
      </c>
      <c r="H64" s="13">
        <v>9.0808820724487305</v>
      </c>
      <c r="I64" s="13">
        <v>0.116275072097778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 t="b">
        <v>1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AG64" s="10"/>
      <c r="AH64" s="10"/>
      <c r="AM64" t="str">
        <v>optica-article</v>
      </c>
      <c r="AN64">
        <f t="shared" si="3"/>
        <v>0</v>
      </c>
      <c r="AO64">
        <f t="shared" si="4"/>
        <v>0</v>
      </c>
      <c r="AP64">
        <f t="shared" si="5"/>
        <v>0</v>
      </c>
      <c r="AQ64">
        <f t="shared" si="6"/>
        <v>0</v>
      </c>
      <c r="AR64">
        <f t="shared" si="7"/>
        <v>0</v>
      </c>
      <c r="AS64">
        <f t="shared" si="8"/>
        <v>0</v>
      </c>
      <c r="AT64">
        <f t="shared" si="9"/>
        <v>0</v>
      </c>
      <c r="AU64">
        <f t="shared" si="10"/>
        <v>0</v>
      </c>
      <c r="AV64">
        <f t="shared" si="11"/>
        <v>0</v>
      </c>
      <c r="AX64">
        <f t="shared" si="12"/>
        <v>1</v>
      </c>
      <c r="AY64" t="str">
        <v>optica-article</v>
      </c>
      <c r="AZ64" s="34">
        <f t="shared" si="13"/>
        <v>0</v>
      </c>
      <c r="BA64" s="34">
        <f t="shared" si="15"/>
        <v>0</v>
      </c>
      <c r="BB64" s="34">
        <f t="shared" si="16"/>
        <v>0</v>
      </c>
      <c r="BC64" s="34">
        <f t="shared" si="17"/>
        <v>0</v>
      </c>
      <c r="BD64" s="34">
        <f t="shared" si="18"/>
        <v>0</v>
      </c>
      <c r="BE64" s="34">
        <f t="shared" si="19"/>
        <v>0</v>
      </c>
      <c r="BF64" s="34">
        <f t="shared" si="20"/>
        <v>0</v>
      </c>
      <c r="BG64" s="34">
        <f t="shared" si="21"/>
        <v>0</v>
      </c>
      <c r="BH64" s="34">
        <f t="shared" si="22"/>
        <v>0</v>
      </c>
    </row>
    <row r="65" spans="1:60" x14ac:dyDescent="0.2">
      <c r="A65" s="7">
        <v>2306.0007799999998</v>
      </c>
      <c r="B65" s="3" t="s">
        <v>16</v>
      </c>
      <c r="C65" s="3">
        <v>0</v>
      </c>
      <c r="D65" s="3">
        <v>12</v>
      </c>
      <c r="E65" s="3" t="b">
        <v>1</v>
      </c>
      <c r="F65" s="13">
        <v>8.4614515304565394</v>
      </c>
      <c r="G65" s="13">
        <v>0.170183420181274</v>
      </c>
      <c r="H65" s="13">
        <v>8.7144665718078596</v>
      </c>
      <c r="I65" s="13">
        <v>0.21725583076477001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 t="b">
        <v>1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AG65" s="10"/>
      <c r="AH65" s="10"/>
      <c r="AM65" t="str">
        <v>amsproc</v>
      </c>
      <c r="AN65">
        <f t="shared" si="3"/>
        <v>0</v>
      </c>
      <c r="AO65">
        <f t="shared" si="4"/>
        <v>0</v>
      </c>
      <c r="AP65">
        <f t="shared" si="5"/>
        <v>0</v>
      </c>
      <c r="AQ65">
        <f t="shared" si="6"/>
        <v>0</v>
      </c>
      <c r="AR65">
        <f t="shared" si="7"/>
        <v>0</v>
      </c>
      <c r="AS65">
        <f t="shared" si="8"/>
        <v>0</v>
      </c>
      <c r="AT65">
        <f t="shared" si="9"/>
        <v>0</v>
      </c>
      <c r="AU65">
        <f t="shared" si="10"/>
        <v>0</v>
      </c>
      <c r="AV65">
        <f t="shared" si="11"/>
        <v>0</v>
      </c>
      <c r="AX65">
        <f t="shared" si="12"/>
        <v>1</v>
      </c>
      <c r="AY65" t="str">
        <v>amsproc</v>
      </c>
      <c r="AZ65" s="34">
        <f t="shared" si="13"/>
        <v>0</v>
      </c>
      <c r="BA65" s="34">
        <f t="shared" si="15"/>
        <v>0</v>
      </c>
      <c r="BB65" s="34">
        <f t="shared" si="16"/>
        <v>0</v>
      </c>
      <c r="BC65" s="34">
        <f t="shared" si="17"/>
        <v>0</v>
      </c>
      <c r="BD65" s="34">
        <f t="shared" si="18"/>
        <v>0</v>
      </c>
      <c r="BE65" s="34">
        <f t="shared" si="19"/>
        <v>0</v>
      </c>
      <c r="BF65" s="34">
        <f t="shared" si="20"/>
        <v>0</v>
      </c>
      <c r="BG65" s="34">
        <f t="shared" si="21"/>
        <v>0</v>
      </c>
      <c r="BH65" s="34">
        <f t="shared" si="22"/>
        <v>0</v>
      </c>
    </row>
    <row r="66" spans="1:60" x14ac:dyDescent="0.2">
      <c r="A66" s="7">
        <v>2306.0074300000001</v>
      </c>
      <c r="B66" s="3" t="s">
        <v>10</v>
      </c>
      <c r="C66" s="3">
        <v>0</v>
      </c>
      <c r="D66" s="3">
        <v>0</v>
      </c>
      <c r="E66" s="3" t="b">
        <v>1</v>
      </c>
      <c r="F66" s="13">
        <v>7.25420665740966</v>
      </c>
      <c r="G66" s="13">
        <v>0.115995645523071</v>
      </c>
      <c r="H66" s="13">
        <v>7.5140695571899396</v>
      </c>
      <c r="I66" s="13">
        <v>0.115646123886108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 t="b">
        <v>1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AG66" s="10"/>
      <c r="AH66" s="10"/>
      <c r="AM66" t="str">
        <v>dccpaper</v>
      </c>
      <c r="AN66">
        <f t="shared" si="3"/>
        <v>0</v>
      </c>
      <c r="AO66">
        <f t="shared" si="4"/>
        <v>0</v>
      </c>
      <c r="AP66">
        <f t="shared" si="5"/>
        <v>0</v>
      </c>
      <c r="AQ66">
        <f t="shared" si="6"/>
        <v>0</v>
      </c>
      <c r="AR66">
        <f t="shared" si="7"/>
        <v>0</v>
      </c>
      <c r="AS66">
        <f t="shared" si="8"/>
        <v>0</v>
      </c>
      <c r="AT66">
        <f t="shared" si="9"/>
        <v>0</v>
      </c>
      <c r="AU66">
        <f t="shared" si="10"/>
        <v>0</v>
      </c>
      <c r="AV66">
        <f t="shared" si="11"/>
        <v>0</v>
      </c>
      <c r="AX66">
        <f t="shared" si="12"/>
        <v>1</v>
      </c>
      <c r="AY66" t="str">
        <v>dccpaper</v>
      </c>
      <c r="AZ66" s="34">
        <f t="shared" si="13"/>
        <v>0</v>
      </c>
      <c r="BA66" s="34">
        <f t="shared" si="15"/>
        <v>0</v>
      </c>
      <c r="BB66" s="34">
        <f t="shared" si="16"/>
        <v>0</v>
      </c>
      <c r="BC66" s="34">
        <f t="shared" si="17"/>
        <v>0</v>
      </c>
      <c r="BD66" s="34">
        <f t="shared" si="18"/>
        <v>0</v>
      </c>
      <c r="BE66" s="34">
        <f t="shared" si="19"/>
        <v>0</v>
      </c>
      <c r="BF66" s="34">
        <f t="shared" si="20"/>
        <v>0</v>
      </c>
      <c r="BG66" s="34">
        <f t="shared" si="21"/>
        <v>0</v>
      </c>
      <c r="BH66" s="34">
        <f t="shared" si="22"/>
        <v>0</v>
      </c>
    </row>
    <row r="67" spans="1:60" x14ac:dyDescent="0.2">
      <c r="A67" s="7">
        <v>2306.01028</v>
      </c>
      <c r="B67" s="3" t="s">
        <v>26</v>
      </c>
      <c r="C67" s="3">
        <v>0</v>
      </c>
      <c r="D67" s="3">
        <v>12</v>
      </c>
      <c r="E67" s="3" t="b">
        <v>0</v>
      </c>
      <c r="F67" s="13">
        <v>7.0058598518371502</v>
      </c>
      <c r="G67" s="13">
        <v>0.115846395492553</v>
      </c>
      <c r="H67" s="13">
        <v>7.1037049293518004</v>
      </c>
      <c r="I67" s="13">
        <v>0.22300219535827601</v>
      </c>
      <c r="J67" s="3">
        <v>11</v>
      </c>
      <c r="K67" s="3">
        <v>10</v>
      </c>
      <c r="L67" s="3">
        <v>0</v>
      </c>
      <c r="M67" s="3">
        <v>0</v>
      </c>
      <c r="N67" s="3">
        <v>0</v>
      </c>
      <c r="O67" s="3">
        <v>-11</v>
      </c>
      <c r="P67" s="3">
        <v>-10</v>
      </c>
      <c r="Q67" s="3">
        <v>7</v>
      </c>
      <c r="R67" s="3" t="b">
        <v>1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 s="10" t="s">
        <v>112</v>
      </c>
      <c r="AH67" s="10"/>
      <c r="AM67" t="str">
        <v>oup-authoring-template</v>
      </c>
      <c r="AN67">
        <f t="shared" si="3"/>
        <v>0</v>
      </c>
      <c r="AO67">
        <f t="shared" si="4"/>
        <v>0</v>
      </c>
      <c r="AP67">
        <f t="shared" si="5"/>
        <v>0</v>
      </c>
      <c r="AQ67">
        <f t="shared" si="6"/>
        <v>0</v>
      </c>
      <c r="AR67">
        <f t="shared" si="7"/>
        <v>0</v>
      </c>
      <c r="AS67">
        <f t="shared" si="8"/>
        <v>0</v>
      </c>
      <c r="AT67">
        <f t="shared" si="9"/>
        <v>0</v>
      </c>
      <c r="AU67">
        <f t="shared" si="10"/>
        <v>0</v>
      </c>
      <c r="AV67">
        <f t="shared" si="11"/>
        <v>0</v>
      </c>
      <c r="AX67">
        <f t="shared" si="12"/>
        <v>1</v>
      </c>
      <c r="AY67" t="str">
        <v>oup-authoring-template</v>
      </c>
      <c r="AZ67" s="34">
        <f t="shared" si="13"/>
        <v>0</v>
      </c>
      <c r="BA67" s="34">
        <f t="shared" si="15"/>
        <v>0</v>
      </c>
      <c r="BB67" s="34">
        <f t="shared" si="16"/>
        <v>0</v>
      </c>
      <c r="BC67" s="34">
        <f t="shared" si="17"/>
        <v>0</v>
      </c>
      <c r="BD67" s="34">
        <f t="shared" si="18"/>
        <v>0</v>
      </c>
      <c r="BE67" s="34">
        <f t="shared" si="19"/>
        <v>0</v>
      </c>
      <c r="BF67" s="34">
        <f t="shared" si="20"/>
        <v>0</v>
      </c>
      <c r="BG67" s="34">
        <f t="shared" si="21"/>
        <v>0</v>
      </c>
      <c r="BH67" s="34">
        <f t="shared" si="22"/>
        <v>0</v>
      </c>
    </row>
    <row r="68" spans="1:60" x14ac:dyDescent="0.2">
      <c r="A68" s="7">
        <v>2306.0031300000001</v>
      </c>
      <c r="B68" s="3" t="s">
        <v>13</v>
      </c>
      <c r="C68" s="3">
        <v>0</v>
      </c>
      <c r="D68" s="3">
        <v>12</v>
      </c>
      <c r="E68" s="3" t="b">
        <v>1</v>
      </c>
      <c r="F68" s="13">
        <v>15.672029256820601</v>
      </c>
      <c r="G68" s="13">
        <v>0.170263767242431</v>
      </c>
      <c r="H68" s="13">
        <v>16.382589578628501</v>
      </c>
      <c r="I68" s="13">
        <v>0.22239255905151301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 t="b">
        <v>1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AG68" s="10"/>
      <c r="AH68" s="10"/>
      <c r="AM68" t="str">
        <v>nbdt-article</v>
      </c>
      <c r="AN68">
        <f t="shared" si="3"/>
        <v>0</v>
      </c>
      <c r="AO68">
        <f t="shared" si="4"/>
        <v>0</v>
      </c>
      <c r="AP68">
        <f t="shared" si="5"/>
        <v>0</v>
      </c>
      <c r="AQ68">
        <f t="shared" si="6"/>
        <v>0</v>
      </c>
      <c r="AR68">
        <f t="shared" si="7"/>
        <v>0</v>
      </c>
      <c r="AS68">
        <f t="shared" si="8"/>
        <v>0</v>
      </c>
      <c r="AT68">
        <f t="shared" si="9"/>
        <v>0</v>
      </c>
      <c r="AU68">
        <f t="shared" si="10"/>
        <v>0</v>
      </c>
      <c r="AV68">
        <f t="shared" si="11"/>
        <v>0</v>
      </c>
      <c r="AX68">
        <f t="shared" si="12"/>
        <v>1</v>
      </c>
      <c r="AY68" t="str">
        <v>nbdt-article</v>
      </c>
      <c r="AZ68" s="34">
        <f t="shared" si="13"/>
        <v>0</v>
      </c>
      <c r="BA68" s="34">
        <f t="shared" si="15"/>
        <v>0</v>
      </c>
      <c r="BB68" s="34">
        <f t="shared" si="16"/>
        <v>0</v>
      </c>
      <c r="BC68" s="34">
        <f t="shared" si="17"/>
        <v>0</v>
      </c>
      <c r="BD68" s="34">
        <f t="shared" si="18"/>
        <v>0</v>
      </c>
      <c r="BE68" s="34">
        <f t="shared" si="19"/>
        <v>0</v>
      </c>
      <c r="BF68" s="34">
        <f t="shared" si="20"/>
        <v>0</v>
      </c>
      <c r="BG68" s="34">
        <f t="shared" si="21"/>
        <v>0</v>
      </c>
      <c r="BH68" s="34">
        <f t="shared" si="22"/>
        <v>0</v>
      </c>
    </row>
    <row r="69" spans="1:60" x14ac:dyDescent="0.2">
      <c r="A69" s="7">
        <v>2306.0268099999998</v>
      </c>
      <c r="B69" s="3" t="s">
        <v>18</v>
      </c>
      <c r="C69" s="3">
        <v>12</v>
      </c>
      <c r="D69" s="3">
        <v>12</v>
      </c>
      <c r="E69" s="3" t="b">
        <v>0</v>
      </c>
      <c r="F69" s="13">
        <v>10.7290005683898</v>
      </c>
      <c r="G69" s="13">
        <v>11.091283798217701</v>
      </c>
      <c r="H69" s="13">
        <v>11.177541732788001</v>
      </c>
      <c r="I69" s="13">
        <v>0.17508864402770899</v>
      </c>
      <c r="J69" s="3">
        <v>16698</v>
      </c>
      <c r="K69" s="3">
        <v>9829</v>
      </c>
      <c r="L69" s="3">
        <v>1</v>
      </c>
      <c r="M69" s="3">
        <v>1</v>
      </c>
      <c r="N69" s="3">
        <v>2012</v>
      </c>
      <c r="O69" s="3">
        <v>-10297</v>
      </c>
      <c r="P69" s="3">
        <v>-8845</v>
      </c>
      <c r="Q69" s="3">
        <v>79</v>
      </c>
      <c r="R69" s="3" t="b">
        <v>1</v>
      </c>
      <c r="S69" s="3">
        <v>0</v>
      </c>
      <c r="T69" s="3">
        <v>0</v>
      </c>
      <c r="U69" s="3">
        <v>1</v>
      </c>
      <c r="V69" s="3">
        <v>1</v>
      </c>
      <c r="W69" s="3">
        <v>1</v>
      </c>
      <c r="Y69">
        <v>1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 s="10"/>
      <c r="AH69" s="10"/>
    </row>
    <row r="70" spans="1:60" x14ac:dyDescent="0.2">
      <c r="A70" s="7">
        <v>2306.00479</v>
      </c>
      <c r="B70" s="3" t="s">
        <v>17</v>
      </c>
      <c r="C70" s="3">
        <v>0</v>
      </c>
      <c r="D70" s="3">
        <v>0</v>
      </c>
      <c r="E70" s="3" t="b">
        <v>1</v>
      </c>
      <c r="F70" s="13">
        <v>25.088036537170399</v>
      </c>
      <c r="G70" s="13">
        <v>0.11659741401672299</v>
      </c>
      <c r="H70" s="13">
        <v>19.144956111907899</v>
      </c>
      <c r="I70" s="13">
        <v>0.115460872650146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 t="b">
        <v>1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AG70" s="10"/>
      <c r="AH70" s="10"/>
    </row>
    <row r="71" spans="1:60" x14ac:dyDescent="0.2">
      <c r="A71" s="7">
        <v>2306.00036</v>
      </c>
      <c r="B71" s="3" t="s">
        <v>10</v>
      </c>
      <c r="C71" s="3">
        <v>0</v>
      </c>
      <c r="D71" s="3">
        <v>0</v>
      </c>
      <c r="E71" s="3" t="b">
        <v>1</v>
      </c>
      <c r="F71" s="13">
        <v>30.942659616470301</v>
      </c>
      <c r="G71" s="13">
        <v>0.13549423217773399</v>
      </c>
      <c r="H71" s="13">
        <v>28.7120168209075</v>
      </c>
      <c r="I71" s="13">
        <v>0.115737915039062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 t="b">
        <v>1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AG71" s="10"/>
      <c r="AH71" s="10"/>
    </row>
    <row r="72" spans="1:60" x14ac:dyDescent="0.2">
      <c r="A72" s="7">
        <v>2306.0011</v>
      </c>
      <c r="B72" s="3" t="s">
        <v>10</v>
      </c>
      <c r="C72" s="3">
        <v>0</v>
      </c>
      <c r="D72" s="3">
        <v>0</v>
      </c>
      <c r="E72" s="3" t="b">
        <v>0</v>
      </c>
      <c r="F72" s="13">
        <v>22.958740711212101</v>
      </c>
      <c r="G72" s="13">
        <v>0.166739702224731</v>
      </c>
      <c r="H72" s="13">
        <v>21.098008394241301</v>
      </c>
      <c r="I72" s="13">
        <v>0.170002222061157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 t="b">
        <v>1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s="10" t="s">
        <v>109</v>
      </c>
      <c r="AH72" s="10"/>
    </row>
    <row r="73" spans="1:60" x14ac:dyDescent="0.2">
      <c r="A73" s="7">
        <v>2306.0076199999999</v>
      </c>
      <c r="B73" s="3" t="s">
        <v>27</v>
      </c>
      <c r="C73" s="3">
        <v>0</v>
      </c>
      <c r="D73" s="3">
        <v>0</v>
      </c>
      <c r="E73" s="3" t="b">
        <v>1</v>
      </c>
      <c r="F73" s="13">
        <v>32.986631631851203</v>
      </c>
      <c r="G73" s="13">
        <v>0.16739344596862701</v>
      </c>
      <c r="H73" s="13">
        <v>32.408727884292603</v>
      </c>
      <c r="I73" s="13">
        <v>0.16688323020935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 t="b">
        <v>1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AG73" s="10"/>
      <c r="AH73" s="10"/>
    </row>
    <row r="74" spans="1:60" x14ac:dyDescent="0.2">
      <c r="A74" s="7">
        <v>2306.00641</v>
      </c>
      <c r="B74" s="3" t="s">
        <v>28</v>
      </c>
      <c r="C74" s="3">
        <v>0</v>
      </c>
      <c r="D74" s="3">
        <v>0</v>
      </c>
      <c r="E74" s="3" t="b">
        <v>1</v>
      </c>
      <c r="F74" s="13">
        <v>84.549248695373507</v>
      </c>
      <c r="G74" s="13">
        <v>0.16732954978942799</v>
      </c>
      <c r="H74" s="13">
        <v>75.8850994110107</v>
      </c>
      <c r="I74" s="13">
        <v>0.11583733558654701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 t="b">
        <v>1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AG74" s="10" t="s">
        <v>107</v>
      </c>
      <c r="AH74" s="10"/>
    </row>
    <row r="75" spans="1:60" x14ac:dyDescent="0.2">
      <c r="A75" s="7">
        <v>2306.0070999999998</v>
      </c>
      <c r="B75" s="3" t="s">
        <v>13</v>
      </c>
      <c r="C75" s="3">
        <v>0</v>
      </c>
      <c r="D75" s="3">
        <v>0</v>
      </c>
      <c r="E75" s="3" t="b">
        <v>1</v>
      </c>
      <c r="F75" s="13">
        <v>12.953827142715401</v>
      </c>
      <c r="G75" s="13">
        <v>0.116766214370727</v>
      </c>
      <c r="H75" s="13">
        <v>12.9499661922454</v>
      </c>
      <c r="I75" s="13">
        <v>0.116230964660644</v>
      </c>
      <c r="J75" s="3">
        <v>3</v>
      </c>
      <c r="K75" s="3">
        <v>3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4</v>
      </c>
      <c r="R75" s="3" t="b">
        <v>1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s="10" t="s">
        <v>108</v>
      </c>
      <c r="AH75" s="10"/>
    </row>
    <row r="76" spans="1:60" x14ac:dyDescent="0.2">
      <c r="A76" s="7">
        <v>2306.0669800000001</v>
      </c>
      <c r="B76" s="3" t="s">
        <v>10</v>
      </c>
      <c r="C76" s="3">
        <v>12</v>
      </c>
      <c r="D76" s="3">
        <v>12</v>
      </c>
      <c r="E76" s="3" t="b">
        <v>0</v>
      </c>
      <c r="F76" s="13">
        <v>5.1760809421539298</v>
      </c>
      <c r="G76" s="13">
        <v>5.1898140907287598</v>
      </c>
      <c r="H76" s="13">
        <v>4.1418054103851301</v>
      </c>
      <c r="I76" s="13">
        <v>0.172266960144042</v>
      </c>
      <c r="J76" s="3">
        <v>3411</v>
      </c>
      <c r="K76" s="3">
        <v>2852</v>
      </c>
      <c r="L76" s="3">
        <v>0</v>
      </c>
      <c r="M76" s="3">
        <v>0</v>
      </c>
      <c r="N76" s="3">
        <v>17</v>
      </c>
      <c r="O76" s="3">
        <v>-3014</v>
      </c>
      <c r="P76" s="3">
        <v>-2660</v>
      </c>
      <c r="Q76" s="3">
        <v>68</v>
      </c>
      <c r="R76" s="3" t="b">
        <v>1</v>
      </c>
      <c r="S76" s="3">
        <v>0</v>
      </c>
      <c r="T76" s="3">
        <v>0</v>
      </c>
      <c r="U76" s="3">
        <v>1</v>
      </c>
      <c r="V76" s="3">
        <v>1</v>
      </c>
      <c r="W76" s="3">
        <v>1</v>
      </c>
      <c r="Y76">
        <v>1</v>
      </c>
      <c r="Z76">
        <v>1</v>
      </c>
      <c r="AA76">
        <v>1</v>
      </c>
      <c r="AB76">
        <v>1</v>
      </c>
      <c r="AG76" s="10"/>
      <c r="AH76" s="10"/>
    </row>
    <row r="77" spans="1:60" x14ac:dyDescent="0.2">
      <c r="A77" s="7">
        <v>2306.0011300000001</v>
      </c>
      <c r="B77" s="3" t="s">
        <v>13</v>
      </c>
      <c r="C77" s="3">
        <v>0</v>
      </c>
      <c r="D77" s="3">
        <v>0</v>
      </c>
      <c r="E77" s="3" t="b">
        <v>1</v>
      </c>
      <c r="F77" s="13">
        <v>10.8758158683776</v>
      </c>
      <c r="G77" s="13">
        <v>0.11553144454956001</v>
      </c>
      <c r="H77" s="13">
        <v>10.5228967666625</v>
      </c>
      <c r="I77" s="13">
        <v>0.116037130355834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 t="b">
        <v>1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AG77" s="10"/>
      <c r="AH77" s="10"/>
    </row>
    <row r="78" spans="1:60" x14ac:dyDescent="0.2">
      <c r="A78" s="7">
        <v>2306.00263</v>
      </c>
      <c r="B78" s="3" t="s">
        <v>29</v>
      </c>
      <c r="C78" s="3">
        <v>0</v>
      </c>
      <c r="D78" s="3">
        <v>0</v>
      </c>
      <c r="E78" s="3" t="b">
        <v>1</v>
      </c>
      <c r="F78" s="13">
        <v>7.0211777687072701</v>
      </c>
      <c r="G78" s="13">
        <v>0.115655422210693</v>
      </c>
      <c r="H78" s="13">
        <v>7.6100072860717702</v>
      </c>
      <c r="I78" s="13">
        <v>0.11668205261230399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 t="b">
        <v>1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AG78" s="10"/>
      <c r="AH78" s="10"/>
    </row>
    <row r="79" spans="1:60" x14ac:dyDescent="0.2">
      <c r="A79" s="7">
        <v>2306.00531</v>
      </c>
      <c r="B79" s="3" t="s">
        <v>13</v>
      </c>
      <c r="C79" s="3">
        <v>0</v>
      </c>
      <c r="D79" s="3">
        <v>0</v>
      </c>
      <c r="E79" s="3" t="b">
        <v>1</v>
      </c>
      <c r="F79" s="13">
        <v>10.8640496730804</v>
      </c>
      <c r="G79" s="13">
        <v>0.16836428642272899</v>
      </c>
      <c r="H79" s="13">
        <v>7.9228785037994296</v>
      </c>
      <c r="I79" s="13">
        <v>0.115936040878295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 t="b">
        <v>1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AG79" s="10"/>
      <c r="AH79" s="10"/>
    </row>
    <row r="80" spans="1:60" x14ac:dyDescent="0.2">
      <c r="A80" s="7">
        <v>2306.0057400000001</v>
      </c>
      <c r="B80" s="3" t="s">
        <v>10</v>
      </c>
      <c r="C80" s="3">
        <v>12</v>
      </c>
      <c r="D80" s="3">
        <v>12</v>
      </c>
      <c r="E80" s="3" t="b">
        <v>0</v>
      </c>
      <c r="F80" s="13">
        <v>6.70713210105896</v>
      </c>
      <c r="G80" s="13">
        <v>8.0039803981781006</v>
      </c>
      <c r="H80" s="13">
        <v>6.4525973796844402</v>
      </c>
      <c r="I80" s="13">
        <v>0.16823053359985299</v>
      </c>
      <c r="J80" s="3">
        <v>4629</v>
      </c>
      <c r="K80" s="3">
        <v>3870</v>
      </c>
      <c r="L80" s="3">
        <v>0</v>
      </c>
      <c r="M80" s="3">
        <v>0</v>
      </c>
      <c r="N80" s="3">
        <v>32</v>
      </c>
      <c r="O80" s="3">
        <v>-4128</v>
      </c>
      <c r="P80" s="3">
        <v>-3660</v>
      </c>
      <c r="Q80" s="3">
        <v>73</v>
      </c>
      <c r="R80" s="3" t="b">
        <v>1</v>
      </c>
      <c r="S80" s="3">
        <v>0</v>
      </c>
      <c r="T80" s="3">
        <v>0</v>
      </c>
      <c r="U80" s="3">
        <v>2</v>
      </c>
      <c r="V80" s="3">
        <v>2</v>
      </c>
      <c r="W80" s="3">
        <v>3</v>
      </c>
      <c r="Y80">
        <v>1</v>
      </c>
      <c r="Z80">
        <v>1</v>
      </c>
      <c r="AA80">
        <v>1</v>
      </c>
      <c r="AB80">
        <v>1</v>
      </c>
      <c r="AG80" s="10"/>
      <c r="AH80" s="10"/>
    </row>
    <row r="81" spans="1:34" x14ac:dyDescent="0.2">
      <c r="A81" s="7">
        <v>2306.01073</v>
      </c>
      <c r="B81" s="3" t="s">
        <v>10</v>
      </c>
      <c r="C81" s="3">
        <v>0</v>
      </c>
      <c r="D81" s="3">
        <v>0</v>
      </c>
      <c r="E81" s="3" t="b">
        <v>1</v>
      </c>
      <c r="F81" s="13">
        <v>9.8471665382385201</v>
      </c>
      <c r="G81" s="13">
        <v>0.16760778427124001</v>
      </c>
      <c r="H81" s="13">
        <v>7.9602906703948904</v>
      </c>
      <c r="I81" s="13">
        <v>0.17195081710815399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 t="b">
        <v>1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AG81" s="10"/>
      <c r="AH81" s="10"/>
    </row>
    <row r="82" spans="1:34" x14ac:dyDescent="0.2">
      <c r="A82" s="7">
        <v>2306.0061500000002</v>
      </c>
      <c r="B82" s="3" t="s">
        <v>10</v>
      </c>
      <c r="C82" s="3">
        <v>0</v>
      </c>
      <c r="D82" s="3">
        <v>0</v>
      </c>
      <c r="E82" s="3" t="b">
        <v>1</v>
      </c>
      <c r="F82" s="13">
        <v>10.722008466720499</v>
      </c>
      <c r="G82" s="13">
        <v>0.172837018966674</v>
      </c>
      <c r="H82" s="13">
        <v>8.6815390586852992</v>
      </c>
      <c r="I82" s="13">
        <v>0.16745924949645899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 t="b">
        <v>1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AG82" s="10"/>
      <c r="AH82" s="10"/>
    </row>
    <row r="83" spans="1:34" x14ac:dyDescent="0.2">
      <c r="A83" s="7">
        <v>2306.00146</v>
      </c>
      <c r="B83" s="3" t="s">
        <v>18</v>
      </c>
      <c r="C83" s="3">
        <v>0</v>
      </c>
      <c r="D83" s="3">
        <v>0</v>
      </c>
      <c r="E83" s="3" t="b">
        <v>1</v>
      </c>
      <c r="F83" s="13">
        <v>131.036707878112</v>
      </c>
      <c r="G83" s="13">
        <v>0.11625480651855399</v>
      </c>
      <c r="H83" s="13">
        <v>118.372458934783</v>
      </c>
      <c r="I83" s="13">
        <v>0.135333061218261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b">
        <v>1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AG83" s="10" t="s">
        <v>107</v>
      </c>
      <c r="AH83" s="10"/>
    </row>
    <row r="84" spans="1:34" x14ac:dyDescent="0.2">
      <c r="A84" s="7">
        <v>2306.00236</v>
      </c>
      <c r="B84" s="3" t="s">
        <v>10</v>
      </c>
      <c r="C84" s="3">
        <v>12</v>
      </c>
      <c r="D84" s="3">
        <v>12</v>
      </c>
      <c r="E84" s="3" t="b">
        <v>0</v>
      </c>
      <c r="F84" s="13">
        <v>7.1096642017364502</v>
      </c>
      <c r="G84" s="13">
        <v>7.00738048553466</v>
      </c>
      <c r="H84" s="13">
        <v>7.2294573783874503</v>
      </c>
      <c r="I84" s="13">
        <v>0.167181491851806</v>
      </c>
      <c r="J84" s="3">
        <v>11459</v>
      </c>
      <c r="K84" s="3">
        <v>9724</v>
      </c>
      <c r="L84" s="3">
        <v>0</v>
      </c>
      <c r="M84" s="3">
        <v>0</v>
      </c>
      <c r="N84" s="3">
        <v>7</v>
      </c>
      <c r="O84" s="3">
        <v>-11329</v>
      </c>
      <c r="P84" s="3">
        <v>-9618</v>
      </c>
      <c r="Q84" s="3">
        <v>76</v>
      </c>
      <c r="R84" s="3" t="b">
        <v>1</v>
      </c>
      <c r="S84" s="3">
        <v>0</v>
      </c>
      <c r="T84" s="3">
        <v>0</v>
      </c>
      <c r="U84" s="3">
        <v>1</v>
      </c>
      <c r="V84" s="3">
        <v>3</v>
      </c>
      <c r="W84" s="3">
        <v>4</v>
      </c>
      <c r="Y84">
        <v>1</v>
      </c>
      <c r="Z84">
        <v>1</v>
      </c>
      <c r="AA84">
        <v>1</v>
      </c>
      <c r="AB84">
        <v>1</v>
      </c>
      <c r="AG84" s="10"/>
      <c r="AH84" s="10"/>
    </row>
    <row r="85" spans="1:34" x14ac:dyDescent="0.2">
      <c r="A85" s="7">
        <v>2306.0009300000002</v>
      </c>
      <c r="B85" s="3" t="s">
        <v>10</v>
      </c>
      <c r="C85" s="3">
        <v>0</v>
      </c>
      <c r="D85" s="3">
        <v>12</v>
      </c>
      <c r="E85" s="3" t="b">
        <v>1</v>
      </c>
      <c r="F85" s="13">
        <v>12.439726352691601</v>
      </c>
      <c r="G85" s="13">
        <v>0.16749763488769501</v>
      </c>
      <c r="H85" s="13">
        <v>10.1289815902709</v>
      </c>
      <c r="I85" s="13">
        <v>0.22199416160583399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 t="b">
        <v>1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AG85" s="10"/>
      <c r="AH85" s="10"/>
    </row>
    <row r="86" spans="1:34" x14ac:dyDescent="0.2">
      <c r="A86" s="7">
        <v>2306.0003299999998</v>
      </c>
      <c r="B86" s="3" t="s">
        <v>10</v>
      </c>
      <c r="C86" s="3">
        <v>0</v>
      </c>
      <c r="D86" s="3">
        <v>0</v>
      </c>
      <c r="E86" s="3" t="b">
        <v>1</v>
      </c>
      <c r="F86" s="13">
        <v>3.2057325839996298</v>
      </c>
      <c r="G86" s="13">
        <v>0.171406030654907</v>
      </c>
      <c r="H86" s="13">
        <v>3.99722051620483</v>
      </c>
      <c r="I86" s="13">
        <v>0.16715288162231401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 t="b">
        <v>1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AG86" s="10"/>
      <c r="AH86" s="10"/>
    </row>
    <row r="87" spans="1:34" x14ac:dyDescent="0.2">
      <c r="A87" s="7">
        <v>2306.0036700000001</v>
      </c>
      <c r="B87" s="3" t="s">
        <v>10</v>
      </c>
      <c r="C87" s="3">
        <v>0</v>
      </c>
      <c r="D87" s="3">
        <v>0</v>
      </c>
      <c r="E87" s="3" t="b">
        <v>1</v>
      </c>
      <c r="F87" s="13">
        <v>28.0520162582397</v>
      </c>
      <c r="G87" s="13">
        <v>0.17500758171081501</v>
      </c>
      <c r="H87" s="13">
        <v>27.989581108093201</v>
      </c>
      <c r="I87" s="13">
        <v>0.17377901077270499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 t="b">
        <v>1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AG87" s="10"/>
      <c r="AH87" s="10"/>
    </row>
    <row r="88" spans="1:34" x14ac:dyDescent="0.2">
      <c r="A88" s="7">
        <v>2306.0848599999999</v>
      </c>
      <c r="B88" s="3" t="s">
        <v>30</v>
      </c>
      <c r="C88" s="3">
        <v>0</v>
      </c>
      <c r="D88" s="3">
        <v>0</v>
      </c>
      <c r="E88" s="3" t="b">
        <v>0</v>
      </c>
      <c r="F88" s="13">
        <v>38.574219703674302</v>
      </c>
      <c r="G88" s="13">
        <v>0.16716337203979401</v>
      </c>
      <c r="H88" s="13">
        <v>39.322261095046997</v>
      </c>
      <c r="I88" s="13">
        <v>0.17030382156372001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 t="b">
        <v>1</v>
      </c>
      <c r="S88" s="3">
        <v>0</v>
      </c>
      <c r="T88" s="3">
        <v>0</v>
      </c>
      <c r="U88" s="3">
        <v>0</v>
      </c>
      <c r="V88" s="3">
        <v>2</v>
      </c>
      <c r="W88" s="3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s="10" t="s">
        <v>164</v>
      </c>
      <c r="AH88" s="10"/>
    </row>
    <row r="89" spans="1:34" x14ac:dyDescent="0.2">
      <c r="A89" s="7">
        <v>2306.0137800000002</v>
      </c>
      <c r="B89" s="3" t="s">
        <v>31</v>
      </c>
      <c r="C89" s="3">
        <v>0</v>
      </c>
      <c r="D89" s="3">
        <v>0</v>
      </c>
      <c r="E89" s="3" t="b">
        <v>1</v>
      </c>
      <c r="F89" s="13">
        <v>17.7414324283599</v>
      </c>
      <c r="G89" s="13">
        <v>0.11616253852844199</v>
      </c>
      <c r="H89" s="13">
        <v>17.567486763000399</v>
      </c>
      <c r="I89" s="13">
        <v>0.169760227203369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b">
        <v>1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AG89" s="10"/>
      <c r="AH89" s="10"/>
    </row>
    <row r="90" spans="1:34" x14ac:dyDescent="0.2">
      <c r="A90" s="7">
        <v>2306.00218</v>
      </c>
      <c r="B90" s="3" t="s">
        <v>16</v>
      </c>
      <c r="C90" s="3">
        <v>0</v>
      </c>
      <c r="D90" s="3">
        <v>0</v>
      </c>
      <c r="E90" s="3" t="b">
        <v>1</v>
      </c>
      <c r="F90" s="13">
        <v>7.9245877265930096</v>
      </c>
      <c r="G90" s="13">
        <v>0.115947484970092</v>
      </c>
      <c r="H90" s="13">
        <v>5.6498093605041504</v>
      </c>
      <c r="I90" s="13">
        <v>0.11579561233520499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 t="b">
        <v>1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AG90" s="10"/>
      <c r="AH90" s="10"/>
    </row>
    <row r="91" spans="1:34" x14ac:dyDescent="0.2">
      <c r="A91" s="7">
        <v>2306.0524099999998</v>
      </c>
      <c r="B91" s="3" t="s">
        <v>10</v>
      </c>
      <c r="C91" s="3">
        <v>0</v>
      </c>
      <c r="D91" s="3">
        <v>0</v>
      </c>
      <c r="E91" s="3" t="b">
        <v>0</v>
      </c>
      <c r="F91" s="13">
        <v>22.087095737457201</v>
      </c>
      <c r="G91" s="13">
        <v>0.116740465164184</v>
      </c>
      <c r="H91" s="13">
        <v>25.007714986801101</v>
      </c>
      <c r="I91" s="13">
        <v>0.116734027862548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b">
        <v>1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Y91">
        <v>1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s="10" t="s">
        <v>115</v>
      </c>
      <c r="AH91" s="10"/>
    </row>
    <row r="92" spans="1:34" x14ac:dyDescent="0.2">
      <c r="A92" s="7">
        <v>2306.1062999999999</v>
      </c>
      <c r="B92" s="3" t="s">
        <v>15</v>
      </c>
      <c r="C92" s="3">
        <v>0</v>
      </c>
      <c r="D92" s="3">
        <v>0</v>
      </c>
      <c r="E92" s="3" t="b">
        <v>1</v>
      </c>
      <c r="F92" s="13">
        <v>11.5966131687164</v>
      </c>
      <c r="G92" s="13">
        <v>0.17220473289489699</v>
      </c>
      <c r="H92" s="13">
        <v>11.498556375503499</v>
      </c>
      <c r="I92" s="13">
        <v>0.115714311599731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 t="b">
        <v>1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AG92" s="10"/>
      <c r="AH92" s="10"/>
    </row>
    <row r="93" spans="1:34" x14ac:dyDescent="0.2">
      <c r="A93" s="7">
        <v>2306.0000500000001</v>
      </c>
      <c r="B93" s="3" t="s">
        <v>10</v>
      </c>
      <c r="C93" s="3">
        <v>0</v>
      </c>
      <c r="D93" s="3">
        <v>0</v>
      </c>
      <c r="E93" s="3" t="b">
        <v>1</v>
      </c>
      <c r="F93" s="13">
        <v>34.400736331939697</v>
      </c>
      <c r="G93" s="13">
        <v>0.17437577247619601</v>
      </c>
      <c r="H93" s="13">
        <v>28.228997945785501</v>
      </c>
      <c r="I93" s="13">
        <v>0.11582827568054101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 t="b">
        <v>1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AG93" s="10"/>
      <c r="AH93" s="10"/>
    </row>
    <row r="94" spans="1:34" x14ac:dyDescent="0.2">
      <c r="A94" s="7">
        <v>2306.0000599999998</v>
      </c>
      <c r="B94" s="3" t="s">
        <v>10</v>
      </c>
      <c r="C94" s="3">
        <v>0</v>
      </c>
      <c r="D94" s="3">
        <v>0</v>
      </c>
      <c r="E94" s="3" t="b">
        <v>1</v>
      </c>
      <c r="F94" s="13">
        <v>19.106412649154599</v>
      </c>
      <c r="G94" s="13">
        <v>0.16723060607910101</v>
      </c>
      <c r="H94" s="13">
        <v>15.714426517486499</v>
      </c>
      <c r="I94" s="13">
        <v>0.116381645202636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b">
        <v>1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AG94" s="10"/>
      <c r="AH94" s="10"/>
    </row>
    <row r="95" spans="1:34" x14ac:dyDescent="0.2">
      <c r="A95" s="7">
        <v>2306.0082200000002</v>
      </c>
      <c r="B95" s="3" t="s">
        <v>10</v>
      </c>
      <c r="C95" s="3">
        <v>0</v>
      </c>
      <c r="D95" s="3">
        <v>0</v>
      </c>
      <c r="E95" s="3" t="b">
        <v>1</v>
      </c>
      <c r="F95" s="13">
        <v>5.2462007999420104</v>
      </c>
      <c r="G95" s="13">
        <v>0.17020106315612701</v>
      </c>
      <c r="H95" s="13">
        <v>4.8904542922973597</v>
      </c>
      <c r="I95" s="13">
        <v>0.116239070892333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 t="b">
        <v>1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AG95" s="10"/>
      <c r="AH95" s="10"/>
    </row>
    <row r="96" spans="1:34" x14ac:dyDescent="0.2">
      <c r="A96" s="7">
        <v>2306.0023700000002</v>
      </c>
      <c r="B96" s="3" t="s">
        <v>18</v>
      </c>
      <c r="C96" s="3">
        <v>12</v>
      </c>
      <c r="D96" s="3">
        <v>12</v>
      </c>
      <c r="E96" s="3" t="b">
        <v>0</v>
      </c>
      <c r="F96" s="13">
        <v>4.8458678722381503</v>
      </c>
      <c r="G96" s="13">
        <v>4.6437609195709202</v>
      </c>
      <c r="H96" s="13">
        <v>4.0865001678466797</v>
      </c>
      <c r="I96" s="13">
        <v>0.11659884452819801</v>
      </c>
      <c r="J96" s="3">
        <v>18679</v>
      </c>
      <c r="K96" s="3">
        <v>11522</v>
      </c>
      <c r="L96" s="3">
        <v>1</v>
      </c>
      <c r="M96" s="3">
        <v>1</v>
      </c>
      <c r="N96" s="3">
        <v>1934</v>
      </c>
      <c r="O96" s="3">
        <v>-13397</v>
      </c>
      <c r="P96" s="3">
        <v>-11076</v>
      </c>
      <c r="Q96" s="3">
        <v>82</v>
      </c>
      <c r="R96" s="3" t="b">
        <v>1</v>
      </c>
      <c r="S96" s="3">
        <v>0</v>
      </c>
      <c r="T96" s="3">
        <v>0</v>
      </c>
      <c r="U96" s="3">
        <v>1</v>
      </c>
      <c r="V96" s="3">
        <v>1</v>
      </c>
      <c r="W96" s="3">
        <v>3</v>
      </c>
      <c r="Y96">
        <v>1</v>
      </c>
      <c r="Z96">
        <v>1</v>
      </c>
      <c r="AA96">
        <v>1</v>
      </c>
      <c r="AB96">
        <v>1</v>
      </c>
      <c r="AG96" s="10"/>
      <c r="AH96" s="10"/>
    </row>
    <row r="97" spans="1:34" x14ac:dyDescent="0.2">
      <c r="A97" s="7">
        <v>2306.1260200000002</v>
      </c>
      <c r="B97" s="3" t="s">
        <v>10</v>
      </c>
      <c r="C97" s="3">
        <v>0</v>
      </c>
      <c r="D97" s="3">
        <v>0</v>
      </c>
      <c r="E97" s="3" t="b">
        <v>1</v>
      </c>
      <c r="F97" s="13">
        <v>22.039919853210399</v>
      </c>
      <c r="G97" s="13">
        <v>0.169460773468017</v>
      </c>
      <c r="H97" s="13">
        <v>20.896381139755199</v>
      </c>
      <c r="I97" s="13">
        <v>0.11663389205932601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 t="b">
        <v>1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AG97" s="10"/>
      <c r="AH97" s="10"/>
    </row>
    <row r="98" spans="1:34" x14ac:dyDescent="0.2">
      <c r="A98" s="7">
        <v>2306.01388</v>
      </c>
      <c r="B98" s="3" t="s">
        <v>17</v>
      </c>
      <c r="C98" s="3">
        <v>0</v>
      </c>
      <c r="D98" s="3">
        <v>0</v>
      </c>
      <c r="E98" s="3" t="b">
        <v>1</v>
      </c>
      <c r="F98" s="13">
        <v>25.0456008911132</v>
      </c>
      <c r="G98" s="13">
        <v>0.168718576431274</v>
      </c>
      <c r="H98" s="13">
        <v>20.847611904144198</v>
      </c>
      <c r="I98" s="13">
        <v>0.116074085235595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 t="b">
        <v>1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AG98" s="10"/>
      <c r="AH98" s="10"/>
    </row>
    <row r="99" spans="1:34" x14ac:dyDescent="0.2">
      <c r="A99" s="7">
        <v>2306.0010400000001</v>
      </c>
      <c r="B99" s="3" t="s">
        <v>26</v>
      </c>
      <c r="C99" s="3">
        <v>0</v>
      </c>
      <c r="D99" s="3">
        <v>0</v>
      </c>
      <c r="E99" s="3" t="b">
        <v>1</v>
      </c>
      <c r="F99" s="13">
        <v>8.31839728355407</v>
      </c>
      <c r="G99" s="13">
        <v>0.116320848464965</v>
      </c>
      <c r="H99" s="13">
        <v>7.6092383861541704</v>
      </c>
      <c r="I99" s="13">
        <v>0.11714434623718201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 t="b">
        <v>1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AG99" s="10"/>
      <c r="AH99" s="10"/>
    </row>
    <row r="100" spans="1:34" x14ac:dyDescent="0.2">
      <c r="A100" s="7">
        <v>2306.0022600000002</v>
      </c>
      <c r="B100" s="3" t="s">
        <v>10</v>
      </c>
      <c r="C100" s="3">
        <v>0</v>
      </c>
      <c r="D100" s="3">
        <v>0</v>
      </c>
      <c r="E100" s="3" t="b">
        <v>1</v>
      </c>
      <c r="F100" s="13">
        <v>9.9671752452850306</v>
      </c>
      <c r="G100" s="13">
        <v>0.115737915039062</v>
      </c>
      <c r="H100" s="13">
        <v>10.0698354244232</v>
      </c>
      <c r="I100" s="13">
        <v>0.116938829421997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b">
        <v>1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AG100" s="10"/>
      <c r="AH100" s="10"/>
    </row>
    <row r="101" spans="1:34" x14ac:dyDescent="0.2">
      <c r="A101" s="7">
        <v>2306.0027700000001</v>
      </c>
      <c r="B101" s="3" t="s">
        <v>12</v>
      </c>
      <c r="C101" s="3">
        <v>0</v>
      </c>
      <c r="D101" s="3">
        <v>0</v>
      </c>
      <c r="E101" s="3" t="b">
        <v>1</v>
      </c>
      <c r="F101" s="13">
        <v>5.09419393539428</v>
      </c>
      <c r="G101" s="13">
        <v>0.117470502853393</v>
      </c>
      <c r="H101" s="13">
        <v>7.4253909587860099</v>
      </c>
      <c r="I101" s="13">
        <v>0.170881748199462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b">
        <v>1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AG101" s="10"/>
      <c r="AH101" s="10"/>
    </row>
    <row r="102" spans="1:34" x14ac:dyDescent="0.2">
      <c r="A102" s="7">
        <v>2306.0171300000002</v>
      </c>
      <c r="B102" s="3" t="s">
        <v>18</v>
      </c>
      <c r="C102" s="3">
        <v>0</v>
      </c>
      <c r="D102" s="3">
        <v>0</v>
      </c>
      <c r="E102" s="3" t="b">
        <v>1</v>
      </c>
      <c r="F102" s="13">
        <v>13.6531209945678</v>
      </c>
      <c r="G102" s="13">
        <v>0.116231679916381</v>
      </c>
      <c r="H102" s="13">
        <v>13.9431352615356</v>
      </c>
      <c r="I102" s="13">
        <v>0.17183017730712799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b">
        <v>1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AG102" s="10"/>
      <c r="AH102" s="10"/>
    </row>
    <row r="103" spans="1:34" x14ac:dyDescent="0.2">
      <c r="A103" s="7">
        <v>2306.0025700000001</v>
      </c>
      <c r="B103" s="3" t="s">
        <v>13</v>
      </c>
      <c r="C103" s="3">
        <v>0</v>
      </c>
      <c r="D103" s="3">
        <v>0</v>
      </c>
      <c r="E103" s="3" t="b">
        <v>1</v>
      </c>
      <c r="F103" s="13">
        <v>6.2491068840026802</v>
      </c>
      <c r="G103" s="13">
        <v>0.170146703720092</v>
      </c>
      <c r="H103" s="13">
        <v>6.2032082080841002</v>
      </c>
      <c r="I103" s="13">
        <v>0.17507624626159601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 t="b">
        <v>1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AG103" s="10"/>
      <c r="AH103" s="10"/>
    </row>
    <row r="104" spans="1:34" x14ac:dyDescent="0.2">
      <c r="A104" s="7">
        <v>2306.0023000000001</v>
      </c>
      <c r="B104" s="3" t="s">
        <v>12</v>
      </c>
      <c r="C104" s="3">
        <v>0</v>
      </c>
      <c r="D104" s="3">
        <v>0</v>
      </c>
      <c r="E104" s="3" t="b">
        <v>0</v>
      </c>
      <c r="F104" s="13">
        <v>35.298685550689697</v>
      </c>
      <c r="G104" s="13">
        <v>0.116192817687988</v>
      </c>
      <c r="H104" s="13">
        <v>34.916579008102403</v>
      </c>
      <c r="I104" s="13">
        <v>0.17541837692260701</v>
      </c>
      <c r="J104" s="3">
        <v>3</v>
      </c>
      <c r="K104" s="3">
        <v>0</v>
      </c>
      <c r="L104" s="3">
        <v>0</v>
      </c>
      <c r="M104" s="3">
        <v>0</v>
      </c>
      <c r="N104" s="3">
        <v>0</v>
      </c>
      <c r="O104" s="3">
        <v>-3</v>
      </c>
      <c r="P104" s="3">
        <v>0</v>
      </c>
      <c r="Q104" s="3">
        <v>0</v>
      </c>
      <c r="R104" s="3" t="b">
        <v>1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s="10" t="s">
        <v>113</v>
      </c>
      <c r="AH104" s="10"/>
    </row>
    <row r="105" spans="1:34" x14ac:dyDescent="0.2">
      <c r="A105" s="7">
        <v>2306.00441</v>
      </c>
      <c r="B105" s="3" t="s">
        <v>13</v>
      </c>
      <c r="C105" s="3">
        <v>0</v>
      </c>
      <c r="D105" s="3">
        <v>0</v>
      </c>
      <c r="E105" s="3" t="b">
        <v>1</v>
      </c>
      <c r="F105" s="13">
        <v>7.5719759464263898</v>
      </c>
      <c r="G105" s="13">
        <v>0.116165876388549</v>
      </c>
      <c r="H105" s="13">
        <v>7.8287796974182102</v>
      </c>
      <c r="I105" s="13">
        <v>0.175127267837524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 t="b">
        <v>1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AG105" s="10"/>
      <c r="AH105" s="10"/>
    </row>
    <row r="106" spans="1:34" x14ac:dyDescent="0.2">
      <c r="A106" s="7">
        <v>2306.0018700000001</v>
      </c>
      <c r="B106" s="3" t="s">
        <v>23</v>
      </c>
      <c r="C106" s="3">
        <v>0</v>
      </c>
      <c r="D106" s="3">
        <v>0</v>
      </c>
      <c r="E106" s="3" t="b">
        <v>1</v>
      </c>
      <c r="F106" s="13">
        <v>13.5935323238372</v>
      </c>
      <c r="G106" s="13">
        <v>0.173202514648437</v>
      </c>
      <c r="H106" s="13">
        <v>13.641262292861899</v>
      </c>
      <c r="I106" s="13">
        <v>0.117148637771606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 t="b">
        <v>1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AG106" s="10"/>
      <c r="AH106" s="10"/>
    </row>
    <row r="107" spans="1:34" x14ac:dyDescent="0.2">
      <c r="A107" s="7">
        <v>2306.0038199999999</v>
      </c>
      <c r="B107" s="3" t="s">
        <v>10</v>
      </c>
      <c r="C107" s="3">
        <v>0</v>
      </c>
      <c r="D107" s="3">
        <v>0</v>
      </c>
      <c r="E107" s="3" t="b">
        <v>0</v>
      </c>
      <c r="F107" s="13">
        <v>17.084884881973199</v>
      </c>
      <c r="G107" s="13">
        <v>0.171024084091186</v>
      </c>
      <c r="H107" s="13">
        <v>17.132153272628699</v>
      </c>
      <c r="I107" s="13">
        <v>0.17065262794494601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 t="b">
        <v>1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s="10" t="s">
        <v>109</v>
      </c>
      <c r="AH107" s="10"/>
    </row>
    <row r="108" spans="1:34" x14ac:dyDescent="0.2">
      <c r="A108" s="7">
        <v>2306.00675</v>
      </c>
      <c r="B108" s="3" t="s">
        <v>23</v>
      </c>
      <c r="C108" s="3">
        <v>0</v>
      </c>
      <c r="D108" s="3">
        <v>12</v>
      </c>
      <c r="E108" s="3" t="b">
        <v>1</v>
      </c>
      <c r="F108" s="13">
        <v>10.025489807128899</v>
      </c>
      <c r="G108" s="13">
        <v>0.17093610763549799</v>
      </c>
      <c r="H108" s="13">
        <v>7.1074554920196498</v>
      </c>
      <c r="I108" s="13">
        <v>0.21795701980590801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 t="b">
        <v>1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AG108" s="10"/>
      <c r="AH108" s="10"/>
    </row>
    <row r="109" spans="1:34" x14ac:dyDescent="0.2">
      <c r="A109" s="7">
        <v>2306.1384800000001</v>
      </c>
      <c r="B109" s="3" t="s">
        <v>32</v>
      </c>
      <c r="C109" s="3">
        <v>0</v>
      </c>
      <c r="D109" s="3">
        <v>12</v>
      </c>
      <c r="E109" s="3" t="b">
        <v>0</v>
      </c>
      <c r="F109" s="13">
        <v>15.767955064773499</v>
      </c>
      <c r="G109" s="13">
        <v>0.167473554611206</v>
      </c>
      <c r="H109" s="13">
        <v>16.523157119750898</v>
      </c>
      <c r="I109" s="13">
        <v>0.22079229354858301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 t="b">
        <v>1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 s="10"/>
      <c r="AH109" s="10"/>
    </row>
    <row r="110" spans="1:34" x14ac:dyDescent="0.2">
      <c r="A110" s="7">
        <v>2306.0057299999999</v>
      </c>
      <c r="B110" s="3" t="s">
        <v>12</v>
      </c>
      <c r="C110" s="3">
        <v>0</v>
      </c>
      <c r="D110" s="3">
        <v>0</v>
      </c>
      <c r="E110" s="3" t="b">
        <v>0</v>
      </c>
      <c r="F110" s="13">
        <v>14.715395689010601</v>
      </c>
      <c r="G110" s="13">
        <v>0.115824937820434</v>
      </c>
      <c r="H110" s="13">
        <v>14.6420586109161</v>
      </c>
      <c r="I110" s="13">
        <v>0.116331338882446</v>
      </c>
      <c r="J110" s="3">
        <v>1</v>
      </c>
      <c r="K110" s="3">
        <v>0</v>
      </c>
      <c r="L110" s="3">
        <v>0</v>
      </c>
      <c r="M110" s="3">
        <v>0</v>
      </c>
      <c r="N110" s="3">
        <v>0</v>
      </c>
      <c r="O110" s="3">
        <v>-1</v>
      </c>
      <c r="P110" s="3">
        <v>0</v>
      </c>
      <c r="Q110" s="3">
        <v>0</v>
      </c>
      <c r="R110" s="3" t="b">
        <v>1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s="10"/>
      <c r="AH110" s="10"/>
    </row>
    <row r="111" spans="1:34" x14ac:dyDescent="0.2">
      <c r="A111" s="7">
        <v>2306.0035800000001</v>
      </c>
      <c r="B111" s="3" t="s">
        <v>10</v>
      </c>
      <c r="C111" s="3">
        <v>0</v>
      </c>
      <c r="D111" s="3">
        <v>0</v>
      </c>
      <c r="E111" s="3" t="b">
        <v>1</v>
      </c>
      <c r="F111" s="13">
        <v>22.151390075683501</v>
      </c>
      <c r="G111" s="13">
        <v>0.116554975509643</v>
      </c>
      <c r="H111" s="13">
        <v>22.705084323883</v>
      </c>
      <c r="I111" s="13">
        <v>0.1156587600708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 t="b">
        <v>1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AG111" s="10"/>
      <c r="AH111" s="10"/>
    </row>
    <row r="112" spans="1:34" x14ac:dyDescent="0.2">
      <c r="A112" s="7">
        <v>2306.0008200000002</v>
      </c>
      <c r="B112" s="3" t="s">
        <v>13</v>
      </c>
      <c r="C112" s="3">
        <v>0</v>
      </c>
      <c r="D112" s="3">
        <v>0</v>
      </c>
      <c r="E112" s="3" t="b">
        <v>1</v>
      </c>
      <c r="F112" s="13">
        <v>10.6800422668457</v>
      </c>
      <c r="G112" s="13">
        <v>0.169763088226318</v>
      </c>
      <c r="H112" s="13">
        <v>11.2309956550598</v>
      </c>
      <c r="I112" s="13">
        <v>0.11610746383666901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 t="b">
        <v>1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AG112" s="10"/>
      <c r="AH112" s="10"/>
    </row>
    <row r="113" spans="1:34" x14ac:dyDescent="0.2">
      <c r="A113" s="7">
        <v>2306.00461</v>
      </c>
      <c r="B113" s="3" t="s">
        <v>10</v>
      </c>
      <c r="C113" s="3">
        <v>12</v>
      </c>
      <c r="D113" s="3">
        <v>12</v>
      </c>
      <c r="E113" s="3" t="b">
        <v>1</v>
      </c>
      <c r="F113" s="13">
        <v>3.7879295349121</v>
      </c>
      <c r="G113" s="13">
        <v>3.7386457920074401</v>
      </c>
      <c r="H113" s="13">
        <v>4.1394703388214102</v>
      </c>
      <c r="I113" s="13">
        <v>3.7958562374114901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 t="b">
        <v>1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AG113" s="10"/>
      <c r="AH113" s="10"/>
    </row>
    <row r="114" spans="1:34" x14ac:dyDescent="0.2">
      <c r="A114" s="7">
        <v>2306.03442</v>
      </c>
      <c r="B114" s="3" t="s">
        <v>10</v>
      </c>
      <c r="C114" s="3">
        <v>0</v>
      </c>
      <c r="D114" s="3">
        <v>0</v>
      </c>
      <c r="E114" s="3" t="b">
        <v>1</v>
      </c>
      <c r="F114" s="13">
        <v>20.592114210128699</v>
      </c>
      <c r="G114" s="13">
        <v>0.117057561874389</v>
      </c>
      <c r="H114" s="13">
        <v>21.4100241661071</v>
      </c>
      <c r="I114" s="13">
        <v>0.17361950874328599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 t="b">
        <v>1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AG114" s="10"/>
      <c r="AH114" s="10"/>
    </row>
    <row r="115" spans="1:34" x14ac:dyDescent="0.2">
      <c r="A115" s="7">
        <v>2306.07888</v>
      </c>
      <c r="B115" s="3" t="s">
        <v>17</v>
      </c>
      <c r="C115" s="3">
        <v>0</v>
      </c>
      <c r="D115" s="3">
        <v>12</v>
      </c>
      <c r="E115" s="3" t="b">
        <v>0</v>
      </c>
      <c r="F115" s="13">
        <v>58.079889059066701</v>
      </c>
      <c r="G115" s="13">
        <v>0.16684079170227001</v>
      </c>
      <c r="H115" s="13">
        <v>59.0087535381317</v>
      </c>
      <c r="I115" s="13">
        <v>0.217552900314331</v>
      </c>
      <c r="J115" s="3">
        <v>104</v>
      </c>
      <c r="K115" s="3">
        <v>0</v>
      </c>
      <c r="L115" s="3">
        <v>0</v>
      </c>
      <c r="M115" s="3">
        <v>0</v>
      </c>
      <c r="N115" s="3">
        <v>44</v>
      </c>
      <c r="O115" s="3">
        <v>0</v>
      </c>
      <c r="P115" s="3">
        <v>0</v>
      </c>
      <c r="Q115" s="3">
        <v>0</v>
      </c>
      <c r="R115" s="3" t="b">
        <v>1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s="10"/>
      <c r="AH115" s="10"/>
    </row>
    <row r="116" spans="1:34" x14ac:dyDescent="0.2">
      <c r="A116" s="7">
        <v>2306.0135799999998</v>
      </c>
      <c r="B116" s="3" t="s">
        <v>10</v>
      </c>
      <c r="C116" s="3">
        <v>0</v>
      </c>
      <c r="D116" s="3">
        <v>0</v>
      </c>
      <c r="E116" s="3" t="b">
        <v>1</v>
      </c>
      <c r="F116" s="13">
        <v>12.442997455596901</v>
      </c>
      <c r="G116" s="13">
        <v>0.119116067886352</v>
      </c>
      <c r="H116" s="13">
        <v>12.650179624557399</v>
      </c>
      <c r="I116" s="13">
        <v>0.16949796676635701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 t="b">
        <v>1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AG116" s="10"/>
      <c r="AH116" s="10"/>
    </row>
    <row r="117" spans="1:34" x14ac:dyDescent="0.2">
      <c r="A117" s="7">
        <v>2306.0071200000002</v>
      </c>
      <c r="B117" s="3" t="s">
        <v>10</v>
      </c>
      <c r="C117" s="3">
        <v>0</v>
      </c>
      <c r="D117" s="3">
        <v>0</v>
      </c>
      <c r="E117" s="3" t="b">
        <v>1</v>
      </c>
      <c r="F117" s="13">
        <v>4.4553265571594203</v>
      </c>
      <c r="G117" s="13">
        <v>0.11695361137390101</v>
      </c>
      <c r="H117" s="13">
        <v>5.24847364425659</v>
      </c>
      <c r="I117" s="13">
        <v>0.117141008377075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 t="b">
        <v>1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AG117" s="10"/>
      <c r="AH117" s="10"/>
    </row>
    <row r="118" spans="1:34" x14ac:dyDescent="0.2">
      <c r="A118" s="7">
        <v>2306.0034999999998</v>
      </c>
      <c r="B118" s="3" t="s">
        <v>10</v>
      </c>
      <c r="C118" s="3">
        <v>0</v>
      </c>
      <c r="D118" s="3">
        <v>0</v>
      </c>
      <c r="E118" s="3" t="b">
        <v>1</v>
      </c>
      <c r="F118" s="13">
        <v>12.8616750240325</v>
      </c>
      <c r="G118" s="13">
        <v>0.168602705001831</v>
      </c>
      <c r="H118" s="13">
        <v>13.595374345779399</v>
      </c>
      <c r="I118" s="13">
        <v>0.116113901138305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 t="b">
        <v>1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AG118" s="10"/>
      <c r="AH118" s="10"/>
    </row>
    <row r="119" spans="1:34" x14ac:dyDescent="0.2">
      <c r="A119" s="7">
        <v>2306.1638600000001</v>
      </c>
      <c r="B119" s="3" t="s">
        <v>16</v>
      </c>
      <c r="C119" s="3">
        <v>0</v>
      </c>
      <c r="D119" s="3">
        <v>0</v>
      </c>
      <c r="E119" s="3" t="b">
        <v>1</v>
      </c>
      <c r="F119" s="13">
        <v>9.9749760627746493</v>
      </c>
      <c r="G119" s="13">
        <v>0.16996884346008301</v>
      </c>
      <c r="H119" s="13">
        <v>7.1044726371765101</v>
      </c>
      <c r="I119" s="13">
        <v>0.116872310638427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 t="b">
        <v>1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AG119" s="10"/>
      <c r="AH119" s="10"/>
    </row>
    <row r="120" spans="1:34" x14ac:dyDescent="0.2">
      <c r="A120" s="7">
        <v>2306.0027500000001</v>
      </c>
      <c r="B120" s="3" t="s">
        <v>23</v>
      </c>
      <c r="C120" s="3">
        <v>0</v>
      </c>
      <c r="D120" s="3">
        <v>12</v>
      </c>
      <c r="E120" s="3" t="b">
        <v>1</v>
      </c>
      <c r="F120" s="13">
        <v>8.7801218032836896</v>
      </c>
      <c r="G120" s="13">
        <v>0.169972419738769</v>
      </c>
      <c r="H120" s="13">
        <v>9.6351058483123708</v>
      </c>
      <c r="I120" s="13">
        <v>1.1969568729400599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 t="b">
        <v>1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AG120" s="10"/>
      <c r="AH120" s="10"/>
    </row>
    <row r="121" spans="1:34" x14ac:dyDescent="0.2">
      <c r="A121" s="7">
        <v>2306.0074599999998</v>
      </c>
      <c r="B121" s="3" t="s">
        <v>10</v>
      </c>
      <c r="C121" s="3">
        <v>0</v>
      </c>
      <c r="D121" s="3">
        <v>0</v>
      </c>
      <c r="E121" s="3" t="b">
        <v>0</v>
      </c>
      <c r="F121" s="13">
        <v>3.1866204738616899</v>
      </c>
      <c r="G121" s="13">
        <v>0.116768836975097</v>
      </c>
      <c r="H121" s="13">
        <v>3.2815401554107599</v>
      </c>
      <c r="I121" s="13">
        <v>0.11612844467163</v>
      </c>
      <c r="J121" s="3">
        <v>3</v>
      </c>
      <c r="K121" s="3">
        <v>0</v>
      </c>
      <c r="L121" s="3">
        <v>0</v>
      </c>
      <c r="M121" s="3">
        <v>0</v>
      </c>
      <c r="N121" s="3">
        <v>0</v>
      </c>
      <c r="O121" s="3">
        <v>1</v>
      </c>
      <c r="P121" s="3">
        <v>0</v>
      </c>
      <c r="Q121" s="3">
        <v>0</v>
      </c>
      <c r="R121" s="3" t="b">
        <v>1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s="10" t="s">
        <v>117</v>
      </c>
      <c r="AH121" s="10"/>
    </row>
    <row r="122" spans="1:34" x14ac:dyDescent="0.2">
      <c r="A122" s="7">
        <v>2306.1754099999998</v>
      </c>
      <c r="B122" s="3" t="s">
        <v>10</v>
      </c>
      <c r="C122" s="3">
        <v>0</v>
      </c>
      <c r="D122" s="3">
        <v>0</v>
      </c>
      <c r="E122" s="3" t="b">
        <v>1</v>
      </c>
      <c r="F122" s="13">
        <v>6.9519309997558496</v>
      </c>
      <c r="G122" s="13">
        <v>0.171015739440917</v>
      </c>
      <c r="H122" s="13">
        <v>7.3066096305847097</v>
      </c>
      <c r="I122" s="13">
        <v>0.118967533111572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 t="b">
        <v>1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AG122" s="10"/>
      <c r="AH122" s="10"/>
    </row>
    <row r="123" spans="1:34" x14ac:dyDescent="0.2">
      <c r="A123" s="7">
        <v>2306.0277299999998</v>
      </c>
      <c r="B123" s="3" t="s">
        <v>33</v>
      </c>
      <c r="C123" s="3">
        <v>0</v>
      </c>
      <c r="D123" s="3">
        <v>0</v>
      </c>
      <c r="E123" s="3" t="b">
        <v>0</v>
      </c>
      <c r="F123" s="13">
        <v>11.9404473304748</v>
      </c>
      <c r="G123" s="13">
        <v>0.17329072952270499</v>
      </c>
      <c r="H123" s="13">
        <v>13.157587528228699</v>
      </c>
      <c r="I123" s="13">
        <v>0.16962623596191401</v>
      </c>
      <c r="J123" s="3">
        <v>216</v>
      </c>
      <c r="K123" s="3">
        <v>0</v>
      </c>
      <c r="L123" s="3">
        <v>0</v>
      </c>
      <c r="M123" s="3">
        <v>0</v>
      </c>
      <c r="N123" s="3">
        <v>87</v>
      </c>
      <c r="O123" s="3">
        <v>0</v>
      </c>
      <c r="P123" s="3">
        <v>0</v>
      </c>
      <c r="Q123" s="3">
        <v>0</v>
      </c>
      <c r="R123" s="3" t="b">
        <v>1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s="10"/>
      <c r="AH123" s="10"/>
    </row>
    <row r="124" spans="1:34" x14ac:dyDescent="0.2">
      <c r="A124" s="7">
        <v>2306.0051600000002</v>
      </c>
      <c r="B124" s="3" t="s">
        <v>34</v>
      </c>
      <c r="C124" s="3">
        <v>0</v>
      </c>
      <c r="D124" s="3">
        <v>0</v>
      </c>
      <c r="E124" s="3" t="b">
        <v>1</v>
      </c>
      <c r="F124" s="13">
        <v>14.912860393524101</v>
      </c>
      <c r="G124" s="13">
        <v>0.16894984245300201</v>
      </c>
      <c r="H124" s="13">
        <v>15.6074314117431</v>
      </c>
      <c r="I124" s="13">
        <v>0.116016387939453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 t="b">
        <v>1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AG124" s="10"/>
      <c r="AH124" s="10"/>
    </row>
    <row r="125" spans="1:34" x14ac:dyDescent="0.2">
      <c r="A125" s="7">
        <v>2306.00387</v>
      </c>
      <c r="B125" s="3" t="s">
        <v>13</v>
      </c>
      <c r="C125" s="3">
        <v>0</v>
      </c>
      <c r="D125" s="3">
        <v>0</v>
      </c>
      <c r="E125" s="3" t="b">
        <v>1</v>
      </c>
      <c r="F125" s="13">
        <v>5.6070601940155003</v>
      </c>
      <c r="G125" s="13">
        <v>0.17343020439147899</v>
      </c>
      <c r="H125" s="13">
        <v>5.3517916202545104</v>
      </c>
      <c r="I125" s="13">
        <v>0.119420528411865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 t="b">
        <v>1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AG125" s="10"/>
      <c r="AH125" s="10"/>
    </row>
    <row r="126" spans="1:34" x14ac:dyDescent="0.2">
      <c r="A126" s="7">
        <v>2306.0298400000001</v>
      </c>
      <c r="B126" s="3" t="s">
        <v>10</v>
      </c>
      <c r="C126" s="3">
        <v>0</v>
      </c>
      <c r="D126" s="3">
        <v>0</v>
      </c>
      <c r="E126" s="3" t="b">
        <v>1</v>
      </c>
      <c r="F126" s="13">
        <v>19.6393558979034</v>
      </c>
      <c r="G126" s="13">
        <v>0.11602783203125</v>
      </c>
      <c r="H126" s="13">
        <v>19.790514707565301</v>
      </c>
      <c r="I126" s="13">
        <v>0.16781854629516599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 t="b">
        <v>1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AG126" s="10"/>
      <c r="AH126" s="10"/>
    </row>
    <row r="127" spans="1:34" x14ac:dyDescent="0.2">
      <c r="A127" s="7">
        <v>2306.0065300000001</v>
      </c>
      <c r="B127" s="3" t="s">
        <v>13</v>
      </c>
      <c r="C127" s="3">
        <v>0</v>
      </c>
      <c r="D127" s="3">
        <v>12</v>
      </c>
      <c r="E127" s="3" t="b">
        <v>1</v>
      </c>
      <c r="F127" s="13">
        <v>8.8152894973754794</v>
      </c>
      <c r="G127" s="13">
        <v>0.11596107482910099</v>
      </c>
      <c r="H127" s="13">
        <v>9.0684683322906494</v>
      </c>
      <c r="I127" s="13">
        <v>0.218769311904907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 t="b">
        <v>1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AG127" s="10"/>
      <c r="AH127" s="10"/>
    </row>
    <row r="128" spans="1:34" x14ac:dyDescent="0.2">
      <c r="A128" s="7">
        <v>2306.1758300000001</v>
      </c>
      <c r="B128" s="3" t="s">
        <v>23</v>
      </c>
      <c r="C128" s="3">
        <v>0</v>
      </c>
      <c r="D128" s="3">
        <v>0</v>
      </c>
      <c r="E128" s="3" t="b">
        <v>1</v>
      </c>
      <c r="F128" s="13">
        <v>6.9527494907379097</v>
      </c>
      <c r="G128" s="13">
        <v>0.116158962249755</v>
      </c>
      <c r="H128" s="13">
        <v>7.5745944976806596</v>
      </c>
      <c r="I128" s="13">
        <v>0.116936683654785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 t="b">
        <v>1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AG128" s="10"/>
      <c r="AH128" s="10"/>
    </row>
    <row r="129" spans="1:34" x14ac:dyDescent="0.2">
      <c r="A129" s="7">
        <v>2306.0323699999999</v>
      </c>
      <c r="B129" s="3" t="s">
        <v>18</v>
      </c>
      <c r="C129" s="3">
        <v>0</v>
      </c>
      <c r="D129" s="3">
        <v>0</v>
      </c>
      <c r="E129" s="3" t="b">
        <v>1</v>
      </c>
      <c r="F129" s="13">
        <v>6.0033516883850098</v>
      </c>
      <c r="G129" s="13">
        <v>0.172660112380981</v>
      </c>
      <c r="H129" s="13">
        <v>6.65769243240356</v>
      </c>
      <c r="I129" s="13">
        <v>0.116817235946655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 t="b">
        <v>1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AG129" s="10"/>
      <c r="AH129" s="10"/>
    </row>
    <row r="130" spans="1:34" x14ac:dyDescent="0.2">
      <c r="A130" s="7">
        <v>2306.0014200000001</v>
      </c>
      <c r="B130" s="3" t="s">
        <v>12</v>
      </c>
      <c r="C130" s="3">
        <v>0</v>
      </c>
      <c r="D130" s="3">
        <v>12</v>
      </c>
      <c r="E130" s="3" t="b">
        <v>1</v>
      </c>
      <c r="F130" s="13">
        <v>18.833918809890701</v>
      </c>
      <c r="G130" s="13">
        <v>0.17113447189330999</v>
      </c>
      <c r="H130" s="13">
        <v>20.176594495773301</v>
      </c>
      <c r="I130" s="13">
        <v>0.22034692764282199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 t="b">
        <v>1</v>
      </c>
      <c r="S130" s="3">
        <v>0</v>
      </c>
      <c r="T130" s="3">
        <v>0</v>
      </c>
      <c r="U130" s="3">
        <v>0</v>
      </c>
      <c r="V130" s="3">
        <v>4</v>
      </c>
      <c r="W130" s="3">
        <v>0</v>
      </c>
      <c r="AG130" s="10" t="s">
        <v>161</v>
      </c>
      <c r="AH130" s="10"/>
    </row>
    <row r="131" spans="1:34" x14ac:dyDescent="0.2">
      <c r="A131" s="7">
        <v>2306.0041700000002</v>
      </c>
      <c r="B131" s="3" t="s">
        <v>18</v>
      </c>
      <c r="C131" s="3">
        <v>0</v>
      </c>
      <c r="D131" s="3">
        <v>0</v>
      </c>
      <c r="E131" s="3" t="b">
        <v>1</v>
      </c>
      <c r="F131" s="13">
        <v>8.3254725933074898</v>
      </c>
      <c r="G131" s="13">
        <v>0.17037439346313399</v>
      </c>
      <c r="H131" s="13">
        <v>8.5879092216491699</v>
      </c>
      <c r="I131" s="13">
        <v>0.11584424972534101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 t="b">
        <v>1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AG131" s="10"/>
      <c r="AH131" s="10"/>
    </row>
    <row r="132" spans="1:34" x14ac:dyDescent="0.2">
      <c r="A132" s="7">
        <v>2306.0032900000001</v>
      </c>
      <c r="B132" s="3" t="s">
        <v>10</v>
      </c>
      <c r="C132" s="3">
        <v>0</v>
      </c>
      <c r="D132" s="3">
        <v>0</v>
      </c>
      <c r="E132" s="3" t="b">
        <v>1</v>
      </c>
      <c r="F132" s="13">
        <v>1.72623014450073</v>
      </c>
      <c r="G132" s="13">
        <v>0.11662745475769</v>
      </c>
      <c r="H132" s="13">
        <v>2.0288617610931401</v>
      </c>
      <c r="I132" s="13">
        <v>0.119388818740844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 t="b">
        <v>1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AG132" s="10"/>
      <c r="AH132" s="10"/>
    </row>
    <row r="133" spans="1:34" x14ac:dyDescent="0.2">
      <c r="A133" s="7">
        <v>2306.00425</v>
      </c>
      <c r="B133" s="3" t="s">
        <v>10</v>
      </c>
      <c r="C133" s="3">
        <v>0</v>
      </c>
      <c r="D133" s="3">
        <v>0</v>
      </c>
      <c r="E133" s="3" t="b">
        <v>1</v>
      </c>
      <c r="F133" s="13">
        <v>16.6104748249053</v>
      </c>
      <c r="G133" s="13">
        <v>0.16908597946166901</v>
      </c>
      <c r="H133" s="13">
        <v>11.8311560153961</v>
      </c>
      <c r="I133" s="13">
        <v>0.16994309425354001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 t="b">
        <v>1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AG133" s="10"/>
      <c r="AH133" s="10"/>
    </row>
    <row r="134" spans="1:34" x14ac:dyDescent="0.2">
      <c r="A134" s="7">
        <v>2306.00063</v>
      </c>
      <c r="B134" s="3" t="s">
        <v>35</v>
      </c>
      <c r="C134" s="3">
        <v>0</v>
      </c>
      <c r="D134" s="3">
        <v>0</v>
      </c>
      <c r="E134" s="3" t="b">
        <v>1</v>
      </c>
      <c r="F134" s="13">
        <v>20.909447669982899</v>
      </c>
      <c r="G134" s="13">
        <v>0.167759418487548</v>
      </c>
      <c r="H134" s="13">
        <v>20.8107750415802</v>
      </c>
      <c r="I134" s="13">
        <v>0.166438102722167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 t="b">
        <v>1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AG134" s="10"/>
      <c r="AH134" s="10"/>
    </row>
    <row r="135" spans="1:34" x14ac:dyDescent="0.2">
      <c r="A135" s="7">
        <v>2306.00047</v>
      </c>
      <c r="B135" s="3" t="s">
        <v>26</v>
      </c>
      <c r="C135" s="3">
        <v>0</v>
      </c>
      <c r="D135" s="3">
        <v>0</v>
      </c>
      <c r="E135" s="3" t="b">
        <v>1</v>
      </c>
      <c r="F135" s="13">
        <v>15.149171590805</v>
      </c>
      <c r="G135" s="13">
        <v>0.119274854660034</v>
      </c>
      <c r="H135" s="13">
        <v>15.851954698562601</v>
      </c>
      <c r="I135" s="13">
        <v>0.116594552993774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 t="b">
        <v>1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AG135" s="10"/>
      <c r="AH135" s="10"/>
    </row>
    <row r="136" spans="1:34" x14ac:dyDescent="0.2">
      <c r="A136" s="7">
        <v>2306.00207</v>
      </c>
      <c r="B136" s="3" t="s">
        <v>13</v>
      </c>
      <c r="C136" s="3">
        <v>0</v>
      </c>
      <c r="D136" s="3">
        <v>0</v>
      </c>
      <c r="E136" s="3" t="b">
        <v>1</v>
      </c>
      <c r="F136" s="13">
        <v>17.807667255401601</v>
      </c>
      <c r="G136" s="13">
        <v>0.11596870422363199</v>
      </c>
      <c r="H136" s="13">
        <v>17.4304230213165</v>
      </c>
      <c r="I136" s="13">
        <v>0.17127037048339799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 t="b">
        <v>1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AG136" s="10"/>
      <c r="AH136" s="10"/>
    </row>
    <row r="137" spans="1:34" x14ac:dyDescent="0.2">
      <c r="A137" s="7">
        <v>2306.0024800000001</v>
      </c>
      <c r="B137" s="3" t="s">
        <v>17</v>
      </c>
      <c r="C137" s="3">
        <v>0</v>
      </c>
      <c r="D137" s="3">
        <v>0</v>
      </c>
      <c r="E137" s="3" t="b">
        <v>1</v>
      </c>
      <c r="F137" s="13">
        <v>31.9084372520446</v>
      </c>
      <c r="G137" s="13">
        <v>0.171457529067993</v>
      </c>
      <c r="H137" s="13">
        <v>32.918577671050997</v>
      </c>
      <c r="I137" s="13">
        <v>0.17133998870849601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 t="b">
        <v>1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AG137" s="10"/>
      <c r="AH137" s="10"/>
    </row>
    <row r="138" spans="1:34" x14ac:dyDescent="0.2">
      <c r="A138" s="7">
        <v>2306.0003200000001</v>
      </c>
      <c r="B138" s="3" t="s">
        <v>10</v>
      </c>
      <c r="C138" s="3">
        <v>0</v>
      </c>
      <c r="D138" s="3">
        <v>12</v>
      </c>
      <c r="E138" s="3" t="b">
        <v>0</v>
      </c>
      <c r="F138" s="13">
        <v>7.5592231750488201</v>
      </c>
      <c r="G138" s="13">
        <v>0.115562915802001</v>
      </c>
      <c r="H138" s="13">
        <v>7.4047493934631303</v>
      </c>
      <c r="I138" s="13">
        <v>0.16712689399719199</v>
      </c>
      <c r="J138" s="3">
        <v>11</v>
      </c>
      <c r="K138" s="3">
        <v>10</v>
      </c>
      <c r="L138" s="3">
        <v>0</v>
      </c>
      <c r="M138" s="3">
        <v>0</v>
      </c>
      <c r="N138" s="3">
        <v>0</v>
      </c>
      <c r="O138" s="3">
        <v>-11</v>
      </c>
      <c r="P138" s="3">
        <v>-10</v>
      </c>
      <c r="Q138" s="3">
        <v>7</v>
      </c>
      <c r="R138" s="3" t="b">
        <v>1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Y138">
        <v>0</v>
      </c>
      <c r="Z138">
        <v>0</v>
      </c>
      <c r="AA138">
        <v>1</v>
      </c>
      <c r="AB138">
        <v>1</v>
      </c>
      <c r="AC138">
        <v>0</v>
      </c>
      <c r="AD138">
        <v>0</v>
      </c>
      <c r="AE138">
        <v>0</v>
      </c>
      <c r="AF138">
        <v>0</v>
      </c>
      <c r="AG138" s="10" t="s">
        <v>112</v>
      </c>
      <c r="AH138" s="10"/>
    </row>
    <row r="139" spans="1:34" x14ac:dyDescent="0.2">
      <c r="A139" s="7">
        <v>2306.0005200000001</v>
      </c>
      <c r="B139" s="3" t="s">
        <v>10</v>
      </c>
      <c r="C139" s="3">
        <v>0</v>
      </c>
      <c r="D139" s="3">
        <v>12</v>
      </c>
      <c r="E139" s="3" t="b">
        <v>1</v>
      </c>
      <c r="F139" s="13">
        <v>17.080331325530999</v>
      </c>
      <c r="G139" s="13">
        <v>0.17030429840087799</v>
      </c>
      <c r="H139" s="13">
        <v>17.226319313049299</v>
      </c>
      <c r="I139" s="13">
        <v>0.21687507629394501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 t="b">
        <v>1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AG139" s="10"/>
      <c r="AH139" s="10"/>
    </row>
    <row r="140" spans="1:34" x14ac:dyDescent="0.2">
      <c r="A140" s="7">
        <v>2306.0001299999999</v>
      </c>
      <c r="B140" s="3" t="s">
        <v>10</v>
      </c>
      <c r="C140" s="3">
        <v>0</v>
      </c>
      <c r="D140" s="3">
        <v>0</v>
      </c>
      <c r="E140" s="3" t="b">
        <v>1</v>
      </c>
      <c r="F140" s="13">
        <v>21.842977046966499</v>
      </c>
      <c r="G140" s="13">
        <v>0.17003965377807601</v>
      </c>
      <c r="H140" s="13">
        <v>22.6643676757812</v>
      </c>
      <c r="I140" s="13">
        <v>0.16828727722167899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 t="b">
        <v>1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AG140" s="10"/>
      <c r="AH140" s="10"/>
    </row>
    <row r="141" spans="1:34" x14ac:dyDescent="0.2">
      <c r="A141" s="7">
        <v>2306.0021299999999</v>
      </c>
      <c r="B141" s="3" t="s">
        <v>10</v>
      </c>
      <c r="C141" s="3">
        <v>0</v>
      </c>
      <c r="D141" s="3">
        <v>0</v>
      </c>
      <c r="E141" s="3" t="b">
        <v>1</v>
      </c>
      <c r="F141" s="13">
        <v>14.6977448463439</v>
      </c>
      <c r="G141" s="13">
        <v>0.119365453720092</v>
      </c>
      <c r="H141" s="13">
        <v>14.705988407135001</v>
      </c>
      <c r="I141" s="13">
        <v>0.117810726165771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 t="b">
        <v>1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AG141" s="10"/>
      <c r="AH141" s="10"/>
    </row>
    <row r="142" spans="1:34" x14ac:dyDescent="0.2">
      <c r="A142" s="7">
        <v>2306.11627</v>
      </c>
      <c r="B142" s="3" t="s">
        <v>36</v>
      </c>
      <c r="C142" s="3">
        <v>0</v>
      </c>
      <c r="D142" s="3">
        <v>0</v>
      </c>
      <c r="E142" s="3" t="b">
        <v>1</v>
      </c>
      <c r="F142" s="13">
        <v>7.6065142154693604</v>
      </c>
      <c r="G142" s="13">
        <v>0.116173267364501</v>
      </c>
      <c r="H142" s="13">
        <v>7.8593077659606898</v>
      </c>
      <c r="I142" s="13">
        <v>0.17276239395141599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 t="b">
        <v>1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AG142" s="10"/>
      <c r="AH142" s="10"/>
    </row>
    <row r="143" spans="1:34" x14ac:dyDescent="0.2">
      <c r="A143" s="7">
        <v>2306.0908399999998</v>
      </c>
      <c r="B143" s="3" t="s">
        <v>10</v>
      </c>
      <c r="C143" s="3">
        <v>0</v>
      </c>
      <c r="D143" s="3">
        <v>12</v>
      </c>
      <c r="E143" s="3" t="b">
        <v>1</v>
      </c>
      <c r="F143" s="13">
        <v>7.0542688369750897</v>
      </c>
      <c r="G143" s="13">
        <v>0.16722679138183499</v>
      </c>
      <c r="H143" s="13">
        <v>5.1102364063262904</v>
      </c>
      <c r="I143" s="13">
        <v>0.16589689254760701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 t="b">
        <v>1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AG143" s="10"/>
      <c r="AH143" s="10"/>
    </row>
    <row r="144" spans="1:34" x14ac:dyDescent="0.2">
      <c r="A144" s="7">
        <v>2306.0163200000002</v>
      </c>
      <c r="B144" s="3" t="s">
        <v>10</v>
      </c>
      <c r="C144" s="3">
        <v>0</v>
      </c>
      <c r="D144" s="3">
        <v>0</v>
      </c>
      <c r="E144" s="3" t="b">
        <v>1</v>
      </c>
      <c r="F144" s="13">
        <v>2.6489133834838801</v>
      </c>
      <c r="G144" s="13">
        <v>0.116950035095214</v>
      </c>
      <c r="H144" s="13">
        <v>3.0871798992156898</v>
      </c>
      <c r="I144" s="13">
        <v>0.116081714630126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 t="b">
        <v>1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AG144" s="10"/>
      <c r="AH144" s="10"/>
    </row>
    <row r="145" spans="1:34" x14ac:dyDescent="0.2">
      <c r="A145" s="7">
        <v>2306.0032700000002</v>
      </c>
      <c r="B145" s="3" t="s">
        <v>13</v>
      </c>
      <c r="C145" s="3">
        <v>0</v>
      </c>
      <c r="D145" s="3">
        <v>0</v>
      </c>
      <c r="E145" s="3" t="b">
        <v>1</v>
      </c>
      <c r="F145" s="13">
        <v>4.9410920143127397</v>
      </c>
      <c r="G145" s="13">
        <v>0.16998863220214799</v>
      </c>
      <c r="H145" s="13">
        <v>4.9426712989807102</v>
      </c>
      <c r="I145" s="13">
        <v>0.115646839141845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 t="b">
        <v>1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AG145" s="10"/>
      <c r="AH145" s="10"/>
    </row>
    <row r="146" spans="1:34" x14ac:dyDescent="0.2">
      <c r="A146" s="7">
        <v>2306.0013899999999</v>
      </c>
      <c r="B146" s="3" t="s">
        <v>16</v>
      </c>
      <c r="C146" s="3">
        <v>0</v>
      </c>
      <c r="D146" s="3">
        <v>0</v>
      </c>
      <c r="E146" s="3" t="b">
        <v>1</v>
      </c>
      <c r="F146" s="13">
        <v>24.527737855911202</v>
      </c>
      <c r="G146" s="13">
        <v>0.11682772636413501</v>
      </c>
      <c r="H146" s="13">
        <v>24.5693295001983</v>
      </c>
      <c r="I146" s="13">
        <v>0.168914079666137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 t="b">
        <v>1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AG146" s="10"/>
      <c r="AH146" s="10"/>
    </row>
    <row r="147" spans="1:34" x14ac:dyDescent="0.2">
      <c r="A147" s="7">
        <v>2306.0033699999999</v>
      </c>
      <c r="B147" s="3" t="s">
        <v>18</v>
      </c>
      <c r="C147" s="3">
        <v>0</v>
      </c>
      <c r="D147" s="3">
        <v>0</v>
      </c>
      <c r="E147" s="3" t="b">
        <v>1</v>
      </c>
      <c r="F147" s="13">
        <v>18.2608354091644</v>
      </c>
      <c r="G147" s="13">
        <v>0.115996599197387</v>
      </c>
      <c r="H147" s="13">
        <v>19.775535821914598</v>
      </c>
      <c r="I147" s="13">
        <v>0.16725826263427701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 t="b">
        <v>1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AG147" s="10"/>
      <c r="AH147" s="10"/>
    </row>
    <row r="148" spans="1:34" x14ac:dyDescent="0.2">
      <c r="A148" s="7">
        <v>2306.0025999999998</v>
      </c>
      <c r="B148" s="3" t="s">
        <v>13</v>
      </c>
      <c r="C148" s="3">
        <v>0</v>
      </c>
      <c r="D148" s="3">
        <v>0</v>
      </c>
      <c r="E148" s="3" t="b">
        <v>1</v>
      </c>
      <c r="F148" s="13">
        <v>8.8148999214172292</v>
      </c>
      <c r="G148" s="13">
        <v>0.116058111190795</v>
      </c>
      <c r="H148" s="13">
        <v>9.03389573097229</v>
      </c>
      <c r="I148" s="13">
        <v>0.17227339744567799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 t="b">
        <v>1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AG148" s="10"/>
      <c r="AH148" s="10"/>
    </row>
    <row r="149" spans="1:34" x14ac:dyDescent="0.2">
      <c r="A149" s="7">
        <v>2306.0041500000002</v>
      </c>
      <c r="B149" s="3" t="s">
        <v>37</v>
      </c>
      <c r="C149" s="3">
        <v>0</v>
      </c>
      <c r="D149" s="3">
        <v>0</v>
      </c>
      <c r="E149" s="3" t="b">
        <v>1</v>
      </c>
      <c r="F149" s="13">
        <v>9.2307355403900093</v>
      </c>
      <c r="G149" s="13">
        <v>0.166644811630249</v>
      </c>
      <c r="H149" s="13">
        <v>9.2154252529144198</v>
      </c>
      <c r="I149" s="13">
        <v>0.11544609069824199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 t="b">
        <v>1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AG149" s="10"/>
      <c r="AH149" s="10"/>
    </row>
    <row r="150" spans="1:34" x14ac:dyDescent="0.2">
      <c r="A150" s="7">
        <v>2306.1365599999999</v>
      </c>
      <c r="B150" s="3" t="s">
        <v>38</v>
      </c>
      <c r="C150" s="3">
        <v>0</v>
      </c>
      <c r="D150" s="3">
        <v>0</v>
      </c>
      <c r="E150" s="3" t="b">
        <v>1</v>
      </c>
      <c r="F150" s="13">
        <v>17.5799961090087</v>
      </c>
      <c r="G150" s="13">
        <v>0.26941442489624001</v>
      </c>
      <c r="H150" s="13">
        <v>11.182890176773</v>
      </c>
      <c r="I150" s="13">
        <v>0.116809129714965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 t="b">
        <v>1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AG150" s="10"/>
      <c r="AH150" s="10"/>
    </row>
    <row r="151" spans="1:34" x14ac:dyDescent="0.2">
      <c r="A151" s="7">
        <v>2306.0341600000002</v>
      </c>
      <c r="B151" s="3" t="s">
        <v>39</v>
      </c>
      <c r="C151" s="3">
        <v>0</v>
      </c>
      <c r="D151" s="3">
        <v>12</v>
      </c>
      <c r="E151" s="3" t="b">
        <v>1</v>
      </c>
      <c r="F151" s="13">
        <v>35.571056842803898</v>
      </c>
      <c r="G151" s="13">
        <v>0.26897597312927202</v>
      </c>
      <c r="H151" s="13">
        <v>18.5963742733001</v>
      </c>
      <c r="I151" s="13">
        <v>0.220197439193725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 t="b">
        <v>1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AG151" s="10"/>
      <c r="AH151" s="10"/>
    </row>
    <row r="152" spans="1:34" x14ac:dyDescent="0.2">
      <c r="A152" s="7">
        <v>2306.0026400000002</v>
      </c>
      <c r="B152" s="3" t="s">
        <v>40</v>
      </c>
      <c r="C152" s="3">
        <v>0</v>
      </c>
      <c r="D152" s="3">
        <v>0</v>
      </c>
      <c r="E152" s="3" t="b">
        <v>1</v>
      </c>
      <c r="F152" s="13">
        <v>42.920887708663898</v>
      </c>
      <c r="G152" s="13">
        <v>0.16767930984497001</v>
      </c>
      <c r="H152" s="13">
        <v>26.570167303085299</v>
      </c>
      <c r="I152" s="13">
        <v>0.16717004776000899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 t="b">
        <v>1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AG152" s="10"/>
      <c r="AH152" s="10"/>
    </row>
    <row r="153" spans="1:34" x14ac:dyDescent="0.2">
      <c r="A153" s="7">
        <v>2306.0056300000001</v>
      </c>
      <c r="B153" s="3" t="s">
        <v>23</v>
      </c>
      <c r="C153" s="3">
        <v>0</v>
      </c>
      <c r="D153" s="3">
        <v>12</v>
      </c>
      <c r="E153" s="3" t="b">
        <v>1</v>
      </c>
      <c r="F153" s="13">
        <v>21.096877574920601</v>
      </c>
      <c r="G153" s="13">
        <v>0.217927455902099</v>
      </c>
      <c r="H153" s="13">
        <v>13.6351926326751</v>
      </c>
      <c r="I153" s="13">
        <v>0.217199087142944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 t="b">
        <v>1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AG153" s="10"/>
      <c r="AH153" s="10"/>
    </row>
    <row r="154" spans="1:34" x14ac:dyDescent="0.2">
      <c r="A154" s="7">
        <v>2306.0672800000002</v>
      </c>
      <c r="B154" s="3" t="s">
        <v>10</v>
      </c>
      <c r="C154" s="3">
        <v>12</v>
      </c>
      <c r="D154" s="3">
        <v>12</v>
      </c>
      <c r="E154" s="3" t="b">
        <v>0</v>
      </c>
      <c r="F154" s="13">
        <v>17.431566953659001</v>
      </c>
      <c r="G154" s="13">
        <v>17.4144287109375</v>
      </c>
      <c r="H154" s="13">
        <v>11.3902027606964</v>
      </c>
      <c r="I154" s="13">
        <v>0.16737055778503401</v>
      </c>
      <c r="J154" s="3">
        <v>580</v>
      </c>
      <c r="K154" s="3">
        <v>367</v>
      </c>
      <c r="L154" s="3">
        <v>0</v>
      </c>
      <c r="M154" s="3">
        <v>0</v>
      </c>
      <c r="N154" s="3">
        <v>10</v>
      </c>
      <c r="O154" s="3">
        <v>248</v>
      </c>
      <c r="P154" s="3">
        <v>-13</v>
      </c>
      <c r="Q154" s="3">
        <v>12</v>
      </c>
      <c r="R154" s="3" t="b">
        <v>1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Y154">
        <v>1</v>
      </c>
      <c r="Z154">
        <v>1</v>
      </c>
      <c r="AA154">
        <v>1</v>
      </c>
      <c r="AG154" s="10"/>
      <c r="AH154" s="10"/>
    </row>
    <row r="155" spans="1:34" x14ac:dyDescent="0.2">
      <c r="A155" s="7">
        <v>2306.0218799999998</v>
      </c>
      <c r="B155" s="3" t="s">
        <v>13</v>
      </c>
      <c r="C155" s="3">
        <v>0</v>
      </c>
      <c r="D155" s="3">
        <v>0</v>
      </c>
      <c r="E155" s="3" t="b">
        <v>1</v>
      </c>
      <c r="F155" s="13">
        <v>21.237744808197</v>
      </c>
      <c r="G155" s="13">
        <v>0.16701269149780201</v>
      </c>
      <c r="H155" s="13">
        <v>12.749081611633301</v>
      </c>
      <c r="I155" s="13">
        <v>0.169629096984863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 t="b">
        <v>1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AG155" s="10"/>
      <c r="AH155" s="10"/>
    </row>
    <row r="156" spans="1:34" x14ac:dyDescent="0.2">
      <c r="A156" s="7">
        <v>2306.0005700000002</v>
      </c>
      <c r="B156" s="3" t="s">
        <v>16</v>
      </c>
      <c r="C156" s="3">
        <v>0</v>
      </c>
      <c r="D156" s="3">
        <v>0</v>
      </c>
      <c r="E156" s="3" t="b">
        <v>1</v>
      </c>
      <c r="F156" s="13">
        <v>21.679345846176101</v>
      </c>
      <c r="G156" s="13">
        <v>0.219438076019287</v>
      </c>
      <c r="H156" s="13">
        <v>14.625335216522201</v>
      </c>
      <c r="I156" s="13">
        <v>0.17254137992858801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 t="b">
        <v>1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AG156" s="10"/>
      <c r="AH156" s="10"/>
    </row>
    <row r="157" spans="1:34" x14ac:dyDescent="0.2">
      <c r="A157" s="7">
        <v>2306.01017</v>
      </c>
      <c r="B157" s="3" t="s">
        <v>18</v>
      </c>
      <c r="C157" s="3">
        <v>0</v>
      </c>
      <c r="D157" s="3">
        <v>0</v>
      </c>
      <c r="E157" s="3" t="b">
        <v>1</v>
      </c>
      <c r="F157" s="13">
        <v>4.7352638244628897</v>
      </c>
      <c r="G157" s="13">
        <v>0.21933221817016599</v>
      </c>
      <c r="H157" s="13">
        <v>3.43679571151733</v>
      </c>
      <c r="I157" s="13">
        <v>0.11569476127624501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 t="b">
        <v>1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AG157" s="10"/>
      <c r="AH157" s="10"/>
    </row>
    <row r="158" spans="1:34" x14ac:dyDescent="0.2">
      <c r="A158" s="7">
        <v>2306.0075000000002</v>
      </c>
      <c r="B158" s="3" t="s">
        <v>10</v>
      </c>
      <c r="C158" s="3">
        <v>0</v>
      </c>
      <c r="D158" s="3">
        <v>0</v>
      </c>
      <c r="E158" s="3" t="b">
        <v>1</v>
      </c>
      <c r="F158" s="13">
        <v>43.709733247756901</v>
      </c>
      <c r="G158" s="13">
        <v>0.167334794998168</v>
      </c>
      <c r="H158" s="13">
        <v>29.1988587379455</v>
      </c>
      <c r="I158" s="13">
        <v>0.17324042320251401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 t="b">
        <v>1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AG158" s="10"/>
      <c r="AH158" s="10"/>
    </row>
    <row r="159" spans="1:34" x14ac:dyDescent="0.2">
      <c r="A159" s="7">
        <v>2306.01793</v>
      </c>
      <c r="B159" s="3" t="s">
        <v>10</v>
      </c>
      <c r="C159" s="3">
        <v>0</v>
      </c>
      <c r="D159" s="3">
        <v>0</v>
      </c>
      <c r="E159" s="3" t="b">
        <v>1</v>
      </c>
      <c r="F159" s="13">
        <v>24.034124612808199</v>
      </c>
      <c r="G159" s="13">
        <v>0.16776657104492099</v>
      </c>
      <c r="H159" s="13">
        <v>15.9681267738342</v>
      </c>
      <c r="I159" s="13">
        <v>0.123793601989746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 t="b">
        <v>1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AG159" s="10"/>
      <c r="AH159" s="10"/>
    </row>
    <row r="160" spans="1:34" x14ac:dyDescent="0.2">
      <c r="A160" s="7">
        <v>2306.0027399999999</v>
      </c>
      <c r="B160" s="3" t="s">
        <v>10</v>
      </c>
      <c r="C160" s="3">
        <v>0</v>
      </c>
      <c r="D160" s="3">
        <v>0</v>
      </c>
      <c r="E160" s="3" t="b">
        <v>1</v>
      </c>
      <c r="F160" s="13">
        <v>48.166957139968801</v>
      </c>
      <c r="G160" s="13">
        <v>0.21979427337646401</v>
      </c>
      <c r="H160" s="13">
        <v>34.023099422454798</v>
      </c>
      <c r="I160" s="13">
        <v>0.17397332191467199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 t="b">
        <v>1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AG160" s="10"/>
      <c r="AH160" s="10"/>
    </row>
    <row r="161" spans="1:34" x14ac:dyDescent="0.2">
      <c r="A161" s="7">
        <v>2306.0017899999998</v>
      </c>
      <c r="B161" s="3" t="s">
        <v>41</v>
      </c>
      <c r="C161" s="3">
        <v>0</v>
      </c>
      <c r="D161" s="3">
        <v>0</v>
      </c>
      <c r="E161" s="3" t="b">
        <v>0</v>
      </c>
      <c r="F161" s="13">
        <v>116.658606529235</v>
      </c>
      <c r="G161" s="13">
        <v>0.16675615310668901</v>
      </c>
      <c r="H161" s="13">
        <v>101.38697242736799</v>
      </c>
      <c r="I161" s="13">
        <v>0.16842484474182101</v>
      </c>
      <c r="J161" s="3">
        <v>2</v>
      </c>
      <c r="K161" s="3">
        <v>2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 t="b">
        <v>1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s="10" t="s">
        <v>109</v>
      </c>
      <c r="AH161" s="10"/>
    </row>
    <row r="162" spans="1:34" x14ac:dyDescent="0.2">
      <c r="A162" s="7">
        <v>2306.0059900000001</v>
      </c>
      <c r="B162" s="3" t="s">
        <v>13</v>
      </c>
      <c r="C162" s="3">
        <v>0</v>
      </c>
      <c r="D162" s="3">
        <v>12</v>
      </c>
      <c r="E162" s="3" t="b">
        <v>0</v>
      </c>
      <c r="F162" s="13">
        <v>17.9363000392913</v>
      </c>
      <c r="G162" s="13">
        <v>0.11598253250122</v>
      </c>
      <c r="H162" s="13">
        <v>11.4819567203521</v>
      </c>
      <c r="I162" s="13">
        <v>0.21806859970092701</v>
      </c>
      <c r="J162" s="3">
        <v>11</v>
      </c>
      <c r="K162" s="3">
        <v>10</v>
      </c>
      <c r="L162" s="3">
        <v>0</v>
      </c>
      <c r="M162" s="3">
        <v>0</v>
      </c>
      <c r="N162" s="3">
        <v>0</v>
      </c>
      <c r="O162" s="3">
        <v>-11</v>
      </c>
      <c r="P162" s="3">
        <v>-10</v>
      </c>
      <c r="Q162" s="3">
        <v>7</v>
      </c>
      <c r="R162" s="3" t="b">
        <v>1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Y162">
        <v>0</v>
      </c>
      <c r="Z162">
        <v>0</v>
      </c>
      <c r="AA162">
        <v>1</v>
      </c>
      <c r="AB162">
        <v>1</v>
      </c>
      <c r="AC162">
        <v>0</v>
      </c>
      <c r="AD162">
        <v>0</v>
      </c>
      <c r="AE162">
        <v>0</v>
      </c>
      <c r="AF162">
        <v>0</v>
      </c>
      <c r="AG162" s="10" t="s">
        <v>112</v>
      </c>
      <c r="AH162" s="10"/>
    </row>
    <row r="163" spans="1:34" x14ac:dyDescent="0.2">
      <c r="A163" s="7">
        <v>2306.00506</v>
      </c>
      <c r="B163" s="3" t="s">
        <v>18</v>
      </c>
      <c r="C163" s="3">
        <v>0</v>
      </c>
      <c r="D163" s="3">
        <v>12</v>
      </c>
      <c r="E163" s="3" t="b">
        <v>1</v>
      </c>
      <c r="F163" s="13">
        <v>15.682536363601599</v>
      </c>
      <c r="G163" s="13">
        <v>0.16849851608276301</v>
      </c>
      <c r="H163" s="13">
        <v>10.9246320724487</v>
      </c>
      <c r="I163" s="13">
        <v>0.165897607803344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 t="b">
        <v>1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AG163" s="10"/>
      <c r="AH163" s="10"/>
    </row>
    <row r="164" spans="1:34" x14ac:dyDescent="0.2">
      <c r="A164" s="7">
        <v>2306.0034500000002</v>
      </c>
      <c r="B164" s="3" t="s">
        <v>18</v>
      </c>
      <c r="C164" s="3">
        <v>0</v>
      </c>
      <c r="D164" s="3">
        <v>12</v>
      </c>
      <c r="E164" s="3" t="b">
        <v>1</v>
      </c>
      <c r="F164" s="13">
        <v>8.1821830272674507</v>
      </c>
      <c r="G164" s="13">
        <v>0.16786932945251401</v>
      </c>
      <c r="H164" s="13">
        <v>8.0596435070037806</v>
      </c>
      <c r="I164" s="13">
        <v>0.16662979125976499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 t="b">
        <v>1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AG164" s="10"/>
      <c r="AH164" s="10"/>
    </row>
    <row r="165" spans="1:34" x14ac:dyDescent="0.2">
      <c r="A165" s="7">
        <v>2306.0179699999999</v>
      </c>
      <c r="B165" s="3" t="s">
        <v>26</v>
      </c>
      <c r="C165" s="3">
        <v>0</v>
      </c>
      <c r="D165" s="3">
        <v>0</v>
      </c>
      <c r="E165" s="3" t="b">
        <v>1</v>
      </c>
      <c r="F165" s="13">
        <v>18.425872564315799</v>
      </c>
      <c r="G165" s="13">
        <v>0.116017341613769</v>
      </c>
      <c r="H165" s="13">
        <v>18.492846488952601</v>
      </c>
      <c r="I165" s="13">
        <v>0.170900583267211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 t="b">
        <v>1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AG165" s="10"/>
      <c r="AH165" s="10"/>
    </row>
    <row r="166" spans="1:34" x14ac:dyDescent="0.2">
      <c r="A166" s="7">
        <v>2306.0004100000001</v>
      </c>
      <c r="B166" s="3" t="s">
        <v>23</v>
      </c>
      <c r="C166" s="3">
        <v>0</v>
      </c>
      <c r="D166" s="3">
        <v>0</v>
      </c>
      <c r="E166" s="3" t="b">
        <v>1</v>
      </c>
      <c r="F166" s="13">
        <v>4.5881490707397399</v>
      </c>
      <c r="G166" s="13">
        <v>0.117352962493896</v>
      </c>
      <c r="H166" s="13">
        <v>4.5906906127929599</v>
      </c>
      <c r="I166" s="13">
        <v>0.116685390472412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 t="b">
        <v>1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AG166" s="10"/>
      <c r="AH166" s="10"/>
    </row>
    <row r="167" spans="1:34" x14ac:dyDescent="0.2">
      <c r="A167" s="7">
        <v>2306.1450599999998</v>
      </c>
      <c r="B167" s="3" t="s">
        <v>10</v>
      </c>
      <c r="C167" s="3">
        <v>0</v>
      </c>
      <c r="D167" s="3">
        <v>0</v>
      </c>
      <c r="E167" s="3" t="b">
        <v>1</v>
      </c>
      <c r="F167" s="13">
        <v>6.6186747550964302</v>
      </c>
      <c r="G167" s="13">
        <v>0.115506172180175</v>
      </c>
      <c r="H167" s="13">
        <v>7.0037984848022399</v>
      </c>
      <c r="I167" s="13">
        <v>0.166631460189819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 t="b">
        <v>1</v>
      </c>
      <c r="S167" s="3">
        <v>0</v>
      </c>
      <c r="T167" s="3">
        <v>0</v>
      </c>
      <c r="U167" s="3">
        <v>0</v>
      </c>
      <c r="V167" s="3">
        <v>2</v>
      </c>
      <c r="W167" s="3">
        <v>0</v>
      </c>
      <c r="AG167" s="10" t="s">
        <v>161</v>
      </c>
      <c r="AH167" s="10"/>
    </row>
    <row r="168" spans="1:34" x14ac:dyDescent="0.2">
      <c r="A168" s="7">
        <v>2306.0108500000001</v>
      </c>
      <c r="B168" s="3" t="s">
        <v>12</v>
      </c>
      <c r="C168" s="3">
        <v>0</v>
      </c>
      <c r="D168" s="3">
        <v>12</v>
      </c>
      <c r="E168" s="3" t="b">
        <v>1</v>
      </c>
      <c r="F168" s="13">
        <v>126.87104773521401</v>
      </c>
      <c r="G168" s="13">
        <v>0.16731142997741699</v>
      </c>
      <c r="H168" s="13">
        <v>127.88628077507001</v>
      </c>
      <c r="I168" s="13">
        <v>0.22050166130065901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 t="b">
        <v>1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AG168" s="10" t="s">
        <v>165</v>
      </c>
      <c r="AH168" s="10"/>
    </row>
    <row r="169" spans="1:34" x14ac:dyDescent="0.2">
      <c r="A169" s="7">
        <v>2306.00101</v>
      </c>
      <c r="B169" s="3" t="s">
        <v>10</v>
      </c>
      <c r="C169" s="3">
        <v>0</v>
      </c>
      <c r="D169" s="3">
        <v>0</v>
      </c>
      <c r="E169" s="3" t="b">
        <v>1</v>
      </c>
      <c r="F169" s="13">
        <v>2.7314109802246</v>
      </c>
      <c r="G169" s="13">
        <v>0.117613315582275</v>
      </c>
      <c r="H169" s="13">
        <v>3.1430695056915199</v>
      </c>
      <c r="I169" s="13">
        <v>0.22911024093627899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 t="b">
        <v>1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AG169" s="10"/>
      <c r="AH169" s="10"/>
    </row>
    <row r="170" spans="1:34" x14ac:dyDescent="0.2">
      <c r="A170" s="7">
        <v>2306.0024400000002</v>
      </c>
      <c r="B170" s="3" t="s">
        <v>23</v>
      </c>
      <c r="C170" s="3">
        <v>0</v>
      </c>
      <c r="D170" s="3">
        <v>0</v>
      </c>
      <c r="E170" s="3" t="b">
        <v>1</v>
      </c>
      <c r="F170" s="13">
        <v>11.4299523830413</v>
      </c>
      <c r="G170" s="13">
        <v>0.17133665084838801</v>
      </c>
      <c r="H170" s="13">
        <v>12.042203664779599</v>
      </c>
      <c r="I170" s="13">
        <v>0.16651344299316401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 t="b">
        <v>1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AG170" s="10"/>
      <c r="AH170" s="10"/>
    </row>
    <row r="171" spans="1:34" x14ac:dyDescent="0.2">
      <c r="A171" s="7">
        <v>2306.0156900000002</v>
      </c>
      <c r="B171" s="3" t="s">
        <v>10</v>
      </c>
      <c r="C171" s="3">
        <v>0</v>
      </c>
      <c r="D171" s="3">
        <v>0</v>
      </c>
      <c r="E171" s="3" t="b">
        <v>1</v>
      </c>
      <c r="F171" s="13">
        <v>16.725210666656402</v>
      </c>
      <c r="G171" s="13">
        <v>0.11635470390319801</v>
      </c>
      <c r="H171" s="13">
        <v>19.624253749847401</v>
      </c>
      <c r="I171" s="13">
        <v>0.16640734672546301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 t="b">
        <v>1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AG171" s="10"/>
      <c r="AH171" s="10"/>
    </row>
    <row r="172" spans="1:34" x14ac:dyDescent="0.2">
      <c r="A172" s="7">
        <v>2306.0135300000002</v>
      </c>
      <c r="B172" s="3" t="s">
        <v>12</v>
      </c>
      <c r="C172" s="3">
        <v>0</v>
      </c>
      <c r="D172" s="3">
        <v>12</v>
      </c>
      <c r="E172" s="3" t="b">
        <v>1</v>
      </c>
      <c r="F172" s="13">
        <v>9.1662349700927699</v>
      </c>
      <c r="G172" s="13">
        <v>0.16747021675109799</v>
      </c>
      <c r="H172" s="13">
        <v>14.769207954406699</v>
      </c>
      <c r="I172" s="13">
        <v>0.21712064743041901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 t="b">
        <v>1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AG172" s="10"/>
      <c r="AH172" s="10"/>
    </row>
    <row r="173" spans="1:34" x14ac:dyDescent="0.2">
      <c r="A173" s="7">
        <v>2306.02169</v>
      </c>
      <c r="B173" s="3" t="s">
        <v>42</v>
      </c>
      <c r="C173" s="3">
        <v>0</v>
      </c>
      <c r="D173" s="3">
        <v>0</v>
      </c>
      <c r="E173" s="3" t="b">
        <v>1</v>
      </c>
      <c r="F173" s="13">
        <v>16.789330959320001</v>
      </c>
      <c r="G173" s="13">
        <v>0.172672510147094</v>
      </c>
      <c r="H173" s="13">
        <v>18.347187995910598</v>
      </c>
      <c r="I173" s="13">
        <v>0.17404508590698201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 t="b">
        <v>1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AG173" s="10"/>
      <c r="AH173" s="10"/>
    </row>
    <row r="174" spans="1:34" x14ac:dyDescent="0.2">
      <c r="A174" s="7">
        <v>2306.00533</v>
      </c>
      <c r="B174" s="3" t="s">
        <v>13</v>
      </c>
      <c r="C174" s="3">
        <v>0</v>
      </c>
      <c r="D174" s="3">
        <v>0</v>
      </c>
      <c r="E174" s="3" t="b">
        <v>1</v>
      </c>
      <c r="F174" s="13">
        <v>6.7561967372894198</v>
      </c>
      <c r="G174" s="13">
        <v>0.16696214675903301</v>
      </c>
      <c r="H174" s="13">
        <v>6.6509027481079102</v>
      </c>
      <c r="I174" s="13">
        <v>0.11625623703002901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 t="b">
        <v>1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AG174" s="10"/>
      <c r="AH174" s="10"/>
    </row>
    <row r="175" spans="1:34" x14ac:dyDescent="0.2">
      <c r="A175" s="7">
        <v>2306.01863</v>
      </c>
      <c r="B175" s="3" t="s">
        <v>20</v>
      </c>
      <c r="C175" s="3">
        <v>0</v>
      </c>
      <c r="D175" s="3">
        <v>0</v>
      </c>
      <c r="E175" s="3" t="b">
        <v>1</v>
      </c>
      <c r="F175" s="13">
        <v>16.069201707839898</v>
      </c>
      <c r="G175" s="13">
        <v>0.116384983062744</v>
      </c>
      <c r="H175" s="13">
        <v>16.616216182708701</v>
      </c>
      <c r="I175" s="13">
        <v>0.116099596023559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 t="b">
        <v>1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AG175" s="10"/>
      <c r="AH175" s="10"/>
    </row>
    <row r="176" spans="1:34" x14ac:dyDescent="0.2">
      <c r="A176" s="7">
        <v>2306.0056199999999</v>
      </c>
      <c r="B176" s="3" t="s">
        <v>13</v>
      </c>
      <c r="C176" s="3">
        <v>0</v>
      </c>
      <c r="D176" s="3">
        <v>0</v>
      </c>
      <c r="E176" s="3" t="b">
        <v>1</v>
      </c>
      <c r="F176" s="13">
        <v>6.4116227626800502</v>
      </c>
      <c r="G176" s="13">
        <v>0.16988706588745101</v>
      </c>
      <c r="H176" s="13">
        <v>6.6662919521331698</v>
      </c>
      <c r="I176" s="13">
        <v>0.11659431457519499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 t="b">
        <v>1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AG176" s="10"/>
      <c r="AH176" s="10"/>
    </row>
    <row r="177" spans="1:34" x14ac:dyDescent="0.2">
      <c r="A177" s="7">
        <v>2306.0109200000002</v>
      </c>
      <c r="B177" s="3" t="s">
        <v>23</v>
      </c>
      <c r="C177" s="3">
        <v>0</v>
      </c>
      <c r="D177" s="3">
        <v>0</v>
      </c>
      <c r="E177" s="3" t="b">
        <v>1</v>
      </c>
      <c r="F177" s="13">
        <v>141.981729269027</v>
      </c>
      <c r="G177" s="13">
        <v>0.16722822189330999</v>
      </c>
      <c r="H177" s="13">
        <v>97.756168127059894</v>
      </c>
      <c r="I177" s="13">
        <v>0.16780877113342199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 t="b">
        <v>1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AG177" s="10" t="s">
        <v>165</v>
      </c>
      <c r="AH177" s="10"/>
    </row>
    <row r="178" spans="1:34" x14ac:dyDescent="0.2">
      <c r="A178" s="7">
        <v>2306.0001000000002</v>
      </c>
      <c r="B178" s="3" t="s">
        <v>10</v>
      </c>
      <c r="C178" s="3">
        <v>0</v>
      </c>
      <c r="D178" s="3">
        <v>0</v>
      </c>
      <c r="E178" s="3" t="b">
        <v>1</v>
      </c>
      <c r="F178" s="13">
        <v>25.458681344985902</v>
      </c>
      <c r="G178" s="13">
        <v>0.219467878341674</v>
      </c>
      <c r="H178" s="13">
        <v>18.0086922645568</v>
      </c>
      <c r="I178" s="13">
        <v>0.116329193115234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 t="b">
        <v>1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AG178" s="10"/>
      <c r="AH178" s="10"/>
    </row>
    <row r="179" spans="1:34" x14ac:dyDescent="0.2">
      <c r="A179" s="7">
        <v>2306.00072</v>
      </c>
      <c r="B179" s="3" t="s">
        <v>18</v>
      </c>
      <c r="C179" s="3">
        <v>0</v>
      </c>
      <c r="D179" s="3">
        <v>0</v>
      </c>
      <c r="E179" s="3" t="b">
        <v>1</v>
      </c>
      <c r="F179" s="13">
        <v>17.4188811779022</v>
      </c>
      <c r="G179" s="13">
        <v>0.16705083847045801</v>
      </c>
      <c r="H179" s="13">
        <v>12.5069105625152</v>
      </c>
      <c r="I179" s="13">
        <v>0.168813467025756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 t="b">
        <v>1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AG179" s="10"/>
      <c r="AH179" s="10"/>
    </row>
    <row r="180" spans="1:34" x14ac:dyDescent="0.2">
      <c r="A180" s="7">
        <v>2306.0021499999998</v>
      </c>
      <c r="B180" s="3" t="s">
        <v>13</v>
      </c>
      <c r="C180" s="3">
        <v>0</v>
      </c>
      <c r="D180" s="3">
        <v>12</v>
      </c>
      <c r="E180" s="3" t="b">
        <v>1</v>
      </c>
      <c r="F180" s="13">
        <v>20.2716979980468</v>
      </c>
      <c r="G180" s="13">
        <v>0.217441797256469</v>
      </c>
      <c r="H180" s="13">
        <v>10.020359516143801</v>
      </c>
      <c r="I180" s="13">
        <v>0.220404863357543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 t="b">
        <v>1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AG180" s="10"/>
      <c r="AH180" s="10"/>
    </row>
    <row r="181" spans="1:34" x14ac:dyDescent="0.2">
      <c r="A181" s="7">
        <v>2306.0012000000002</v>
      </c>
      <c r="B181" s="3" t="s">
        <v>43</v>
      </c>
      <c r="C181" s="3">
        <v>0</v>
      </c>
      <c r="D181" s="3">
        <v>0</v>
      </c>
      <c r="E181" s="3" t="b">
        <v>1</v>
      </c>
      <c r="F181" s="13">
        <v>29.6330695152282</v>
      </c>
      <c r="G181" s="13">
        <v>0.217867136001586</v>
      </c>
      <c r="H181" s="13">
        <v>18.544332981109601</v>
      </c>
      <c r="I181" s="13">
        <v>0.170711755752563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 t="b">
        <v>1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AG181" s="10"/>
      <c r="AH181" s="10"/>
    </row>
    <row r="182" spans="1:34" x14ac:dyDescent="0.2">
      <c r="A182" s="7">
        <v>2306.0045300000002</v>
      </c>
      <c r="B182" s="3" t="s">
        <v>10</v>
      </c>
      <c r="C182" s="3">
        <v>0</v>
      </c>
      <c r="D182" s="3">
        <v>0</v>
      </c>
      <c r="E182" s="3" t="b">
        <v>1</v>
      </c>
      <c r="F182" s="13">
        <v>46.451558113098102</v>
      </c>
      <c r="G182" s="13">
        <v>0.167681694030761</v>
      </c>
      <c r="H182" s="13">
        <v>30.0176727771759</v>
      </c>
      <c r="I182" s="13">
        <v>0.17024612426757799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 t="b">
        <v>1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AG182" s="10"/>
      <c r="AH182" s="10"/>
    </row>
    <row r="183" spans="1:34" x14ac:dyDescent="0.2">
      <c r="A183" s="7">
        <v>2306.0009100000002</v>
      </c>
      <c r="B183" s="3" t="s">
        <v>10</v>
      </c>
      <c r="C183" s="3">
        <v>0</v>
      </c>
      <c r="D183" s="3">
        <v>0</v>
      </c>
      <c r="E183" s="3" t="b">
        <v>1</v>
      </c>
      <c r="F183" s="13">
        <v>36.4356977939605</v>
      </c>
      <c r="G183" s="13">
        <v>0.21895694732665999</v>
      </c>
      <c r="H183" s="13">
        <v>25.165344715118401</v>
      </c>
      <c r="I183" s="13">
        <v>0.17057347297668399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 t="b">
        <v>1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AG183" s="10"/>
      <c r="AH183" s="10"/>
    </row>
    <row r="184" spans="1:34" x14ac:dyDescent="0.2">
      <c r="A184" s="7">
        <v>2306.0088599999999</v>
      </c>
      <c r="B184" s="3" t="s">
        <v>44</v>
      </c>
      <c r="C184" s="3">
        <v>0</v>
      </c>
      <c r="D184" s="3">
        <v>12</v>
      </c>
      <c r="E184" s="3" t="b">
        <v>0</v>
      </c>
      <c r="F184" s="13">
        <v>34.827287673950103</v>
      </c>
      <c r="G184" s="13">
        <v>0.26837539672851501</v>
      </c>
      <c r="H184" s="13">
        <v>21.551066160202001</v>
      </c>
      <c r="I184" s="13">
        <v>0.21700119972229001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 t="b">
        <v>1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s="10" t="s">
        <v>109</v>
      </c>
      <c r="AH184" s="10"/>
    </row>
    <row r="185" spans="1:34" x14ac:dyDescent="0.2">
      <c r="A185" s="7">
        <v>2306.0071800000001</v>
      </c>
      <c r="B185" s="3" t="s">
        <v>12</v>
      </c>
      <c r="C185" s="3">
        <v>0</v>
      </c>
      <c r="D185" s="3">
        <v>0</v>
      </c>
      <c r="E185" s="3" t="b">
        <v>1</v>
      </c>
      <c r="F185" s="13">
        <v>27.189044237136802</v>
      </c>
      <c r="G185" s="13">
        <v>0.16706752777099601</v>
      </c>
      <c r="H185" s="13">
        <v>20.097688913345301</v>
      </c>
      <c r="I185" s="13">
        <v>0.117209434509277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 t="b">
        <v>1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AG185" s="10"/>
      <c r="AH185" s="10"/>
    </row>
    <row r="186" spans="1:34" x14ac:dyDescent="0.2">
      <c r="A186" s="7">
        <v>2306.01127</v>
      </c>
      <c r="B186" s="3" t="s">
        <v>13</v>
      </c>
      <c r="C186" s="3">
        <v>0</v>
      </c>
      <c r="D186" s="3">
        <v>0</v>
      </c>
      <c r="E186" s="3" t="b">
        <v>1</v>
      </c>
      <c r="F186" s="13">
        <v>32.495893239974897</v>
      </c>
      <c r="G186" s="13">
        <v>0.167147636413574</v>
      </c>
      <c r="H186" s="13">
        <v>23.4145925045013</v>
      </c>
      <c r="I186" s="13">
        <v>0.16829156875610299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 t="b">
        <v>1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AG186" s="10"/>
      <c r="AH186" s="10"/>
    </row>
    <row r="187" spans="1:34" x14ac:dyDescent="0.2">
      <c r="A187" s="7">
        <v>2306.0043099999998</v>
      </c>
      <c r="B187" s="3" t="s">
        <v>44</v>
      </c>
      <c r="C187" s="3">
        <v>0</v>
      </c>
      <c r="D187" s="3">
        <v>0</v>
      </c>
      <c r="E187" s="3" t="b">
        <v>0</v>
      </c>
      <c r="F187" s="13">
        <v>39.594344615936201</v>
      </c>
      <c r="G187" s="13">
        <v>0.26961064338683999</v>
      </c>
      <c r="H187" s="13">
        <v>25.958781480789099</v>
      </c>
      <c r="I187" s="13">
        <v>0.16965103149413999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 t="b">
        <v>1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s="10" t="s">
        <v>109</v>
      </c>
      <c r="AH187" s="10"/>
    </row>
    <row r="188" spans="1:34" x14ac:dyDescent="0.2">
      <c r="A188" s="7">
        <v>2306.0000300000002</v>
      </c>
      <c r="B188" s="3" t="s">
        <v>45</v>
      </c>
      <c r="C188" s="3">
        <v>12</v>
      </c>
      <c r="D188" s="3">
        <v>12</v>
      </c>
      <c r="E188" s="3" t="b">
        <v>0</v>
      </c>
      <c r="F188" s="13">
        <v>11.6924140453338</v>
      </c>
      <c r="G188" s="13">
        <v>12.1846311092376</v>
      </c>
      <c r="H188" s="13">
        <v>9.0769917964935303</v>
      </c>
      <c r="I188" s="13">
        <v>0.21791052818298301</v>
      </c>
      <c r="J188" s="3">
        <v>1172</v>
      </c>
      <c r="K188" s="3">
        <v>787</v>
      </c>
      <c r="L188" s="3">
        <v>0</v>
      </c>
      <c r="M188" s="3">
        <v>0</v>
      </c>
      <c r="N188" s="3">
        <v>14</v>
      </c>
      <c r="O188" s="3">
        <v>-986</v>
      </c>
      <c r="P188" s="3">
        <v>-641</v>
      </c>
      <c r="Q188" s="3">
        <v>53</v>
      </c>
      <c r="R188" s="3" t="b">
        <v>1</v>
      </c>
      <c r="S188" s="3">
        <v>0</v>
      </c>
      <c r="T188" s="3">
        <v>0</v>
      </c>
      <c r="U188" s="3">
        <v>4</v>
      </c>
      <c r="V188" s="3">
        <v>4</v>
      </c>
      <c r="W188" s="3">
        <v>1</v>
      </c>
      <c r="Y188">
        <v>1</v>
      </c>
      <c r="Z188">
        <v>1</v>
      </c>
      <c r="AA188">
        <v>1</v>
      </c>
      <c r="AB188">
        <v>1</v>
      </c>
      <c r="AG188" s="10"/>
      <c r="AH188" s="10"/>
    </row>
    <row r="189" spans="1:34" x14ac:dyDescent="0.2">
      <c r="A189" s="7">
        <v>2306.0940799999998</v>
      </c>
      <c r="B189" s="3" t="s">
        <v>16</v>
      </c>
      <c r="C189" s="3">
        <v>0</v>
      </c>
      <c r="D189" s="3">
        <v>0</v>
      </c>
      <c r="E189" s="3" t="b">
        <v>0</v>
      </c>
      <c r="F189" s="13">
        <v>8.6685149669647199</v>
      </c>
      <c r="G189" s="13">
        <v>0.116204738616943</v>
      </c>
      <c r="H189" s="13">
        <v>9.4758090972900408</v>
      </c>
      <c r="I189" s="13">
        <v>0.16932559013366699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 t="b">
        <v>1</v>
      </c>
      <c r="S189" s="3">
        <v>0</v>
      </c>
      <c r="T189" s="3">
        <v>0</v>
      </c>
      <c r="U189" s="3">
        <v>0</v>
      </c>
      <c r="V189" s="3">
        <v>2</v>
      </c>
      <c r="W189" s="3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 s="10"/>
      <c r="AH189" s="10"/>
    </row>
    <row r="190" spans="1:34" x14ac:dyDescent="0.2">
      <c r="A190" s="7">
        <v>2306.0009599999998</v>
      </c>
      <c r="B190" s="3" t="s">
        <v>10</v>
      </c>
      <c r="C190" s="3">
        <v>0</v>
      </c>
      <c r="D190" s="3">
        <v>0</v>
      </c>
      <c r="E190" s="3" t="b">
        <v>0</v>
      </c>
      <c r="F190" s="13">
        <v>22.308602571487398</v>
      </c>
      <c r="G190" s="13">
        <v>0.17023658752441401</v>
      </c>
      <c r="H190" s="13">
        <v>25.9980578422546</v>
      </c>
      <c r="I190" s="13">
        <v>0.16947841644287101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 t="b">
        <v>1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s="10" t="s">
        <v>109</v>
      </c>
      <c r="AH190" s="10"/>
    </row>
    <row r="191" spans="1:34" x14ac:dyDescent="0.2">
      <c r="A191" s="7">
        <v>2306.08421</v>
      </c>
      <c r="B191" s="3" t="s">
        <v>10</v>
      </c>
      <c r="C191" s="3">
        <v>0</v>
      </c>
      <c r="D191" s="3">
        <v>12</v>
      </c>
      <c r="E191" s="3" t="b">
        <v>0</v>
      </c>
      <c r="F191" s="13">
        <v>12.3856577873229</v>
      </c>
      <c r="G191" s="13">
        <v>0.168353080749511</v>
      </c>
      <c r="H191" s="13">
        <v>14.3720004558563</v>
      </c>
      <c r="I191" s="13">
        <v>0.16610050201415999</v>
      </c>
      <c r="J191" s="3">
        <v>11</v>
      </c>
      <c r="K191" s="3">
        <v>10</v>
      </c>
      <c r="L191" s="3">
        <v>0</v>
      </c>
      <c r="M191" s="3">
        <v>0</v>
      </c>
      <c r="N191" s="3">
        <v>0</v>
      </c>
      <c r="O191" s="3">
        <v>-11</v>
      </c>
      <c r="P191" s="3">
        <v>-10</v>
      </c>
      <c r="Q191" s="3">
        <v>7</v>
      </c>
      <c r="R191" s="3" t="b">
        <v>1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Y191">
        <v>0</v>
      </c>
      <c r="Z191">
        <v>0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 s="10" t="s">
        <v>126</v>
      </c>
      <c r="AH191" s="10"/>
    </row>
    <row r="192" spans="1:34" x14ac:dyDescent="0.2">
      <c r="A192" s="7">
        <v>2306.0000100000002</v>
      </c>
      <c r="B192" s="3" t="s">
        <v>23</v>
      </c>
      <c r="C192" s="3">
        <v>0</v>
      </c>
      <c r="D192" s="3">
        <v>0</v>
      </c>
      <c r="E192" s="3" t="b">
        <v>1</v>
      </c>
      <c r="F192" s="13">
        <v>13.9598586559295</v>
      </c>
      <c r="G192" s="13">
        <v>0.17096447944641099</v>
      </c>
      <c r="H192" s="13">
        <v>15.3532266616821</v>
      </c>
      <c r="I192" s="13">
        <v>0.21817731857299799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 t="b">
        <v>1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AG192" s="10"/>
      <c r="AH192" s="10"/>
    </row>
    <row r="193" spans="1:34" x14ac:dyDescent="0.2">
      <c r="A193" s="7">
        <v>2306.0196700000001</v>
      </c>
      <c r="B193" s="3" t="s">
        <v>10</v>
      </c>
      <c r="C193" s="3">
        <v>0</v>
      </c>
      <c r="D193" s="3">
        <v>0</v>
      </c>
      <c r="E193" s="3" t="b">
        <v>1</v>
      </c>
      <c r="F193" s="13">
        <v>22.0862905979156</v>
      </c>
      <c r="G193" s="13">
        <v>0.11631584167480399</v>
      </c>
      <c r="H193" s="13">
        <v>24.579433202743498</v>
      </c>
      <c r="I193" s="13">
        <v>0.17192459106445299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 t="b">
        <v>1</v>
      </c>
      <c r="S193" s="3">
        <v>0</v>
      </c>
      <c r="T193" s="3">
        <v>0</v>
      </c>
      <c r="U193" s="3">
        <v>0</v>
      </c>
      <c r="V193" s="3">
        <v>2</v>
      </c>
      <c r="W193" s="3">
        <v>0</v>
      </c>
      <c r="AG193" s="10" t="s">
        <v>161</v>
      </c>
      <c r="AH193" s="10"/>
    </row>
    <row r="194" spans="1:34" x14ac:dyDescent="0.2">
      <c r="A194" s="7">
        <v>2306.0018399999999</v>
      </c>
      <c r="B194" s="3" t="s">
        <v>46</v>
      </c>
      <c r="C194" s="3">
        <v>0</v>
      </c>
      <c r="D194" s="3">
        <v>0</v>
      </c>
      <c r="E194" s="3" t="b">
        <v>1</v>
      </c>
      <c r="F194" s="13">
        <v>54.083066940307603</v>
      </c>
      <c r="G194" s="13">
        <v>0.116218566894531</v>
      </c>
      <c r="H194" s="13">
        <v>55.7764828205108</v>
      </c>
      <c r="I194" s="13">
        <v>0.17605900764465299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 t="b">
        <v>1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AG194" s="10"/>
      <c r="AH194" s="10"/>
    </row>
    <row r="195" spans="1:34" x14ac:dyDescent="0.2">
      <c r="A195" s="7">
        <v>2306.0369599999999</v>
      </c>
      <c r="B195" s="3" t="s">
        <v>18</v>
      </c>
      <c r="C195" s="3">
        <v>12</v>
      </c>
      <c r="D195" s="3">
        <v>12</v>
      </c>
      <c r="E195" s="3" t="b">
        <v>0</v>
      </c>
      <c r="F195" s="13">
        <v>13.0725040435791</v>
      </c>
      <c r="G195" s="13">
        <v>13.065895795822099</v>
      </c>
      <c r="H195" s="13">
        <v>12.5497267246246</v>
      </c>
      <c r="I195" s="13">
        <v>0.16803932189941401</v>
      </c>
      <c r="J195" s="3">
        <v>2116</v>
      </c>
      <c r="K195" s="3">
        <v>883</v>
      </c>
      <c r="L195" s="3">
        <v>2</v>
      </c>
      <c r="M195" s="3">
        <v>2</v>
      </c>
      <c r="N195" s="3">
        <v>410</v>
      </c>
      <c r="O195" s="3">
        <v>249</v>
      </c>
      <c r="P195" s="3">
        <v>-97</v>
      </c>
      <c r="Q195" s="3">
        <v>22</v>
      </c>
      <c r="R195" s="3" t="b">
        <v>1</v>
      </c>
      <c r="S195" s="3">
        <v>0</v>
      </c>
      <c r="T195" s="3">
        <v>0</v>
      </c>
      <c r="U195" s="3">
        <v>1</v>
      </c>
      <c r="V195" s="3">
        <v>1</v>
      </c>
      <c r="W195" s="3">
        <v>0</v>
      </c>
      <c r="Y195">
        <v>1</v>
      </c>
      <c r="Z195">
        <v>1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 s="10"/>
      <c r="AH195" s="10"/>
    </row>
    <row r="196" spans="1:34" x14ac:dyDescent="0.2">
      <c r="A196" s="7">
        <v>2306.1658900000002</v>
      </c>
      <c r="B196" s="3" t="s">
        <v>17</v>
      </c>
      <c r="C196" s="3">
        <v>0</v>
      </c>
      <c r="D196" s="3">
        <v>0</v>
      </c>
      <c r="E196" s="3" t="b">
        <v>0</v>
      </c>
      <c r="F196" s="13">
        <v>24.1710076332092</v>
      </c>
      <c r="G196" s="13">
        <v>0.17039394378662101</v>
      </c>
      <c r="H196" s="13">
        <v>23.9148654937744</v>
      </c>
      <c r="I196" s="13">
        <v>0.115348815917968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 t="b">
        <v>1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s="10" t="s">
        <v>109</v>
      </c>
      <c r="AH196" s="10"/>
    </row>
    <row r="197" spans="1:34" x14ac:dyDescent="0.2">
      <c r="A197" s="7">
        <v>2306.0339899999999</v>
      </c>
      <c r="B197" s="3" t="s">
        <v>19</v>
      </c>
      <c r="C197" s="3">
        <v>0</v>
      </c>
      <c r="D197" s="3">
        <v>12</v>
      </c>
      <c r="E197" s="3" t="b">
        <v>0</v>
      </c>
      <c r="F197" s="13">
        <v>11.178713798522899</v>
      </c>
      <c r="G197" s="13">
        <v>0.16610193252563399</v>
      </c>
      <c r="H197" s="13">
        <v>11.900626182556101</v>
      </c>
      <c r="I197" s="13">
        <v>0.21693158149719199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 t="b">
        <v>1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s="10" t="s">
        <v>110</v>
      </c>
      <c r="AH197" s="10"/>
    </row>
    <row r="198" spans="1:34" x14ac:dyDescent="0.2">
      <c r="A198" s="7">
        <v>2306.0090300000002</v>
      </c>
      <c r="B198" s="3" t="s">
        <v>13</v>
      </c>
      <c r="C198" s="3">
        <v>0</v>
      </c>
      <c r="D198" s="3">
        <v>12</v>
      </c>
      <c r="E198" s="3" t="b">
        <v>1</v>
      </c>
      <c r="F198" s="13">
        <v>17.1733124256134</v>
      </c>
      <c r="G198" s="13">
        <v>0.166816711425781</v>
      </c>
      <c r="H198" s="13">
        <v>17.160119771957302</v>
      </c>
      <c r="I198" s="13">
        <v>0.21946382522582999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 t="b">
        <v>1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AG198" s="10"/>
      <c r="AH198" s="10"/>
    </row>
    <row r="199" spans="1:34" x14ac:dyDescent="0.2">
      <c r="A199" s="7">
        <v>2306.0150800000001</v>
      </c>
      <c r="B199" s="3" t="s">
        <v>13</v>
      </c>
      <c r="C199" s="3">
        <v>0</v>
      </c>
      <c r="D199" s="3">
        <v>0</v>
      </c>
      <c r="E199" s="3" t="b">
        <v>1</v>
      </c>
      <c r="F199" s="13">
        <v>13.038739204406699</v>
      </c>
      <c r="G199" s="13">
        <v>0.16791653633117601</v>
      </c>
      <c r="H199" s="13">
        <v>13.508206129074001</v>
      </c>
      <c r="I199" s="13">
        <v>0.11627173423767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 t="b">
        <v>1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AG199" s="10"/>
      <c r="AH199" s="10"/>
    </row>
    <row r="200" spans="1:34" x14ac:dyDescent="0.2">
      <c r="A200" s="7">
        <v>2306.0215600000001</v>
      </c>
      <c r="B200" s="3" t="s">
        <v>23</v>
      </c>
      <c r="C200" s="3">
        <v>0</v>
      </c>
      <c r="D200" s="3">
        <v>12</v>
      </c>
      <c r="E200" s="3" t="b">
        <v>0</v>
      </c>
      <c r="F200" s="13">
        <v>20.0515811443328</v>
      </c>
      <c r="G200" s="13">
        <v>0.16902041435241699</v>
      </c>
      <c r="H200" s="13">
        <v>19.632708787917998</v>
      </c>
      <c r="I200" s="13">
        <v>0.22035169601440399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 t="b">
        <v>1</v>
      </c>
      <c r="S200" s="3">
        <v>0</v>
      </c>
      <c r="T200" s="3">
        <v>0</v>
      </c>
      <c r="U200" s="3">
        <v>0</v>
      </c>
      <c r="V200" s="3">
        <v>4</v>
      </c>
      <c r="W200" s="3">
        <v>0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s="10" t="s">
        <v>111</v>
      </c>
      <c r="AH200" s="10"/>
    </row>
    <row r="201" spans="1:34" x14ac:dyDescent="0.2">
      <c r="A201" s="7">
        <v>2306.0006199999998</v>
      </c>
      <c r="B201" s="3" t="s">
        <v>16</v>
      </c>
      <c r="C201" s="3">
        <v>0</v>
      </c>
      <c r="D201" s="3">
        <v>0</v>
      </c>
      <c r="E201" s="3" t="b">
        <v>1</v>
      </c>
      <c r="F201" s="13">
        <v>10.478314876556301</v>
      </c>
      <c r="G201" s="13">
        <v>0.116329193115234</v>
      </c>
      <c r="H201" s="13">
        <v>9.9381856918334908</v>
      </c>
      <c r="I201" s="13">
        <v>0.116586208343505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 t="b">
        <v>1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AG201" s="10"/>
      <c r="AH201" s="10"/>
    </row>
    <row r="202" spans="1:34" x14ac:dyDescent="0.2">
      <c r="A202" s="7">
        <v>2306.0016500000002</v>
      </c>
      <c r="B202" s="3" t="s">
        <v>47</v>
      </c>
      <c r="C202" s="3">
        <v>0</v>
      </c>
      <c r="D202" s="3">
        <v>0</v>
      </c>
      <c r="E202" s="3" t="b">
        <v>1</v>
      </c>
      <c r="F202" s="13">
        <v>13.7544524669647</v>
      </c>
      <c r="G202" s="13">
        <v>0.168803215026855</v>
      </c>
      <c r="H202" s="13">
        <v>13.9833800792694</v>
      </c>
      <c r="I202" s="13">
        <v>0.116227149963378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 t="b">
        <v>1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AG202" s="10"/>
      <c r="AH202" s="10"/>
    </row>
    <row r="203" spans="1:34" x14ac:dyDescent="0.2">
      <c r="A203" s="7">
        <v>2306.01791</v>
      </c>
      <c r="B203" s="3" t="s">
        <v>34</v>
      </c>
      <c r="C203" s="3">
        <v>0</v>
      </c>
      <c r="D203" s="3">
        <v>0</v>
      </c>
      <c r="E203" s="3" t="b">
        <v>1</v>
      </c>
      <c r="F203" s="13">
        <v>12.6607103347778</v>
      </c>
      <c r="G203" s="13">
        <v>0.169239282608032</v>
      </c>
      <c r="H203" s="13">
        <v>11.1792593002319</v>
      </c>
      <c r="I203" s="13">
        <v>0.170077323913574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 t="b">
        <v>1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AG203" s="10"/>
      <c r="AH203" s="10"/>
    </row>
    <row r="204" spans="1:34" x14ac:dyDescent="0.2">
      <c r="A204" s="7">
        <v>2306.0169099999998</v>
      </c>
      <c r="B204" s="3" t="s">
        <v>17</v>
      </c>
      <c r="C204" s="3">
        <v>0</v>
      </c>
      <c r="D204" s="3">
        <v>0</v>
      </c>
      <c r="E204" s="3" t="b">
        <v>1</v>
      </c>
      <c r="F204" s="13">
        <v>35.585541248321498</v>
      </c>
      <c r="G204" s="13">
        <v>0.11599540710449199</v>
      </c>
      <c r="H204" s="13">
        <v>38.041583776473999</v>
      </c>
      <c r="I204" s="13">
        <v>0.16798663139343201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 t="b">
        <v>1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AG204" s="10"/>
      <c r="AH204" s="10"/>
    </row>
    <row r="205" spans="1:34" x14ac:dyDescent="0.2">
      <c r="A205" s="7">
        <v>2306.0055699999998</v>
      </c>
      <c r="B205" s="3" t="s">
        <v>10</v>
      </c>
      <c r="C205" s="3">
        <v>0</v>
      </c>
      <c r="D205" s="3">
        <v>0</v>
      </c>
      <c r="E205" s="3" t="b">
        <v>1</v>
      </c>
      <c r="F205" s="13">
        <v>14.108700752258301</v>
      </c>
      <c r="G205" s="13">
        <v>0.116316318511962</v>
      </c>
      <c r="H205" s="13">
        <v>15.321183443069399</v>
      </c>
      <c r="I205" s="13">
        <v>0.116622686386108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 t="b">
        <v>1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AG205" s="10"/>
      <c r="AH205" s="10"/>
    </row>
    <row r="206" spans="1:34" x14ac:dyDescent="0.2">
      <c r="A206" s="7">
        <v>2306.0701300000001</v>
      </c>
      <c r="B206" s="3" t="s">
        <v>48</v>
      </c>
      <c r="C206" s="3">
        <v>0</v>
      </c>
      <c r="D206" s="3">
        <v>0</v>
      </c>
      <c r="E206" s="3" t="b">
        <v>1</v>
      </c>
      <c r="F206" s="13">
        <v>24.542233943939198</v>
      </c>
      <c r="G206" s="13">
        <v>0.11622405052185</v>
      </c>
      <c r="H206" s="13">
        <v>25.910365343093801</v>
      </c>
      <c r="I206" s="13">
        <v>0.17031764984130801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 t="b">
        <v>1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AG206" s="10"/>
      <c r="AH206" s="10"/>
    </row>
    <row r="207" spans="1:34" x14ac:dyDescent="0.2">
      <c r="A207" s="7">
        <v>2306.0396000000001</v>
      </c>
      <c r="B207" s="3" t="s">
        <v>10</v>
      </c>
      <c r="C207" s="3">
        <v>0</v>
      </c>
      <c r="D207" s="3">
        <v>12</v>
      </c>
      <c r="E207" s="3" t="b">
        <v>1</v>
      </c>
      <c r="F207" s="13">
        <v>18.036016464233398</v>
      </c>
      <c r="G207" s="13">
        <v>0.16993618011474601</v>
      </c>
      <c r="H207" s="13">
        <v>20.354237079620301</v>
      </c>
      <c r="I207" s="13">
        <v>0.21733212471008301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 t="b">
        <v>1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AG207" s="10"/>
      <c r="AH207" s="10"/>
    </row>
    <row r="208" spans="1:34" x14ac:dyDescent="0.2">
      <c r="A208" s="7">
        <v>2306.0180300000002</v>
      </c>
      <c r="B208" s="3" t="s">
        <v>16</v>
      </c>
      <c r="C208" s="3">
        <v>0</v>
      </c>
      <c r="D208" s="3">
        <v>0</v>
      </c>
      <c r="E208" s="3" t="b">
        <v>0</v>
      </c>
      <c r="F208" s="13">
        <v>22.795139074325501</v>
      </c>
      <c r="G208" s="13">
        <v>0.11568570137023899</v>
      </c>
      <c r="H208" s="13">
        <v>24.922693014144802</v>
      </c>
      <c r="I208" s="13">
        <v>0.116324663162231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 t="b">
        <v>1</v>
      </c>
      <c r="S208" s="3">
        <v>0</v>
      </c>
      <c r="T208" s="3">
        <v>0</v>
      </c>
      <c r="U208" s="3">
        <v>0</v>
      </c>
      <c r="V208" s="3">
        <v>2</v>
      </c>
      <c r="W208" s="3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 s="10" t="s">
        <v>109</v>
      </c>
      <c r="AH208" s="10"/>
    </row>
    <row r="209" spans="1:34" x14ac:dyDescent="0.2">
      <c r="A209" s="7">
        <v>2306.10905</v>
      </c>
      <c r="B209" s="3" t="s">
        <v>49</v>
      </c>
      <c r="C209" s="3">
        <v>0</v>
      </c>
      <c r="D209" s="3">
        <v>0</v>
      </c>
      <c r="E209" s="3" t="b">
        <v>1</v>
      </c>
      <c r="F209" s="13">
        <v>7.2564823627471897</v>
      </c>
      <c r="G209" s="13">
        <v>0.11641263961791901</v>
      </c>
      <c r="H209" s="13">
        <v>7.3074932098388601</v>
      </c>
      <c r="I209" s="13">
        <v>0.117725372314453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 t="b">
        <v>1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AG209" s="10"/>
      <c r="AH209" s="10"/>
    </row>
    <row r="210" spans="1:34" x14ac:dyDescent="0.2">
      <c r="A210" s="7">
        <v>2306.0013100000001</v>
      </c>
      <c r="B210" s="3" t="s">
        <v>11</v>
      </c>
      <c r="C210" s="3">
        <v>0</v>
      </c>
      <c r="D210" s="3">
        <v>0</v>
      </c>
      <c r="E210" s="3" t="b">
        <v>1</v>
      </c>
      <c r="F210" s="13">
        <v>15.9708821773529</v>
      </c>
      <c r="G210" s="13">
        <v>0.116812944412231</v>
      </c>
      <c r="H210" s="13">
        <v>16.806935548782299</v>
      </c>
      <c r="I210" s="13">
        <v>0.116623640060424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 t="b">
        <v>1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AG210" s="10"/>
      <c r="AH210" s="10"/>
    </row>
    <row r="211" spans="1:34" x14ac:dyDescent="0.2">
      <c r="A211" s="7">
        <v>2306.00155</v>
      </c>
      <c r="B211" s="3" t="s">
        <v>13</v>
      </c>
      <c r="C211" s="3">
        <v>0</v>
      </c>
      <c r="D211" s="3">
        <v>0</v>
      </c>
      <c r="E211" s="3" t="b">
        <v>1</v>
      </c>
      <c r="F211" s="13">
        <v>11.880522489547699</v>
      </c>
      <c r="G211" s="13">
        <v>0.170243740081787</v>
      </c>
      <c r="H211" s="13">
        <v>12.8516035079956</v>
      </c>
      <c r="I211" s="13">
        <v>0.169222831726074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 t="b">
        <v>1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AG211" s="10"/>
      <c r="AH211" s="10"/>
    </row>
    <row r="212" spans="1:34" x14ac:dyDescent="0.2">
      <c r="A212" s="7">
        <v>2306.0016099999998</v>
      </c>
      <c r="B212" s="3" t="s">
        <v>50</v>
      </c>
      <c r="C212" s="3">
        <v>0</v>
      </c>
      <c r="D212" s="3">
        <v>0</v>
      </c>
      <c r="E212" s="3" t="b">
        <v>0</v>
      </c>
      <c r="F212" s="13">
        <v>29.05224609375</v>
      </c>
      <c r="G212" s="13">
        <v>0.116510152816772</v>
      </c>
      <c r="H212" s="13">
        <v>38.843976020812903</v>
      </c>
      <c r="I212" s="13">
        <v>0.168070077896118</v>
      </c>
      <c r="J212" s="3">
        <v>25</v>
      </c>
      <c r="K212" s="3">
        <v>0</v>
      </c>
      <c r="L212" s="3">
        <v>0</v>
      </c>
      <c r="M212" s="3">
        <v>0</v>
      </c>
      <c r="N212" s="3">
        <v>6</v>
      </c>
      <c r="O212" s="3">
        <v>-5</v>
      </c>
      <c r="P212" s="3">
        <v>0</v>
      </c>
      <c r="Q212" s="3">
        <v>0</v>
      </c>
      <c r="R212" s="3" t="b">
        <v>1</v>
      </c>
      <c r="S212" s="3">
        <v>0</v>
      </c>
      <c r="T212" s="3">
        <v>0</v>
      </c>
      <c r="U212" s="3">
        <v>2</v>
      </c>
      <c r="V212" s="3">
        <v>2</v>
      </c>
      <c r="W212" s="3">
        <v>0</v>
      </c>
      <c r="Y212">
        <v>1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 s="10" t="s">
        <v>127</v>
      </c>
      <c r="AH212" s="10"/>
    </row>
    <row r="213" spans="1:34" x14ac:dyDescent="0.2">
      <c r="A213" s="7">
        <v>2306.0020500000001</v>
      </c>
      <c r="B213" s="3" t="s">
        <v>12</v>
      </c>
      <c r="C213" s="3">
        <v>0</v>
      </c>
      <c r="D213" s="3">
        <v>0</v>
      </c>
      <c r="E213" s="3" t="b">
        <v>1</v>
      </c>
      <c r="F213" s="13">
        <v>11.746542215347199</v>
      </c>
      <c r="G213" s="13">
        <v>0.117092132568359</v>
      </c>
      <c r="H213" s="13">
        <v>13.759903192520101</v>
      </c>
      <c r="I213" s="13">
        <v>0.116256713867187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 t="b">
        <v>1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AG213" s="10"/>
      <c r="AH213" s="10"/>
    </row>
    <row r="214" spans="1:34" x14ac:dyDescent="0.2">
      <c r="A214" s="7">
        <v>2306.0058100000001</v>
      </c>
      <c r="B214" s="3" t="s">
        <v>10</v>
      </c>
      <c r="C214" s="3">
        <v>0</v>
      </c>
      <c r="D214" s="3">
        <v>0</v>
      </c>
      <c r="E214" s="3" t="b">
        <v>1</v>
      </c>
      <c r="F214" s="13">
        <v>11.7441494464874</v>
      </c>
      <c r="G214" s="13">
        <v>0.11559867858886699</v>
      </c>
      <c r="H214" s="13">
        <v>12.2383034229278</v>
      </c>
      <c r="I214" s="13">
        <v>0.11678338050842201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 t="b">
        <v>1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AG214" s="10"/>
      <c r="AH214" s="10"/>
    </row>
    <row r="215" spans="1:34" x14ac:dyDescent="0.2">
      <c r="A215" s="7">
        <v>2306.0069100000001</v>
      </c>
      <c r="B215" s="3" t="s">
        <v>18</v>
      </c>
      <c r="C215" s="3">
        <v>0</v>
      </c>
      <c r="D215" s="3">
        <v>0</v>
      </c>
      <c r="E215" s="3" t="b">
        <v>1</v>
      </c>
      <c r="F215" s="13">
        <v>24.312392711639401</v>
      </c>
      <c r="G215" s="13">
        <v>0.11603426933288501</v>
      </c>
      <c r="H215" s="13">
        <v>24.483915567398</v>
      </c>
      <c r="I215" s="13">
        <v>0.16924309730529699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 t="b">
        <v>1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AG215" s="10"/>
      <c r="AH215" s="10"/>
    </row>
    <row r="216" spans="1:34" x14ac:dyDescent="0.2">
      <c r="A216" s="7">
        <v>2306.0045599999999</v>
      </c>
      <c r="B216" s="3" t="s">
        <v>51</v>
      </c>
      <c r="C216" s="3">
        <v>0</v>
      </c>
      <c r="D216" s="3">
        <v>0</v>
      </c>
      <c r="E216" s="3" t="b">
        <v>1</v>
      </c>
      <c r="F216" s="13">
        <v>8.2607455253601003</v>
      </c>
      <c r="G216" s="13">
        <v>0.171392202377319</v>
      </c>
      <c r="H216" s="13">
        <v>8.7140312194824201</v>
      </c>
      <c r="I216" s="13">
        <v>0.11674690246581999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 t="b">
        <v>1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AG216" s="10"/>
      <c r="AH216" s="10"/>
    </row>
    <row r="217" spans="1:34" x14ac:dyDescent="0.2">
      <c r="A217" s="7">
        <v>2306.0327499999999</v>
      </c>
      <c r="B217" s="3" t="s">
        <v>18</v>
      </c>
      <c r="C217" s="3">
        <v>0</v>
      </c>
      <c r="D217" s="3">
        <v>12</v>
      </c>
      <c r="E217" s="3" t="b">
        <v>1</v>
      </c>
      <c r="F217" s="13">
        <v>6.6085398197174001</v>
      </c>
      <c r="G217" s="13">
        <v>0.170858860015869</v>
      </c>
      <c r="H217" s="13">
        <v>6.7113721370697004</v>
      </c>
      <c r="I217" s="13">
        <v>0.22393631935119601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 t="b">
        <v>1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AG217" s="10"/>
      <c r="AH217" s="10"/>
    </row>
    <row r="218" spans="1:34" x14ac:dyDescent="0.2">
      <c r="A218" s="7">
        <v>2306.0013300000001</v>
      </c>
      <c r="B218" s="3" t="s">
        <v>10</v>
      </c>
      <c r="C218" s="3">
        <v>0</v>
      </c>
      <c r="D218" s="3">
        <v>0</v>
      </c>
      <c r="E218" s="3" t="b">
        <v>1</v>
      </c>
      <c r="F218" s="13">
        <v>8.5813407897949201</v>
      </c>
      <c r="G218" s="13">
        <v>0.16974258422851499</v>
      </c>
      <c r="H218" s="13">
        <v>9.1887934207916206</v>
      </c>
      <c r="I218" s="13">
        <v>0.11874651908874501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 t="b">
        <v>1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AG218" s="10"/>
      <c r="AH218" s="10"/>
    </row>
    <row r="219" spans="1:34" x14ac:dyDescent="0.2">
      <c r="A219" s="7">
        <v>2306.00126</v>
      </c>
      <c r="B219" s="3" t="s">
        <v>10</v>
      </c>
      <c r="C219" s="3">
        <v>0</v>
      </c>
      <c r="D219" s="3">
        <v>0</v>
      </c>
      <c r="E219" s="3" t="b">
        <v>1</v>
      </c>
      <c r="F219" s="13">
        <v>31.332610607147199</v>
      </c>
      <c r="G219" s="13">
        <v>0.16927790641784601</v>
      </c>
      <c r="H219" s="13">
        <v>31.940910100936801</v>
      </c>
      <c r="I219" s="13">
        <v>0.17181706428527799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 t="b">
        <v>1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AG219" s="10"/>
      <c r="AH219" s="10"/>
    </row>
    <row r="220" spans="1:34" x14ac:dyDescent="0.2">
      <c r="A220" s="7">
        <v>2306.00927</v>
      </c>
      <c r="B220" s="3" t="s">
        <v>10</v>
      </c>
      <c r="C220" s="3">
        <v>0</v>
      </c>
      <c r="D220" s="3">
        <v>0</v>
      </c>
      <c r="E220" s="3" t="b">
        <v>0</v>
      </c>
      <c r="F220" s="13">
        <v>98.308041810989295</v>
      </c>
      <c r="G220" s="13">
        <v>0.168086767196655</v>
      </c>
      <c r="H220" s="13">
        <v>105.13245534896799</v>
      </c>
      <c r="I220" s="13">
        <v>0.166708469390869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 t="b">
        <v>1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 s="10" t="s">
        <v>109</v>
      </c>
      <c r="AH220" s="10"/>
    </row>
    <row r="221" spans="1:34" x14ac:dyDescent="0.2">
      <c r="A221" s="7">
        <v>2306.00621</v>
      </c>
      <c r="B221" s="3" t="s">
        <v>10</v>
      </c>
      <c r="C221" s="3">
        <v>0</v>
      </c>
      <c r="D221" s="3">
        <v>0</v>
      </c>
      <c r="E221" s="3" t="b">
        <v>1</v>
      </c>
      <c r="F221" s="13">
        <v>24.265679121017399</v>
      </c>
      <c r="G221" s="13">
        <v>0.116756439208984</v>
      </c>
      <c r="H221" s="13">
        <v>25.612092733383101</v>
      </c>
      <c r="I221" s="13">
        <v>0.17045831680297799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 t="b">
        <v>1</v>
      </c>
      <c r="S221" s="3">
        <v>0</v>
      </c>
      <c r="T221" s="3">
        <v>0</v>
      </c>
      <c r="U221" s="3">
        <v>0</v>
      </c>
      <c r="V221" s="3">
        <v>4</v>
      </c>
      <c r="W221" s="3">
        <v>0</v>
      </c>
      <c r="AG221" s="10"/>
      <c r="AH221" s="10"/>
    </row>
    <row r="222" spans="1:34" x14ac:dyDescent="0.2">
      <c r="A222" s="7">
        <v>2306.0018100000002</v>
      </c>
      <c r="B222" s="3" t="s">
        <v>10</v>
      </c>
      <c r="C222" s="3">
        <v>0</v>
      </c>
      <c r="D222" s="3">
        <v>0</v>
      </c>
      <c r="E222" s="3" t="b">
        <v>1</v>
      </c>
      <c r="F222" s="13">
        <v>31.7780067920684</v>
      </c>
      <c r="G222" s="13">
        <v>0.16849279403686501</v>
      </c>
      <c r="H222" s="13">
        <v>25.274483680725002</v>
      </c>
      <c r="I222" s="13">
        <v>0.171489477157592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 t="b">
        <v>1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AG222" s="10"/>
      <c r="AH222" s="10"/>
    </row>
    <row r="223" spans="1:34" x14ac:dyDescent="0.2">
      <c r="A223" s="7">
        <v>2306.03395</v>
      </c>
      <c r="B223" s="3" t="s">
        <v>17</v>
      </c>
      <c r="C223" s="3">
        <v>12</v>
      </c>
      <c r="D223" s="3">
        <v>12</v>
      </c>
      <c r="E223" s="3" t="b">
        <v>0</v>
      </c>
      <c r="F223" s="13">
        <v>13.054639577865601</v>
      </c>
      <c r="G223" s="13">
        <v>10.1227962970733</v>
      </c>
      <c r="H223" s="13">
        <v>7.6081249713897696</v>
      </c>
      <c r="I223" s="13">
        <v>0.17001175880432101</v>
      </c>
      <c r="J223" s="3">
        <v>38661</v>
      </c>
      <c r="K223" s="3">
        <v>32497</v>
      </c>
      <c r="L223" s="3">
        <v>0</v>
      </c>
      <c r="M223" s="3">
        <v>0</v>
      </c>
      <c r="N223" s="3">
        <v>9</v>
      </c>
      <c r="O223" s="3">
        <v>-38130</v>
      </c>
      <c r="P223" s="3">
        <v>-32226</v>
      </c>
      <c r="Q223" s="3">
        <v>89</v>
      </c>
      <c r="R223" s="3" t="b">
        <v>1</v>
      </c>
      <c r="S223" s="3">
        <v>0</v>
      </c>
      <c r="T223" s="3">
        <v>0</v>
      </c>
      <c r="U223" s="3">
        <v>1</v>
      </c>
      <c r="V223" s="3">
        <v>1</v>
      </c>
      <c r="W223" s="3">
        <v>8</v>
      </c>
      <c r="Y223">
        <v>1</v>
      </c>
      <c r="Z223">
        <v>1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 s="10"/>
      <c r="AH223" s="10"/>
    </row>
    <row r="224" spans="1:34" x14ac:dyDescent="0.2">
      <c r="A224" s="7">
        <v>2306.0388800000001</v>
      </c>
      <c r="B224" s="3" t="s">
        <v>13</v>
      </c>
      <c r="C224" s="3">
        <v>0</v>
      </c>
      <c r="D224" s="3">
        <v>0</v>
      </c>
      <c r="E224" s="3" t="b">
        <v>1</v>
      </c>
      <c r="F224" s="13">
        <v>18.024008512496899</v>
      </c>
      <c r="G224" s="13">
        <v>0.167993783950805</v>
      </c>
      <c r="H224" s="13">
        <v>15.5713982582092</v>
      </c>
      <c r="I224" s="13">
        <v>0.11732125282287501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 t="b">
        <v>1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AG224" s="10"/>
      <c r="AH224" s="10"/>
    </row>
    <row r="225" spans="1:34" x14ac:dyDescent="0.2">
      <c r="A225" s="7">
        <v>2306.0022399999998</v>
      </c>
      <c r="B225" s="3" t="s">
        <v>18</v>
      </c>
      <c r="C225" s="3">
        <v>0</v>
      </c>
      <c r="D225" s="3">
        <v>0</v>
      </c>
      <c r="E225" s="3" t="b">
        <v>1</v>
      </c>
      <c r="F225" s="13">
        <v>10.3842966556549</v>
      </c>
      <c r="G225" s="13">
        <v>0.17161107063293399</v>
      </c>
      <c r="H225" s="13">
        <v>5.7958178520202601</v>
      </c>
      <c r="I225" s="13">
        <v>0.1159508228302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 t="b">
        <v>1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AG225" s="10"/>
      <c r="AH225" s="10"/>
    </row>
    <row r="226" spans="1:34" x14ac:dyDescent="0.2">
      <c r="A226" s="7">
        <v>2306.0003400000001</v>
      </c>
      <c r="B226" s="3" t="s">
        <v>52</v>
      </c>
      <c r="C226" s="3">
        <v>0</v>
      </c>
      <c r="D226" s="3">
        <v>0</v>
      </c>
      <c r="E226" s="3" t="b">
        <v>1</v>
      </c>
      <c r="F226" s="13">
        <v>36.833845853805499</v>
      </c>
      <c r="G226" s="13">
        <v>0.16688561439514099</v>
      </c>
      <c r="H226" s="13">
        <v>32.651231527328399</v>
      </c>
      <c r="I226" s="13">
        <v>0.16936826705932601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 t="b">
        <v>1</v>
      </c>
      <c r="S226" s="3">
        <v>0</v>
      </c>
      <c r="T226" s="3">
        <v>0</v>
      </c>
      <c r="U226" s="3">
        <v>0</v>
      </c>
      <c r="V226" s="3">
        <v>4</v>
      </c>
      <c r="W226" s="3">
        <v>0</v>
      </c>
      <c r="AG226" s="10"/>
      <c r="AH226" s="10"/>
    </row>
    <row r="227" spans="1:34" x14ac:dyDescent="0.2">
      <c r="A227" s="7">
        <v>2306.0019299999999</v>
      </c>
      <c r="B227" s="3" t="s">
        <v>16</v>
      </c>
      <c r="C227" s="3">
        <v>0</v>
      </c>
      <c r="D227" s="3">
        <v>0</v>
      </c>
      <c r="E227" s="3" t="b">
        <v>1</v>
      </c>
      <c r="F227" s="13">
        <v>14.8124020099639</v>
      </c>
      <c r="G227" s="13">
        <v>0.17245054244995101</v>
      </c>
      <c r="H227" s="13">
        <v>13.3242950439453</v>
      </c>
      <c r="I227" s="13">
        <v>0.17404699325561501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 t="b">
        <v>1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AG227" s="10"/>
      <c r="AH227" s="10"/>
    </row>
    <row r="228" spans="1:34" x14ac:dyDescent="0.2">
      <c r="A228" s="7">
        <v>2306.0084400000001</v>
      </c>
      <c r="B228" s="3" t="s">
        <v>23</v>
      </c>
      <c r="C228" s="3">
        <v>0</v>
      </c>
      <c r="D228" s="3">
        <v>0</v>
      </c>
      <c r="E228" s="3" t="b">
        <v>1</v>
      </c>
      <c r="F228" s="13">
        <v>12.0195972919464</v>
      </c>
      <c r="G228" s="13">
        <v>0.16896700859069799</v>
      </c>
      <c r="H228" s="13">
        <v>10.6804239749908</v>
      </c>
      <c r="I228" s="13">
        <v>0.17188429832458399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 t="b">
        <v>1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AG228" s="10"/>
      <c r="AH228" s="10"/>
    </row>
    <row r="229" spans="1:34" x14ac:dyDescent="0.2">
      <c r="A229" s="7">
        <v>2306.0040300000001</v>
      </c>
      <c r="B229" s="3" t="s">
        <v>21</v>
      </c>
      <c r="C229" s="3">
        <v>0</v>
      </c>
      <c r="D229" s="3">
        <v>0</v>
      </c>
      <c r="E229" s="3" t="b">
        <v>1</v>
      </c>
      <c r="F229" s="13">
        <v>42.769756317138601</v>
      </c>
      <c r="G229" s="13">
        <v>0.16884016990661599</v>
      </c>
      <c r="H229" s="13">
        <v>34.638358592986997</v>
      </c>
      <c r="I229" s="13">
        <v>0.11646008491516099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 t="b">
        <v>1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AG229" s="10"/>
      <c r="AH229" s="10"/>
    </row>
    <row r="230" spans="1:34" x14ac:dyDescent="0.2">
      <c r="A230" s="7">
        <v>2306.0420899999999</v>
      </c>
      <c r="B230" s="3" t="s">
        <v>16</v>
      </c>
      <c r="C230" s="3">
        <v>12</v>
      </c>
      <c r="D230" s="3">
        <v>12</v>
      </c>
      <c r="E230" s="3" t="b">
        <v>0</v>
      </c>
      <c r="F230" s="13">
        <v>6.3506910800933802</v>
      </c>
      <c r="G230" s="13">
        <v>6.2222542762756303</v>
      </c>
      <c r="H230" s="13">
        <v>5.3493132591247496</v>
      </c>
      <c r="I230" s="13">
        <v>0.17094397544860801</v>
      </c>
      <c r="J230" s="3">
        <v>16075</v>
      </c>
      <c r="K230" s="3">
        <v>13568</v>
      </c>
      <c r="L230" s="3">
        <v>0</v>
      </c>
      <c r="M230" s="3">
        <v>0</v>
      </c>
      <c r="N230" s="3">
        <v>60</v>
      </c>
      <c r="O230" s="3">
        <v>-15616</v>
      </c>
      <c r="P230" s="3">
        <v>-13295</v>
      </c>
      <c r="Q230" s="3">
        <v>88</v>
      </c>
      <c r="R230" s="3" t="b">
        <v>1</v>
      </c>
      <c r="S230" s="3">
        <v>0</v>
      </c>
      <c r="T230" s="3">
        <v>0</v>
      </c>
      <c r="U230" s="3">
        <v>3</v>
      </c>
      <c r="V230" s="3">
        <v>3</v>
      </c>
      <c r="W230" s="3">
        <v>3</v>
      </c>
      <c r="Y230">
        <v>1</v>
      </c>
      <c r="Z230">
        <v>1</v>
      </c>
      <c r="AA230">
        <v>1</v>
      </c>
      <c r="AB230">
        <v>1</v>
      </c>
      <c r="AG230" s="10"/>
      <c r="AH230" s="10"/>
    </row>
    <row r="231" spans="1:34" x14ac:dyDescent="0.2">
      <c r="A231" s="7">
        <v>2306.0128399999999</v>
      </c>
      <c r="B231" s="3" t="s">
        <v>10</v>
      </c>
      <c r="C231" s="3">
        <v>0</v>
      </c>
      <c r="D231" s="3">
        <v>0</v>
      </c>
      <c r="E231" s="3" t="b">
        <v>1</v>
      </c>
      <c r="F231" s="13">
        <v>31.1939325332641</v>
      </c>
      <c r="G231" s="13">
        <v>0.16998672485351499</v>
      </c>
      <c r="H231" s="13">
        <v>26.988553762435899</v>
      </c>
      <c r="I231" s="13">
        <v>0.17196226119995101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 t="b">
        <v>1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AG231" s="10"/>
      <c r="AH231" s="10"/>
    </row>
    <row r="232" spans="1:34" x14ac:dyDescent="0.2">
      <c r="A232" s="7">
        <v>2306.0137199999999</v>
      </c>
      <c r="B232" s="3" t="s">
        <v>13</v>
      </c>
      <c r="C232" s="3">
        <v>0</v>
      </c>
      <c r="D232" s="3">
        <v>0</v>
      </c>
      <c r="E232" s="3" t="b">
        <v>1</v>
      </c>
      <c r="F232" s="13">
        <v>16.471120595932</v>
      </c>
      <c r="G232" s="13">
        <v>0.16857743263244601</v>
      </c>
      <c r="H232" s="13">
        <v>14.2241086959838</v>
      </c>
      <c r="I232" s="13">
        <v>0.115730285644531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 t="b">
        <v>1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AG232" s="10"/>
      <c r="AH232" s="10"/>
    </row>
    <row r="233" spans="1:34" x14ac:dyDescent="0.2">
      <c r="A233" s="7">
        <v>2306.0028600000001</v>
      </c>
      <c r="B233" s="3" t="s">
        <v>23</v>
      </c>
      <c r="C233" s="3">
        <v>0</v>
      </c>
      <c r="D233" s="3">
        <v>0</v>
      </c>
      <c r="E233" s="3" t="b">
        <v>0</v>
      </c>
      <c r="F233" s="13">
        <v>42.470870733261101</v>
      </c>
      <c r="G233" s="13">
        <v>0.214406728744506</v>
      </c>
      <c r="H233" s="13">
        <v>37.282210111617999</v>
      </c>
      <c r="I233" s="13">
        <v>0.16787075996398901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 t="b">
        <v>1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 s="10" t="s">
        <v>109</v>
      </c>
      <c r="AH233" s="10"/>
    </row>
    <row r="234" spans="1:34" x14ac:dyDescent="0.2">
      <c r="A234" s="7">
        <v>2306.01179</v>
      </c>
      <c r="B234" s="3" t="s">
        <v>53</v>
      </c>
      <c r="C234" s="3">
        <v>0</v>
      </c>
      <c r="D234" s="3">
        <v>0</v>
      </c>
      <c r="E234" s="3" t="b">
        <v>1</v>
      </c>
      <c r="F234" s="13">
        <v>15.2338376045227</v>
      </c>
      <c r="G234" s="13">
        <v>0.1710045337677</v>
      </c>
      <c r="H234" s="13">
        <v>14.3457231521606</v>
      </c>
      <c r="I234" s="13">
        <v>0.116119384765625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 t="b">
        <v>1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AG234" s="10"/>
      <c r="AH234" s="10"/>
    </row>
    <row r="235" spans="1:34" x14ac:dyDescent="0.2">
      <c r="A235" s="7">
        <v>2306.0037299999999</v>
      </c>
      <c r="B235" s="3" t="s">
        <v>13</v>
      </c>
      <c r="C235" s="3">
        <v>0</v>
      </c>
      <c r="D235" s="3">
        <v>12</v>
      </c>
      <c r="E235" s="3" t="b">
        <v>1</v>
      </c>
      <c r="F235" s="13">
        <v>12.568139076232899</v>
      </c>
      <c r="G235" s="13">
        <v>0.16757917404174799</v>
      </c>
      <c r="H235" s="13">
        <v>10.9423294067382</v>
      </c>
      <c r="I235" s="13">
        <v>0.21837186813354401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 t="b">
        <v>1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AG235" s="10"/>
      <c r="AH235" s="10"/>
    </row>
    <row r="236" spans="1:34" x14ac:dyDescent="0.2">
      <c r="A236" s="7">
        <v>2306.0140200000001</v>
      </c>
      <c r="B236" s="3" t="s">
        <v>18</v>
      </c>
      <c r="C236" s="3">
        <v>0</v>
      </c>
      <c r="D236" s="3">
        <v>12</v>
      </c>
      <c r="E236" s="3" t="b">
        <v>1</v>
      </c>
      <c r="F236" s="13">
        <v>15.958866596221901</v>
      </c>
      <c r="G236" s="13">
        <v>0.16649603843688901</v>
      </c>
      <c r="H236" s="13">
        <v>14.044573783874499</v>
      </c>
      <c r="I236" s="13">
        <v>0.16644167900085399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 t="b">
        <v>1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AG236" s="10"/>
      <c r="AH236" s="10"/>
    </row>
    <row r="237" spans="1:34" x14ac:dyDescent="0.2">
      <c r="A237" s="7">
        <v>2306.0017800000001</v>
      </c>
      <c r="B237" s="3" t="s">
        <v>10</v>
      </c>
      <c r="C237" s="3">
        <v>0</v>
      </c>
      <c r="D237" s="3">
        <v>12</v>
      </c>
      <c r="E237" s="3" t="b">
        <v>1</v>
      </c>
      <c r="F237" s="13">
        <v>28.6565132141113</v>
      </c>
      <c r="G237" s="13">
        <v>0.18119144439697199</v>
      </c>
      <c r="H237" s="13">
        <v>23.430259466171201</v>
      </c>
      <c r="I237" s="13">
        <v>0.220892429351806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 t="b">
        <v>1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AG237" s="10"/>
      <c r="AH237" s="10"/>
    </row>
    <row r="238" spans="1:34" x14ac:dyDescent="0.2">
      <c r="A238" s="7">
        <v>2306.0213600000002</v>
      </c>
      <c r="B238" s="3" t="s">
        <v>10</v>
      </c>
      <c r="C238" s="3">
        <v>0</v>
      </c>
      <c r="D238" s="3">
        <v>0</v>
      </c>
      <c r="E238" s="3" t="b">
        <v>1</v>
      </c>
      <c r="F238" s="13">
        <v>13.072287559509199</v>
      </c>
      <c r="G238" s="13">
        <v>0.118838548660278</v>
      </c>
      <c r="H238" s="13">
        <v>11.784330844879101</v>
      </c>
      <c r="I238" s="13">
        <v>0.17093968391418399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 t="b">
        <v>1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AG238" s="10"/>
      <c r="AH238" s="10"/>
    </row>
    <row r="239" spans="1:34" x14ac:dyDescent="0.2">
      <c r="A239" s="7">
        <v>2306.0005299999998</v>
      </c>
      <c r="B239" s="3" t="s">
        <v>54</v>
      </c>
      <c r="C239" s="3">
        <v>0</v>
      </c>
      <c r="D239" s="3">
        <v>12</v>
      </c>
      <c r="E239" s="3" t="b">
        <v>1</v>
      </c>
      <c r="F239" s="13">
        <v>21.402885198593101</v>
      </c>
      <c r="G239" s="13">
        <v>0.21912956237792899</v>
      </c>
      <c r="H239" s="13">
        <v>18.863674879074001</v>
      </c>
      <c r="I239" s="13">
        <v>0.216286420822143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 t="b">
        <v>1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AG239" s="10"/>
      <c r="AH239" s="10"/>
    </row>
    <row r="240" spans="1:34" x14ac:dyDescent="0.2">
      <c r="A240" s="7">
        <v>2306.09186</v>
      </c>
      <c r="B240" s="3" t="s">
        <v>10</v>
      </c>
      <c r="C240" s="3">
        <v>0</v>
      </c>
      <c r="D240" s="3">
        <v>0</v>
      </c>
      <c r="E240" s="3" t="b">
        <v>1</v>
      </c>
      <c r="F240" s="13">
        <v>22.694926261901799</v>
      </c>
      <c r="G240" s="13">
        <v>0.171417951583862</v>
      </c>
      <c r="H240" s="13">
        <v>19.4958608150482</v>
      </c>
      <c r="I240" s="13">
        <v>0.11630511283874501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 t="b">
        <v>1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AG240" s="10"/>
      <c r="AH240" s="10"/>
    </row>
    <row r="241" spans="1:34" x14ac:dyDescent="0.2">
      <c r="A241" s="7">
        <v>2306.0004800000002</v>
      </c>
      <c r="B241" s="3" t="s">
        <v>18</v>
      </c>
      <c r="C241" s="3">
        <v>0</v>
      </c>
      <c r="D241" s="3">
        <v>0</v>
      </c>
      <c r="E241" s="3" t="b">
        <v>1</v>
      </c>
      <c r="F241" s="13">
        <v>16.061253786087001</v>
      </c>
      <c r="G241" s="13">
        <v>0.170007944107055</v>
      </c>
      <c r="H241" s="13">
        <v>13.6505320072174</v>
      </c>
      <c r="I241" s="13">
        <v>0.16830778121948201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 t="b">
        <v>1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AG241" s="10"/>
      <c r="AH241" s="10"/>
    </row>
    <row r="242" spans="1:34" x14ac:dyDescent="0.2">
      <c r="A242" s="7">
        <v>2306.1529099999998</v>
      </c>
      <c r="B242" s="3" t="s">
        <v>10</v>
      </c>
      <c r="C242" s="3">
        <v>0</v>
      </c>
      <c r="D242" s="3">
        <v>0</v>
      </c>
      <c r="E242" s="3" t="b">
        <v>1</v>
      </c>
      <c r="F242" s="13">
        <v>8.1149568557739205</v>
      </c>
      <c r="G242" s="13">
        <v>0.17090868949890101</v>
      </c>
      <c r="H242" s="13">
        <v>7.0552899837493896</v>
      </c>
      <c r="I242" s="13">
        <v>0.11567187309265101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 t="b">
        <v>1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AG242" s="10"/>
      <c r="AH242" s="10"/>
    </row>
    <row r="243" spans="1:34" x14ac:dyDescent="0.2">
      <c r="A243" s="7">
        <v>2306.00054</v>
      </c>
      <c r="B243" s="3" t="s">
        <v>18</v>
      </c>
      <c r="C243" s="3">
        <v>0</v>
      </c>
      <c r="D243" s="3">
        <v>12</v>
      </c>
      <c r="E243" s="3" t="b">
        <v>1</v>
      </c>
      <c r="F243" s="13">
        <v>12.257817745208699</v>
      </c>
      <c r="G243" s="13">
        <v>0.16871953010558999</v>
      </c>
      <c r="H243" s="13">
        <v>10.6482758522033</v>
      </c>
      <c r="I243" s="13">
        <v>0.16681361198425201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 t="b">
        <v>1</v>
      </c>
      <c r="S243" s="3">
        <v>0</v>
      </c>
      <c r="T243" s="3">
        <v>0</v>
      </c>
      <c r="U243" s="3">
        <v>0</v>
      </c>
      <c r="V243" s="3">
        <v>4</v>
      </c>
      <c r="W243" s="3">
        <v>0</v>
      </c>
      <c r="AG243" s="10"/>
      <c r="AH243" s="10"/>
    </row>
    <row r="244" spans="1:34" x14ac:dyDescent="0.2">
      <c r="A244" s="7">
        <v>2306.0088000000001</v>
      </c>
      <c r="B244" s="3">
        <v>0</v>
      </c>
      <c r="C244" s="3">
        <v>12</v>
      </c>
      <c r="D244" s="3">
        <v>12</v>
      </c>
      <c r="E244" s="3" t="b">
        <v>0</v>
      </c>
      <c r="F244" s="13">
        <v>0.57285976409912098</v>
      </c>
      <c r="G244" s="13">
        <v>0.58864474296569802</v>
      </c>
      <c r="H244" s="13">
        <v>0.61980199813842696</v>
      </c>
      <c r="I244" s="13">
        <v>0.116433858871459</v>
      </c>
      <c r="Y244">
        <v>1</v>
      </c>
      <c r="Z244">
        <v>1</v>
      </c>
      <c r="AA244">
        <v>1</v>
      </c>
      <c r="AB244">
        <v>1</v>
      </c>
      <c r="AC244">
        <v>0</v>
      </c>
      <c r="AD244">
        <v>0</v>
      </c>
      <c r="AE244">
        <v>0</v>
      </c>
      <c r="AF244">
        <v>0</v>
      </c>
      <c r="AG244" s="10" t="s">
        <v>166</v>
      </c>
      <c r="AH244" s="10"/>
    </row>
    <row r="245" spans="1:34" x14ac:dyDescent="0.2">
      <c r="A245" s="7">
        <v>2306.1050300000002</v>
      </c>
      <c r="B245" s="3" t="s">
        <v>23</v>
      </c>
      <c r="C245" s="3">
        <v>12</v>
      </c>
      <c r="D245" s="3">
        <v>12</v>
      </c>
      <c r="E245" s="3" t="b">
        <v>0</v>
      </c>
      <c r="F245" s="13">
        <v>4.1405694484710596</v>
      </c>
      <c r="G245" s="13">
        <v>3.95763063430786</v>
      </c>
      <c r="H245" s="13">
        <v>3.88745737075805</v>
      </c>
      <c r="I245" s="13">
        <v>0.170016288757324</v>
      </c>
      <c r="J245" s="3">
        <v>20947</v>
      </c>
      <c r="K245" s="3">
        <v>14994</v>
      </c>
      <c r="L245" s="3">
        <v>5</v>
      </c>
      <c r="M245" s="3">
        <v>5</v>
      </c>
      <c r="N245" s="3">
        <v>1458</v>
      </c>
      <c r="O245" s="3">
        <v>-15811</v>
      </c>
      <c r="P245" s="3">
        <v>-13343</v>
      </c>
      <c r="Q245" s="3">
        <v>82</v>
      </c>
      <c r="R245" s="3" t="b">
        <v>1</v>
      </c>
      <c r="S245" s="3">
        <v>0</v>
      </c>
      <c r="T245" s="3">
        <v>0</v>
      </c>
      <c r="U245" s="3">
        <v>2</v>
      </c>
      <c r="V245" s="3">
        <v>2</v>
      </c>
      <c r="W245" s="3">
        <v>1</v>
      </c>
      <c r="Y245">
        <v>1</v>
      </c>
      <c r="Z245">
        <v>1</v>
      </c>
      <c r="AA245">
        <v>1</v>
      </c>
      <c r="AB245">
        <v>1</v>
      </c>
      <c r="AG245" s="10"/>
      <c r="AH245" s="10"/>
    </row>
    <row r="246" spans="1:34" x14ac:dyDescent="0.2">
      <c r="A246" s="7">
        <v>2306.0007599999999</v>
      </c>
      <c r="B246" s="3" t="s">
        <v>11</v>
      </c>
      <c r="C246" s="3">
        <v>0</v>
      </c>
      <c r="D246" s="3">
        <v>0</v>
      </c>
      <c r="E246" s="3" t="b">
        <v>1</v>
      </c>
      <c r="F246" s="13">
        <v>19.8429579734802</v>
      </c>
      <c r="G246" s="13">
        <v>0.11728405952453599</v>
      </c>
      <c r="H246" s="13">
        <v>17.816728591918899</v>
      </c>
      <c r="I246" s="13">
        <v>0.17096900939941401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 t="b">
        <v>1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AG246" s="10"/>
      <c r="AH246" s="10"/>
    </row>
    <row r="247" spans="1:34" x14ac:dyDescent="0.2">
      <c r="A247" s="7">
        <v>2306.0004300000001</v>
      </c>
      <c r="B247" s="3" t="s">
        <v>34</v>
      </c>
      <c r="C247" s="3">
        <v>0</v>
      </c>
      <c r="D247" s="3">
        <v>0</v>
      </c>
      <c r="E247" s="3" t="b">
        <v>1</v>
      </c>
      <c r="F247" s="13">
        <v>16.1975529193878</v>
      </c>
      <c r="G247" s="13">
        <v>0.17573928833007799</v>
      </c>
      <c r="H247" s="13">
        <v>14.0388758182525</v>
      </c>
      <c r="I247" s="13">
        <v>0.173827409744262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 t="b">
        <v>1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AG247" s="10"/>
      <c r="AH247" s="10"/>
    </row>
    <row r="248" spans="1:34" x14ac:dyDescent="0.2">
      <c r="A248" s="7">
        <v>2306.0016300000002</v>
      </c>
      <c r="B248" s="3" t="s">
        <v>55</v>
      </c>
      <c r="C248" s="3">
        <v>0</v>
      </c>
      <c r="D248" s="3">
        <v>12</v>
      </c>
      <c r="E248" s="3" t="b">
        <v>0</v>
      </c>
      <c r="F248" s="13">
        <v>12.502118110656699</v>
      </c>
      <c r="G248" s="13">
        <v>24.1174426078796</v>
      </c>
      <c r="H248" s="13">
        <v>11.335206747055</v>
      </c>
      <c r="I248" s="13">
        <v>0.22652673721313399</v>
      </c>
      <c r="J248" s="3">
        <v>125</v>
      </c>
      <c r="K248" s="3">
        <v>113</v>
      </c>
      <c r="L248" s="3">
        <v>0</v>
      </c>
      <c r="M248" s="3">
        <v>0</v>
      </c>
      <c r="N248" s="3">
        <v>0</v>
      </c>
      <c r="O248" s="3">
        <v>35</v>
      </c>
      <c r="P248" s="3">
        <v>26</v>
      </c>
      <c r="Q248" s="3">
        <v>12</v>
      </c>
      <c r="R248" s="3" t="b">
        <v>1</v>
      </c>
      <c r="S248" s="3">
        <v>0</v>
      </c>
      <c r="T248" s="3">
        <v>0</v>
      </c>
      <c r="U248" s="3">
        <v>2</v>
      </c>
      <c r="V248" s="3">
        <v>2</v>
      </c>
      <c r="W248" s="3">
        <v>0</v>
      </c>
      <c r="Y248">
        <v>1</v>
      </c>
      <c r="Z248">
        <v>1</v>
      </c>
      <c r="AA248">
        <v>1</v>
      </c>
      <c r="AG248" s="10"/>
      <c r="AH248" s="10"/>
    </row>
    <row r="249" spans="1:34" x14ac:dyDescent="0.2">
      <c r="A249" s="7">
        <v>2306.0230299999998</v>
      </c>
      <c r="B249" s="3" t="s">
        <v>10</v>
      </c>
      <c r="C249" s="3">
        <v>0</v>
      </c>
      <c r="D249" s="3">
        <v>0</v>
      </c>
      <c r="E249" s="3" t="b">
        <v>1</v>
      </c>
      <c r="F249" s="13">
        <v>32.2712624073028</v>
      </c>
      <c r="G249" s="13">
        <v>0.167246103286743</v>
      </c>
      <c r="H249" s="13">
        <v>33.370534896850501</v>
      </c>
      <c r="I249" s="13">
        <v>0.17139124870300201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 t="b">
        <v>1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AG249" s="10"/>
      <c r="AH249" s="10"/>
    </row>
    <row r="250" spans="1:34" x14ac:dyDescent="0.2">
      <c r="A250" s="7">
        <v>2306.0066099999999</v>
      </c>
      <c r="B250" s="3" t="s">
        <v>13</v>
      </c>
      <c r="C250" s="3">
        <v>0</v>
      </c>
      <c r="D250" s="3">
        <v>0</v>
      </c>
      <c r="E250" s="3" t="b">
        <v>1</v>
      </c>
      <c r="F250" s="13">
        <v>6.6589241027831996</v>
      </c>
      <c r="G250" s="13">
        <v>0.17717242240905701</v>
      </c>
      <c r="H250" s="13">
        <v>6.35518050193786</v>
      </c>
      <c r="I250" s="13">
        <v>0.168423652648925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 t="b">
        <v>1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AG250" s="10"/>
      <c r="AH250" s="10"/>
    </row>
    <row r="251" spans="1:34" x14ac:dyDescent="0.2">
      <c r="A251" s="7">
        <v>2306.1634600000002</v>
      </c>
      <c r="B251" s="3" t="s">
        <v>10</v>
      </c>
      <c r="C251" s="3">
        <v>0</v>
      </c>
      <c r="D251" s="3">
        <v>0</v>
      </c>
      <c r="E251" s="3" t="b">
        <v>1</v>
      </c>
      <c r="F251" s="13">
        <v>20.914488554000801</v>
      </c>
      <c r="G251" s="13">
        <v>0.174349784851074</v>
      </c>
      <c r="H251" s="13">
        <v>19.2220153808593</v>
      </c>
      <c r="I251" s="13">
        <v>0.171597003936767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 t="b">
        <v>1</v>
      </c>
      <c r="S251" s="3">
        <v>0</v>
      </c>
      <c r="T251" s="3">
        <v>0</v>
      </c>
      <c r="U251" s="3">
        <v>0</v>
      </c>
      <c r="V251" s="3">
        <v>2</v>
      </c>
      <c r="W251" s="3">
        <v>0</v>
      </c>
      <c r="AG251" s="10"/>
      <c r="AH251" s="10"/>
    </row>
    <row r="252" spans="1:34" x14ac:dyDescent="0.2">
      <c r="A252" s="7">
        <v>2306.0179899999998</v>
      </c>
      <c r="B252" s="3" t="s">
        <v>10</v>
      </c>
      <c r="C252" s="3">
        <v>12</v>
      </c>
      <c r="D252" s="3">
        <v>12</v>
      </c>
      <c r="E252" s="3" t="b">
        <v>0</v>
      </c>
      <c r="F252" s="13">
        <v>6.0349850654601997</v>
      </c>
      <c r="G252" s="13">
        <v>5.7018802165985099</v>
      </c>
      <c r="H252" s="13">
        <v>5.3153390884399396</v>
      </c>
      <c r="I252" s="13">
        <v>0.21825313568115201</v>
      </c>
      <c r="J252" s="3">
        <v>102</v>
      </c>
      <c r="K252" s="3">
        <v>99</v>
      </c>
      <c r="L252" s="3">
        <v>0</v>
      </c>
      <c r="M252" s="3">
        <v>0</v>
      </c>
      <c r="N252" s="3">
        <v>0</v>
      </c>
      <c r="O252" s="3">
        <v>-70</v>
      </c>
      <c r="P252" s="3">
        <v>-79</v>
      </c>
      <c r="Q252" s="3">
        <v>30</v>
      </c>
      <c r="R252" s="3" t="b">
        <v>1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AA252">
        <v>1</v>
      </c>
      <c r="AG252" s="10"/>
      <c r="AH252" s="10"/>
    </row>
    <row r="253" spans="1:34" x14ac:dyDescent="0.2">
      <c r="A253" s="7">
        <v>2306.0000799999998</v>
      </c>
      <c r="B253" s="3" t="s">
        <v>10</v>
      </c>
      <c r="C253" s="3">
        <v>0</v>
      </c>
      <c r="D253" s="3">
        <v>0</v>
      </c>
      <c r="E253" s="3" t="b">
        <v>1</v>
      </c>
      <c r="F253" s="13">
        <v>29.6408081054687</v>
      </c>
      <c r="G253" s="13">
        <v>0.17068362236022899</v>
      </c>
      <c r="H253" s="13">
        <v>27.016806602477999</v>
      </c>
      <c r="I253" s="13">
        <v>0.172290563583374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 t="b">
        <v>1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AG253" s="10"/>
      <c r="AH253" s="10"/>
    </row>
    <row r="254" spans="1:34" x14ac:dyDescent="0.2">
      <c r="A254" s="7">
        <v>2306.0203299999998</v>
      </c>
      <c r="B254" s="3" t="s">
        <v>18</v>
      </c>
      <c r="C254" s="3">
        <v>0</v>
      </c>
      <c r="D254" s="3">
        <v>0</v>
      </c>
      <c r="E254" s="3" t="b">
        <v>1</v>
      </c>
      <c r="F254" s="13">
        <v>18.9007632732391</v>
      </c>
      <c r="G254" s="13">
        <v>0.17049598693847601</v>
      </c>
      <c r="H254" s="13">
        <v>17.1443610191345</v>
      </c>
      <c r="I254" s="13">
        <v>0.116011619567871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 t="b">
        <v>1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AG254" s="10"/>
      <c r="AH254" s="10"/>
    </row>
    <row r="255" spans="1:34" x14ac:dyDescent="0.2">
      <c r="A255" s="7">
        <v>2306.0154400000001</v>
      </c>
      <c r="B255" s="3" t="s">
        <v>10</v>
      </c>
      <c r="C255" s="3">
        <v>0</v>
      </c>
      <c r="D255" s="3">
        <v>12</v>
      </c>
      <c r="E255" s="3" t="b">
        <v>1</v>
      </c>
      <c r="F255" s="13">
        <v>20.791859626770002</v>
      </c>
      <c r="G255" s="13">
        <v>0.16824293136596599</v>
      </c>
      <c r="H255" s="13">
        <v>19.7914044857025</v>
      </c>
      <c r="I255" s="13">
        <v>0.216932773590087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 t="b">
        <v>1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AG255" s="10"/>
      <c r="AH255" s="10"/>
    </row>
    <row r="256" spans="1:34" x14ac:dyDescent="0.2">
      <c r="A256" s="7">
        <v>2306.0091600000001</v>
      </c>
      <c r="B256" s="3" t="s">
        <v>13</v>
      </c>
      <c r="C256" s="3">
        <v>0</v>
      </c>
      <c r="D256" s="3">
        <v>12</v>
      </c>
      <c r="E256" s="3" t="b">
        <v>1</v>
      </c>
      <c r="F256" s="13">
        <v>13.2204329967498</v>
      </c>
      <c r="G256" s="13">
        <v>0.16793370246887199</v>
      </c>
      <c r="H256" s="13">
        <v>12.5920660495758</v>
      </c>
      <c r="I256" s="13">
        <v>0.220142602920532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 t="b">
        <v>1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AG256" s="10"/>
      <c r="AH256" s="10"/>
    </row>
    <row r="257" spans="1:34" x14ac:dyDescent="0.2">
      <c r="A257" s="7">
        <v>2306.06151</v>
      </c>
      <c r="B257" s="3" t="s">
        <v>56</v>
      </c>
      <c r="C257" s="3">
        <v>0</v>
      </c>
      <c r="D257" s="3">
        <v>0</v>
      </c>
      <c r="E257" s="3" t="b">
        <v>1</v>
      </c>
      <c r="F257" s="13">
        <v>19.4132142066955</v>
      </c>
      <c r="G257" s="13">
        <v>0.16989874839782701</v>
      </c>
      <c r="H257" s="13">
        <v>17.827012300491301</v>
      </c>
      <c r="I257" s="13">
        <v>0.116133689880371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 t="b">
        <v>1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AG257" s="10"/>
      <c r="AH257" s="10"/>
    </row>
    <row r="258" spans="1:34" x14ac:dyDescent="0.2">
      <c r="A258" s="7">
        <v>2306.0037200000002</v>
      </c>
      <c r="B258" s="3" t="s">
        <v>23</v>
      </c>
      <c r="C258" s="3">
        <v>0</v>
      </c>
      <c r="D258" s="3">
        <v>0</v>
      </c>
      <c r="E258" s="3" t="b">
        <v>1</v>
      </c>
      <c r="F258" s="13">
        <v>22.017312288284302</v>
      </c>
      <c r="G258" s="13">
        <v>0.17471289634704501</v>
      </c>
      <c r="H258" s="13">
        <v>21.1817879676818</v>
      </c>
      <c r="I258" s="13">
        <v>0.166283369064331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 t="b">
        <v>1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AG258" s="10"/>
      <c r="AH258" s="10"/>
    </row>
    <row r="259" spans="1:34" x14ac:dyDescent="0.2">
      <c r="A259" s="7">
        <v>2306.0574999999999</v>
      </c>
      <c r="B259" s="3" t="s">
        <v>10</v>
      </c>
      <c r="C259" s="3">
        <v>0</v>
      </c>
      <c r="D259" s="3">
        <v>0</v>
      </c>
      <c r="E259" s="3" t="b">
        <v>1</v>
      </c>
      <c r="F259" s="13">
        <v>9.5117154121398908</v>
      </c>
      <c r="G259" s="13">
        <v>0.118110418319702</v>
      </c>
      <c r="H259" s="13">
        <v>6.6247069835662797</v>
      </c>
      <c r="I259" s="13">
        <v>0.116230010986328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 t="b">
        <v>1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AG259" s="10"/>
      <c r="AH259" s="10"/>
    </row>
    <row r="260" spans="1:34" x14ac:dyDescent="0.2">
      <c r="A260" s="7">
        <v>2306.0048999999999</v>
      </c>
      <c r="B260" s="3" t="s">
        <v>57</v>
      </c>
      <c r="C260" s="3">
        <v>12</v>
      </c>
      <c r="D260" s="3">
        <v>12</v>
      </c>
      <c r="E260" s="3" t="b">
        <v>0</v>
      </c>
      <c r="F260" s="13">
        <v>0.36825156211853</v>
      </c>
      <c r="G260" s="13">
        <v>0.37395644187927202</v>
      </c>
      <c r="H260" s="13">
        <v>0.520410776138305</v>
      </c>
      <c r="I260" s="13">
        <v>0.168676137924194</v>
      </c>
      <c r="Y260" t="s">
        <v>119</v>
      </c>
      <c r="AG260" s="10"/>
      <c r="AH260" s="10"/>
    </row>
    <row r="261" spans="1:34" x14ac:dyDescent="0.2">
      <c r="A261" s="7">
        <v>2306.0005999999998</v>
      </c>
      <c r="B261" s="3" t="s">
        <v>11</v>
      </c>
      <c r="C261" s="3">
        <v>0</v>
      </c>
      <c r="D261" s="3">
        <v>12</v>
      </c>
      <c r="E261" s="3" t="b">
        <v>1</v>
      </c>
      <c r="F261" s="13">
        <v>14.587208271026601</v>
      </c>
      <c r="G261" s="13">
        <v>0.16671228408813399</v>
      </c>
      <c r="H261" s="13">
        <v>16.706601858138999</v>
      </c>
      <c r="I261" s="13">
        <v>0.26810908317565901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 t="b">
        <v>1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AG261" s="10"/>
      <c r="AH261" s="10"/>
    </row>
    <row r="262" spans="1:34" x14ac:dyDescent="0.2">
      <c r="A262" s="7">
        <v>2306.00279</v>
      </c>
      <c r="B262" s="3" t="s">
        <v>23</v>
      </c>
      <c r="C262" s="3">
        <v>12</v>
      </c>
      <c r="D262" s="3">
        <v>12</v>
      </c>
      <c r="E262" s="3" t="b">
        <v>0</v>
      </c>
      <c r="F262" s="13">
        <v>3.9626579284667902</v>
      </c>
      <c r="G262" s="13">
        <v>3.8449780941009499</v>
      </c>
      <c r="H262" s="13">
        <v>3.8896498680114702</v>
      </c>
      <c r="I262" s="13">
        <v>0.16788053512573201</v>
      </c>
      <c r="J262" s="3">
        <v>7157</v>
      </c>
      <c r="K262" s="3">
        <v>5432</v>
      </c>
      <c r="L262" s="3">
        <v>0</v>
      </c>
      <c r="M262" s="3">
        <v>0</v>
      </c>
      <c r="N262" s="3">
        <v>209</v>
      </c>
      <c r="O262" s="3">
        <v>-5374</v>
      </c>
      <c r="P262" s="3">
        <v>-4793</v>
      </c>
      <c r="Q262" s="3">
        <v>70</v>
      </c>
      <c r="R262" s="3" t="b">
        <v>1</v>
      </c>
      <c r="S262" s="3">
        <v>0</v>
      </c>
      <c r="T262" s="3">
        <v>0</v>
      </c>
      <c r="U262" s="3">
        <v>0</v>
      </c>
      <c r="V262" s="3">
        <v>2</v>
      </c>
      <c r="W262" s="3">
        <v>1</v>
      </c>
      <c r="Y262">
        <v>1</v>
      </c>
      <c r="Z262">
        <v>1</v>
      </c>
      <c r="AA262">
        <v>1</v>
      </c>
      <c r="AG262" s="10"/>
      <c r="AH262" s="10"/>
    </row>
    <row r="263" spans="1:34" x14ac:dyDescent="0.2">
      <c r="A263" s="7">
        <v>2306.0059000000001</v>
      </c>
      <c r="B263" s="3" t="s">
        <v>13</v>
      </c>
      <c r="C263" s="3">
        <v>0</v>
      </c>
      <c r="D263" s="3">
        <v>0</v>
      </c>
      <c r="E263" s="3" t="b">
        <v>1</v>
      </c>
      <c r="F263" s="13">
        <v>8.2276339530944806</v>
      </c>
      <c r="G263" s="13">
        <v>0.116230249404907</v>
      </c>
      <c r="H263" s="13">
        <v>8.3809061050415004</v>
      </c>
      <c r="I263" s="13">
        <v>0.115810394287109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 t="b">
        <v>1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AG263" s="10"/>
      <c r="AH263" s="10"/>
    </row>
    <row r="264" spans="1:34" x14ac:dyDescent="0.2">
      <c r="A264" s="7">
        <v>2306.0034300000002</v>
      </c>
      <c r="B264" s="3" t="s">
        <v>23</v>
      </c>
      <c r="C264" s="3">
        <v>0</v>
      </c>
      <c r="D264" s="3">
        <v>0</v>
      </c>
      <c r="E264" s="3" t="b">
        <v>1</v>
      </c>
      <c r="F264" s="13">
        <v>5.2969396114349303</v>
      </c>
      <c r="G264" s="13">
        <v>0.11683845520019499</v>
      </c>
      <c r="H264" s="13">
        <v>5.2978324890136701</v>
      </c>
      <c r="I264" s="13">
        <v>0.17041754722595201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 t="b">
        <v>1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AG264" s="10"/>
      <c r="AH264" s="10"/>
    </row>
    <row r="265" spans="1:34" x14ac:dyDescent="0.2">
      <c r="A265" s="7">
        <v>2306.1219999999998</v>
      </c>
      <c r="B265" s="3" t="s">
        <v>12</v>
      </c>
      <c r="C265" s="3">
        <v>0</v>
      </c>
      <c r="D265" s="3">
        <v>0</v>
      </c>
      <c r="E265" s="3" t="b">
        <v>1</v>
      </c>
      <c r="F265" s="13">
        <v>17.2877371311187</v>
      </c>
      <c r="G265" s="13">
        <v>0.16752791404724099</v>
      </c>
      <c r="H265" s="13">
        <v>24.0307970046997</v>
      </c>
      <c r="I265" s="13">
        <v>0.116594076156616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 t="b">
        <v>1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AG265" s="10"/>
      <c r="AH265" s="10"/>
    </row>
    <row r="266" spans="1:34" x14ac:dyDescent="0.2">
      <c r="A266" s="7">
        <v>2306.0206199999998</v>
      </c>
      <c r="B266" s="3" t="s">
        <v>23</v>
      </c>
      <c r="C266" s="3">
        <v>0</v>
      </c>
      <c r="D266" s="3">
        <v>0</v>
      </c>
      <c r="E266" s="3" t="b">
        <v>1</v>
      </c>
      <c r="F266" s="13">
        <v>13.086674451827999</v>
      </c>
      <c r="G266" s="13">
        <v>0.16805148124694799</v>
      </c>
      <c r="H266" s="13">
        <v>11.829971551895101</v>
      </c>
      <c r="I266" s="13">
        <v>0.11554741859436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 t="b">
        <v>1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AG266" s="10"/>
      <c r="AH266" s="10"/>
    </row>
    <row r="267" spans="1:34" x14ac:dyDescent="0.2">
      <c r="A267" s="7">
        <v>2306.0130800000002</v>
      </c>
      <c r="B267" s="3" t="s">
        <v>49</v>
      </c>
      <c r="C267" s="3">
        <v>0</v>
      </c>
      <c r="D267" s="3">
        <v>0</v>
      </c>
      <c r="E267" s="3" t="b">
        <v>1</v>
      </c>
      <c r="F267" s="13">
        <v>7.6734859943389804</v>
      </c>
      <c r="G267" s="13">
        <v>0.176876544952392</v>
      </c>
      <c r="H267" s="13">
        <v>7.2058117389678902</v>
      </c>
      <c r="I267" s="13">
        <v>0.11665081977844199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 t="b">
        <v>1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AG267" s="10"/>
      <c r="AH267" s="10"/>
    </row>
    <row r="268" spans="1:34" x14ac:dyDescent="0.2">
      <c r="A268" s="7">
        <v>2306.00371</v>
      </c>
      <c r="B268" s="3" t="s">
        <v>10</v>
      </c>
      <c r="C268" s="3">
        <v>0</v>
      </c>
      <c r="D268" s="3">
        <v>0</v>
      </c>
      <c r="E268" s="3" t="b">
        <v>1</v>
      </c>
      <c r="F268" s="13">
        <v>7.4916641712188703</v>
      </c>
      <c r="G268" s="13">
        <v>0.16720128059387199</v>
      </c>
      <c r="H268" s="13">
        <v>7.1963405609130797</v>
      </c>
      <c r="I268" s="13">
        <v>0.16715478897094699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 t="b">
        <v>1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AG268" s="10"/>
      <c r="AH268" s="10"/>
    </row>
    <row r="269" spans="1:34" x14ac:dyDescent="0.2">
      <c r="A269" s="7">
        <v>2306.0174000000002</v>
      </c>
      <c r="B269" s="3" t="s">
        <v>12</v>
      </c>
      <c r="C269" s="3">
        <v>0</v>
      </c>
      <c r="D269" s="3">
        <v>0</v>
      </c>
      <c r="E269" s="3" t="b">
        <v>1</v>
      </c>
      <c r="F269" s="13">
        <v>22.003672599792399</v>
      </c>
      <c r="G269" s="13">
        <v>0.169718742370605</v>
      </c>
      <c r="H269" s="13">
        <v>20.446733236312799</v>
      </c>
      <c r="I269" s="13">
        <v>0.11553215980529701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 t="b">
        <v>1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AG269" s="10"/>
      <c r="AH269" s="10"/>
    </row>
    <row r="270" spans="1:34" x14ac:dyDescent="0.2">
      <c r="A270" s="7">
        <v>2306.0159199999998</v>
      </c>
      <c r="B270" s="3" t="s">
        <v>10</v>
      </c>
      <c r="C270" s="3">
        <v>0</v>
      </c>
      <c r="D270" s="3">
        <v>0</v>
      </c>
      <c r="E270" s="3" t="b">
        <v>1</v>
      </c>
      <c r="F270" s="13">
        <v>5.8369784355163503</v>
      </c>
      <c r="G270" s="13">
        <v>0.116313934326171</v>
      </c>
      <c r="H270" s="13">
        <v>5.8515641689300502</v>
      </c>
      <c r="I270" s="13">
        <v>0.116579532623291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 t="b">
        <v>1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AG270" s="10"/>
      <c r="AH270" s="10"/>
    </row>
    <row r="271" spans="1:34" x14ac:dyDescent="0.2">
      <c r="A271" s="7">
        <v>2306.0088300000002</v>
      </c>
      <c r="B271" s="3" t="s">
        <v>16</v>
      </c>
      <c r="C271" s="3">
        <v>0</v>
      </c>
      <c r="D271" s="3">
        <v>0</v>
      </c>
      <c r="E271" s="3" t="b">
        <v>1</v>
      </c>
      <c r="F271" s="13">
        <v>21.299105644226</v>
      </c>
      <c r="G271" s="13">
        <v>0.16700410842895499</v>
      </c>
      <c r="H271" s="13">
        <v>18.986820697784399</v>
      </c>
      <c r="I271" s="13">
        <v>0.1709725856781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 t="b">
        <v>1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AG271" s="10"/>
      <c r="AH271" s="10"/>
    </row>
    <row r="272" spans="1:34" x14ac:dyDescent="0.2">
      <c r="A272" s="7">
        <v>2306.0019000000002</v>
      </c>
      <c r="B272" s="3" t="s">
        <v>58</v>
      </c>
      <c r="C272" s="3">
        <v>0</v>
      </c>
      <c r="D272" s="3">
        <v>0</v>
      </c>
      <c r="E272" s="3" t="b">
        <v>0</v>
      </c>
      <c r="F272" s="13">
        <v>28.5857110023498</v>
      </c>
      <c r="G272" s="13">
        <v>0.16735959053039501</v>
      </c>
      <c r="H272" s="13">
        <v>23.469280481338501</v>
      </c>
      <c r="I272" s="13">
        <v>0.11596393585205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 t="b">
        <v>1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AC272">
        <v>1</v>
      </c>
      <c r="AG272" s="10"/>
      <c r="AH272" s="10"/>
    </row>
    <row r="273" spans="1:34" x14ac:dyDescent="0.2">
      <c r="A273" s="7">
        <v>2306.0020300000001</v>
      </c>
      <c r="B273" s="3" t="s">
        <v>14</v>
      </c>
      <c r="C273" s="3">
        <v>12</v>
      </c>
      <c r="D273" s="3">
        <v>0</v>
      </c>
      <c r="E273" s="3" t="b">
        <v>0</v>
      </c>
      <c r="F273" s="13">
        <v>4.7607164382934499</v>
      </c>
      <c r="G273" s="13">
        <v>0.27255821228027299</v>
      </c>
      <c r="H273" s="13">
        <v>13.2378842830657</v>
      </c>
      <c r="I273" s="13">
        <v>0.16851544380187899</v>
      </c>
      <c r="J273" s="3">
        <v>6539</v>
      </c>
      <c r="K273" s="3">
        <v>5717</v>
      </c>
      <c r="L273" s="3">
        <v>4</v>
      </c>
      <c r="M273" s="3">
        <v>0</v>
      </c>
      <c r="N273" s="3">
        <v>13</v>
      </c>
      <c r="O273" s="3">
        <v>5430</v>
      </c>
      <c r="P273" s="3">
        <v>4759</v>
      </c>
      <c r="Q273" s="3">
        <v>77</v>
      </c>
      <c r="R273" s="3" t="b">
        <v>1</v>
      </c>
      <c r="S273" s="3">
        <v>0</v>
      </c>
      <c r="T273" s="3">
        <v>0</v>
      </c>
      <c r="U273" s="3">
        <v>1</v>
      </c>
      <c r="V273" s="3">
        <v>1</v>
      </c>
      <c r="W273" s="3">
        <v>-1</v>
      </c>
      <c r="Y273">
        <v>1</v>
      </c>
      <c r="Z273">
        <v>1</v>
      </c>
      <c r="AA273">
        <v>1</v>
      </c>
      <c r="AB273">
        <v>1</v>
      </c>
      <c r="AC273">
        <v>0</v>
      </c>
      <c r="AD273">
        <v>0</v>
      </c>
      <c r="AE273">
        <v>0</v>
      </c>
      <c r="AF273">
        <v>0</v>
      </c>
      <c r="AG273" s="10"/>
      <c r="AH273" s="10"/>
    </row>
    <row r="274" spans="1:34" x14ac:dyDescent="0.2">
      <c r="A274" s="7">
        <v>2306.0192000000002</v>
      </c>
      <c r="B274" s="3" t="s">
        <v>10</v>
      </c>
      <c r="C274" s="3">
        <v>0</v>
      </c>
      <c r="D274" s="3">
        <v>0</v>
      </c>
      <c r="E274" s="3" t="b">
        <v>1</v>
      </c>
      <c r="F274" s="13">
        <v>27.015147209167399</v>
      </c>
      <c r="G274" s="13">
        <v>0.16948103904724099</v>
      </c>
      <c r="H274" s="13">
        <v>26.1291372776031</v>
      </c>
      <c r="I274" s="13">
        <v>0.11592411994934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 t="b">
        <v>1</v>
      </c>
      <c r="S274" s="3">
        <v>0</v>
      </c>
      <c r="T274" s="3">
        <v>0</v>
      </c>
      <c r="U274" s="3">
        <v>0</v>
      </c>
      <c r="V274" s="3">
        <v>2</v>
      </c>
      <c r="W274" s="3">
        <v>0</v>
      </c>
      <c r="AG274" s="10"/>
      <c r="AH274" s="10"/>
    </row>
    <row r="275" spans="1:34" x14ac:dyDescent="0.2">
      <c r="A275" s="7">
        <v>2306.05701</v>
      </c>
      <c r="B275" s="3" t="s">
        <v>17</v>
      </c>
      <c r="C275" s="3">
        <v>0</v>
      </c>
      <c r="D275" s="3">
        <v>0</v>
      </c>
      <c r="E275" s="3" t="b">
        <v>1</v>
      </c>
      <c r="F275" s="13">
        <v>35.038238048553403</v>
      </c>
      <c r="G275" s="13">
        <v>0.16685938835144001</v>
      </c>
      <c r="H275" s="13">
        <v>30.149588108062702</v>
      </c>
      <c r="I275" s="13">
        <v>0.16744279861450101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 t="b">
        <v>1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AG275" s="10"/>
      <c r="AH275" s="10"/>
    </row>
    <row r="276" spans="1:34" x14ac:dyDescent="0.2">
      <c r="A276" s="7">
        <v>2306.0398700000001</v>
      </c>
      <c r="B276" s="3" t="s">
        <v>10</v>
      </c>
      <c r="C276" s="3">
        <v>0</v>
      </c>
      <c r="D276" s="3">
        <v>0</v>
      </c>
      <c r="E276" s="3" t="b">
        <v>1</v>
      </c>
      <c r="F276" s="13">
        <v>10.226933240890499</v>
      </c>
      <c r="G276" s="13">
        <v>0.116623640060424</v>
      </c>
      <c r="H276" s="13">
        <v>10.741639137268001</v>
      </c>
      <c r="I276" s="13">
        <v>0.115872144699096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 t="b">
        <v>1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AG276" s="10"/>
      <c r="AH276" s="10"/>
    </row>
    <row r="277" spans="1:34" x14ac:dyDescent="0.2">
      <c r="A277" s="7">
        <v>2306.01838</v>
      </c>
      <c r="B277" s="3" t="s">
        <v>10</v>
      </c>
      <c r="C277" s="3">
        <v>0</v>
      </c>
      <c r="D277" s="3">
        <v>12</v>
      </c>
      <c r="E277" s="3" t="b">
        <v>1</v>
      </c>
      <c r="F277" s="13">
        <v>16.811826467513999</v>
      </c>
      <c r="G277" s="13">
        <v>0.22195029258728</v>
      </c>
      <c r="H277" s="13">
        <v>15.5550897121429</v>
      </c>
      <c r="I277" s="13">
        <v>0.27170705795288003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 t="b">
        <v>1</v>
      </c>
      <c r="S277" s="3">
        <v>0</v>
      </c>
      <c r="T277" s="3">
        <v>0</v>
      </c>
      <c r="U277" s="3">
        <v>0</v>
      </c>
      <c r="V277" s="3">
        <v>2</v>
      </c>
      <c r="W277" s="3">
        <v>0</v>
      </c>
      <c r="AG277" s="10"/>
      <c r="AH277" s="10"/>
    </row>
    <row r="278" spans="1:34" x14ac:dyDescent="0.2">
      <c r="A278" s="7">
        <v>2306.0443</v>
      </c>
      <c r="B278" s="3" t="s">
        <v>10</v>
      </c>
      <c r="C278" s="3">
        <v>0</v>
      </c>
      <c r="D278" s="3">
        <v>0</v>
      </c>
      <c r="E278" s="3" t="b">
        <v>0</v>
      </c>
      <c r="F278" s="13">
        <v>5.05279040336608</v>
      </c>
      <c r="G278" s="13">
        <v>0.17196464538574199</v>
      </c>
      <c r="H278" s="13">
        <v>4.6990950107574401</v>
      </c>
      <c r="I278" s="13">
        <v>0.119133710861206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 t="b">
        <v>1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AG278" s="10"/>
      <c r="AH278" s="10"/>
    </row>
    <row r="279" spans="1:34" x14ac:dyDescent="0.2">
      <c r="A279" s="7">
        <v>2306.0033100000001</v>
      </c>
      <c r="B279" s="3" t="s">
        <v>14</v>
      </c>
      <c r="C279" s="3">
        <v>0</v>
      </c>
      <c r="D279" s="3">
        <v>12</v>
      </c>
      <c r="E279" s="3" t="b">
        <v>1</v>
      </c>
      <c r="F279" s="13">
        <v>14.922037601470899</v>
      </c>
      <c r="G279" s="13">
        <v>0.16945552825927701</v>
      </c>
      <c r="H279" s="13">
        <v>12.4027116298675</v>
      </c>
      <c r="I279" s="13">
        <v>0.2218918800354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 t="b">
        <v>1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AG279" s="10"/>
      <c r="AH279" s="10"/>
    </row>
    <row r="280" spans="1:34" x14ac:dyDescent="0.2">
      <c r="A280" s="7">
        <v>2306.1004800000001</v>
      </c>
      <c r="B280" s="3" t="s">
        <v>17</v>
      </c>
      <c r="C280" s="3">
        <v>0</v>
      </c>
      <c r="D280" s="3">
        <v>0</v>
      </c>
      <c r="E280" s="3" t="b">
        <v>0</v>
      </c>
      <c r="F280" s="13">
        <v>58.869194269180298</v>
      </c>
      <c r="G280" s="13">
        <v>0.17885565757751401</v>
      </c>
      <c r="H280" s="13">
        <v>51.989101648330603</v>
      </c>
      <c r="I280" s="13">
        <v>0.16802477836608801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 t="b">
        <v>1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AG280" s="10"/>
      <c r="AH280" s="10"/>
    </row>
    <row r="281" spans="1:34" x14ac:dyDescent="0.2">
      <c r="A281" s="7">
        <v>2306.0269199999998</v>
      </c>
      <c r="B281" s="3" t="s">
        <v>10</v>
      </c>
      <c r="C281" s="3">
        <v>0</v>
      </c>
      <c r="D281" s="3">
        <v>0</v>
      </c>
      <c r="E281" s="3" t="b">
        <v>1</v>
      </c>
      <c r="F281" s="13">
        <v>34.750560760497997</v>
      </c>
      <c r="G281" s="13">
        <v>0.16657710075378401</v>
      </c>
      <c r="H281" s="13">
        <v>31.2119042873382</v>
      </c>
      <c r="I281" s="13">
        <v>0.16801714897155701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 t="b">
        <v>1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AG281" s="10"/>
      <c r="AH281" s="10"/>
    </row>
    <row r="282" spans="1:34" x14ac:dyDescent="0.2">
      <c r="A282" s="7">
        <v>2306.0014500000002</v>
      </c>
      <c r="B282" s="3" t="s">
        <v>10</v>
      </c>
      <c r="C282" s="3">
        <v>0</v>
      </c>
      <c r="D282" s="3">
        <v>0</v>
      </c>
      <c r="E282" s="3" t="b">
        <v>1</v>
      </c>
      <c r="F282" s="13">
        <v>63.973174571990903</v>
      </c>
      <c r="G282" s="13">
        <v>0.16702795028686501</v>
      </c>
      <c r="H282" s="13">
        <v>55.682576656341503</v>
      </c>
      <c r="I282" s="13">
        <v>0.16906023025512601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 t="b">
        <v>1</v>
      </c>
      <c r="S282" s="3">
        <v>0</v>
      </c>
      <c r="T282" s="3">
        <v>0</v>
      </c>
      <c r="U282" s="3">
        <v>0</v>
      </c>
      <c r="V282" s="3">
        <v>4</v>
      </c>
      <c r="W282" s="3">
        <v>0</v>
      </c>
      <c r="AG282" s="10" t="s">
        <v>107</v>
      </c>
      <c r="AH282" s="10"/>
    </row>
    <row r="283" spans="1:34" x14ac:dyDescent="0.2">
      <c r="A283" s="7">
        <v>2306.0026800000001</v>
      </c>
      <c r="B283" s="3" t="s">
        <v>10</v>
      </c>
      <c r="C283" s="3">
        <v>0</v>
      </c>
      <c r="D283" s="3">
        <v>0</v>
      </c>
      <c r="E283" s="3" t="b">
        <v>1</v>
      </c>
      <c r="F283" s="13">
        <v>36.035121679306002</v>
      </c>
      <c r="G283" s="13">
        <v>0.16958451271057101</v>
      </c>
      <c r="H283" s="13">
        <v>33.218570470809901</v>
      </c>
      <c r="I283" s="13">
        <v>0.116366624832153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 t="b">
        <v>1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AG283" s="10"/>
      <c r="AH283" s="10"/>
    </row>
    <row r="284" spans="1:34" x14ac:dyDescent="0.2">
      <c r="A284" s="7">
        <v>2306.0057499999998</v>
      </c>
      <c r="B284" s="3" t="s">
        <v>17</v>
      </c>
      <c r="C284" s="3">
        <v>0</v>
      </c>
      <c r="D284" s="3">
        <v>12</v>
      </c>
      <c r="E284" s="3" t="b">
        <v>1</v>
      </c>
      <c r="F284" s="13">
        <v>15.2267906665802</v>
      </c>
      <c r="G284" s="13">
        <v>0.16596937179565399</v>
      </c>
      <c r="H284" s="13">
        <v>14.3077847957611</v>
      </c>
      <c r="I284" s="13">
        <v>0.16593408584594699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 t="b">
        <v>1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AG284" s="10"/>
      <c r="AH284" s="10"/>
    </row>
    <row r="285" spans="1:34" x14ac:dyDescent="0.2">
      <c r="A285" s="7">
        <v>2306.0063100000002</v>
      </c>
      <c r="B285" s="3" t="s">
        <v>13</v>
      </c>
      <c r="C285" s="3">
        <v>0</v>
      </c>
      <c r="D285" s="3">
        <v>12</v>
      </c>
      <c r="E285" s="3" t="b">
        <v>1</v>
      </c>
      <c r="F285" s="13">
        <v>10.089570999145501</v>
      </c>
      <c r="G285" s="13">
        <v>0.16935682296752899</v>
      </c>
      <c r="H285" s="13">
        <v>9.7780225276947004</v>
      </c>
      <c r="I285" s="13">
        <v>0.22002458572387601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 t="b">
        <v>1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AG285" s="10"/>
      <c r="AH285" s="10"/>
    </row>
    <row r="286" spans="1:34" x14ac:dyDescent="0.2">
      <c r="A286" s="7">
        <v>2306.009</v>
      </c>
      <c r="B286" s="3" t="s">
        <v>16</v>
      </c>
      <c r="C286" s="3">
        <v>0</v>
      </c>
      <c r="D286" s="3">
        <v>0</v>
      </c>
      <c r="E286" s="3" t="b">
        <v>1</v>
      </c>
      <c r="F286" s="13">
        <v>14.1538279056549</v>
      </c>
      <c r="G286" s="13">
        <v>0.17472743988037101</v>
      </c>
      <c r="H286" s="13">
        <v>14.209494590759199</v>
      </c>
      <c r="I286" s="13">
        <v>0.17076492309570299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 t="b">
        <v>1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AG286" s="10"/>
      <c r="AH286" s="10"/>
    </row>
    <row r="287" spans="1:34" x14ac:dyDescent="0.2">
      <c r="A287" s="7">
        <v>2306.0000399999999</v>
      </c>
      <c r="B287" s="3" t="s">
        <v>26</v>
      </c>
      <c r="C287" s="3">
        <v>0</v>
      </c>
      <c r="D287" s="3">
        <v>0</v>
      </c>
      <c r="E287" s="3" t="b">
        <v>1</v>
      </c>
      <c r="F287" s="13">
        <v>21.482311487197801</v>
      </c>
      <c r="G287" s="13">
        <v>0.17409491539001401</v>
      </c>
      <c r="H287" s="13">
        <v>21.440961599349901</v>
      </c>
      <c r="I287" s="13">
        <v>0.169979333877563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 t="b">
        <v>1</v>
      </c>
      <c r="S287" s="3">
        <v>0</v>
      </c>
      <c r="T287" s="3">
        <v>0</v>
      </c>
      <c r="U287" s="3">
        <v>0</v>
      </c>
      <c r="V287" s="3">
        <v>6</v>
      </c>
      <c r="W287" s="3">
        <v>0</v>
      </c>
      <c r="AG287" s="10"/>
      <c r="AH287" s="10"/>
    </row>
    <row r="288" spans="1:34" x14ac:dyDescent="0.2">
      <c r="A288" s="7">
        <v>2306.0014700000002</v>
      </c>
      <c r="B288" s="3" t="s">
        <v>23</v>
      </c>
      <c r="C288" s="3">
        <v>12</v>
      </c>
      <c r="D288" s="3">
        <v>12</v>
      </c>
      <c r="E288" s="3" t="b">
        <v>0</v>
      </c>
      <c r="F288" s="13">
        <v>13.1686828136444</v>
      </c>
      <c r="G288" s="13">
        <v>13.1170396804809</v>
      </c>
      <c r="H288" s="13">
        <v>12.4153158664703</v>
      </c>
      <c r="I288" s="13">
        <v>0.116600036621093</v>
      </c>
      <c r="J288" s="3">
        <v>9482</v>
      </c>
      <c r="K288" s="3">
        <v>7511</v>
      </c>
      <c r="L288" s="3">
        <v>5</v>
      </c>
      <c r="M288" s="3">
        <v>7</v>
      </c>
      <c r="N288" s="3">
        <v>276</v>
      </c>
      <c r="O288" s="3">
        <v>-5186</v>
      </c>
      <c r="P288" s="3">
        <v>-4697</v>
      </c>
      <c r="Q288" s="3">
        <v>73</v>
      </c>
      <c r="R288" s="3" t="b">
        <v>1</v>
      </c>
      <c r="S288" s="3">
        <v>0</v>
      </c>
      <c r="T288" s="3">
        <v>0</v>
      </c>
      <c r="U288" s="3">
        <v>0</v>
      </c>
      <c r="V288" s="3">
        <v>2</v>
      </c>
      <c r="W288" s="3">
        <v>0</v>
      </c>
      <c r="Y288">
        <v>1</v>
      </c>
      <c r="Z288">
        <v>1</v>
      </c>
      <c r="AA288">
        <v>1</v>
      </c>
      <c r="AB288">
        <v>1</v>
      </c>
      <c r="AG288" s="10"/>
      <c r="AH288" s="10"/>
    </row>
    <row r="289" spans="1:34" x14ac:dyDescent="0.2">
      <c r="A289" s="7">
        <v>2306.0016700000001</v>
      </c>
      <c r="B289" s="3" t="s">
        <v>59</v>
      </c>
      <c r="C289" s="3">
        <v>0</v>
      </c>
      <c r="D289" s="3">
        <v>0</v>
      </c>
      <c r="E289" s="3" t="b">
        <v>1</v>
      </c>
      <c r="F289" s="13">
        <v>25.5670340061187</v>
      </c>
      <c r="G289" s="13">
        <v>0.166718959808349</v>
      </c>
      <c r="H289" s="13">
        <v>24.8235871791839</v>
      </c>
      <c r="I289" s="13">
        <v>0.16647791862487701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 t="b">
        <v>1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AG289" s="10"/>
      <c r="AH289" s="10"/>
    </row>
    <row r="290" spans="1:34" x14ac:dyDescent="0.2">
      <c r="A290" s="7">
        <v>2306.00056</v>
      </c>
      <c r="B290" s="3" t="s">
        <v>18</v>
      </c>
      <c r="C290" s="3">
        <v>12</v>
      </c>
      <c r="D290" s="3">
        <v>12</v>
      </c>
      <c r="E290" s="3" t="b">
        <v>0</v>
      </c>
      <c r="F290" s="13">
        <v>4.9654667377471897</v>
      </c>
      <c r="G290" s="13">
        <v>4.9478859901428196</v>
      </c>
      <c r="H290" s="13">
        <v>5.6472742557525599</v>
      </c>
      <c r="I290" s="13">
        <v>0.16901206970214799</v>
      </c>
      <c r="J290" s="3">
        <v>5155</v>
      </c>
      <c r="K290" s="3">
        <v>4274</v>
      </c>
      <c r="L290" s="3">
        <v>0</v>
      </c>
      <c r="M290" s="3">
        <v>1</v>
      </c>
      <c r="N290" s="3">
        <v>5</v>
      </c>
      <c r="O290" s="3">
        <v>-4736</v>
      </c>
      <c r="P290" s="3">
        <v>-3805</v>
      </c>
      <c r="Q290" s="3">
        <v>71</v>
      </c>
      <c r="R290" s="3" t="b">
        <v>1</v>
      </c>
      <c r="S290" s="3">
        <v>0</v>
      </c>
      <c r="T290" s="3">
        <v>0</v>
      </c>
      <c r="U290" s="3">
        <v>7</v>
      </c>
      <c r="V290" s="3">
        <v>7</v>
      </c>
      <c r="W290" s="3">
        <v>1</v>
      </c>
      <c r="Y290">
        <v>1</v>
      </c>
      <c r="Z290">
        <v>1</v>
      </c>
      <c r="AA290">
        <v>1</v>
      </c>
      <c r="AB290">
        <v>1</v>
      </c>
      <c r="AG290" s="10"/>
      <c r="AH290" s="10"/>
    </row>
    <row r="291" spans="1:34" x14ac:dyDescent="0.2">
      <c r="A291" s="7">
        <v>2306.0385500000002</v>
      </c>
      <c r="B291" s="3" t="s">
        <v>17</v>
      </c>
      <c r="C291" s="3">
        <v>0</v>
      </c>
      <c r="D291" s="3">
        <v>0</v>
      </c>
      <c r="E291" s="3" t="b">
        <v>0</v>
      </c>
      <c r="F291" s="13">
        <v>25.754832267761198</v>
      </c>
      <c r="G291" s="13">
        <v>0.16900205612182601</v>
      </c>
      <c r="H291" s="13">
        <v>24.687256097793501</v>
      </c>
      <c r="I291" s="13">
        <v>0.167428493499755</v>
      </c>
      <c r="J291" s="3">
        <v>21</v>
      </c>
      <c r="K291" s="3">
        <v>10</v>
      </c>
      <c r="L291" s="3">
        <v>0</v>
      </c>
      <c r="M291" s="3">
        <v>0</v>
      </c>
      <c r="N291" s="3">
        <v>0</v>
      </c>
      <c r="O291" s="3">
        <v>-11</v>
      </c>
      <c r="P291" s="3">
        <v>-4</v>
      </c>
      <c r="Q291" s="3">
        <v>10</v>
      </c>
      <c r="R291" s="3" t="b">
        <v>1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Y291">
        <v>1</v>
      </c>
      <c r="Z291">
        <v>1</v>
      </c>
      <c r="AA291">
        <v>1</v>
      </c>
      <c r="AB291">
        <v>1</v>
      </c>
      <c r="AC291">
        <v>0</v>
      </c>
      <c r="AD291">
        <v>0</v>
      </c>
      <c r="AE291">
        <v>0</v>
      </c>
      <c r="AF291">
        <v>0</v>
      </c>
      <c r="AG291" s="10" t="s">
        <v>167</v>
      </c>
      <c r="AH291" s="10"/>
    </row>
    <row r="292" spans="1:34" x14ac:dyDescent="0.2">
      <c r="A292" s="7">
        <v>2306.0092100000002</v>
      </c>
      <c r="B292" s="3" t="s">
        <v>18</v>
      </c>
      <c r="C292" s="3">
        <v>12</v>
      </c>
      <c r="D292" s="3">
        <v>12</v>
      </c>
      <c r="E292" s="3" t="b">
        <v>0</v>
      </c>
      <c r="F292" s="13">
        <v>11.291079044342</v>
      </c>
      <c r="G292" s="13">
        <v>5.7708356380462602</v>
      </c>
      <c r="H292" s="13">
        <v>10.830748796463</v>
      </c>
      <c r="I292" s="13">
        <v>0.11562705039978</v>
      </c>
      <c r="J292" s="3">
        <v>5163</v>
      </c>
      <c r="K292" s="3">
        <v>2586</v>
      </c>
      <c r="L292" s="3">
        <v>3</v>
      </c>
      <c r="M292" s="3">
        <v>4</v>
      </c>
      <c r="N292" s="3">
        <v>1080</v>
      </c>
      <c r="O292" s="3">
        <v>-13</v>
      </c>
      <c r="P292" s="3">
        <v>-217</v>
      </c>
      <c r="Q292" s="3">
        <v>13</v>
      </c>
      <c r="R292" s="3" t="b">
        <v>1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Y292">
        <v>1</v>
      </c>
      <c r="Z292">
        <v>1</v>
      </c>
      <c r="AA292">
        <v>1</v>
      </c>
      <c r="AG292" s="10"/>
      <c r="AH292" s="10"/>
    </row>
    <row r="293" spans="1:34" x14ac:dyDescent="0.2">
      <c r="A293" s="7">
        <v>2306.01629</v>
      </c>
      <c r="B293" s="3" t="s">
        <v>49</v>
      </c>
      <c r="C293" s="3">
        <v>0</v>
      </c>
      <c r="D293" s="3">
        <v>0</v>
      </c>
      <c r="E293" s="3" t="b">
        <v>1</v>
      </c>
      <c r="F293" s="13">
        <v>5.25016045570373</v>
      </c>
      <c r="G293" s="13">
        <v>0.115867614746093</v>
      </c>
      <c r="H293" s="13">
        <v>4.8406548500061</v>
      </c>
      <c r="I293" s="13">
        <v>0.116146802902221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 t="b">
        <v>1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AG293" s="10"/>
      <c r="AH293" s="10"/>
    </row>
    <row r="294" spans="1:34" x14ac:dyDescent="0.2">
      <c r="A294" s="7">
        <v>2306.1205599999998</v>
      </c>
      <c r="B294" s="3" t="s">
        <v>10</v>
      </c>
      <c r="C294" s="3">
        <v>0</v>
      </c>
      <c r="D294" s="3">
        <v>0</v>
      </c>
      <c r="E294" s="3" t="b">
        <v>0</v>
      </c>
      <c r="F294" s="13">
        <v>22.383150100708001</v>
      </c>
      <c r="G294" s="13">
        <v>0.166866779327392</v>
      </c>
      <c r="H294" s="13">
        <v>18.8878800868988</v>
      </c>
      <c r="I294" s="13">
        <v>0.16816878318786599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 t="b">
        <v>1</v>
      </c>
      <c r="S294" s="3">
        <v>0</v>
      </c>
      <c r="T294" s="3">
        <v>0</v>
      </c>
      <c r="U294" s="3">
        <v>0</v>
      </c>
      <c r="V294" s="3">
        <v>2</v>
      </c>
      <c r="W294" s="3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 s="10" t="s">
        <v>168</v>
      </c>
      <c r="AH294" s="10"/>
    </row>
    <row r="295" spans="1:34" x14ac:dyDescent="0.2">
      <c r="A295" s="7">
        <v>2306.00767</v>
      </c>
      <c r="B295" s="3" t="s">
        <v>34</v>
      </c>
      <c r="C295" s="3">
        <v>0</v>
      </c>
      <c r="D295" s="3">
        <v>0</v>
      </c>
      <c r="E295" s="3" t="b">
        <v>1</v>
      </c>
      <c r="F295" s="13">
        <v>21.071316242218</v>
      </c>
      <c r="G295" s="13">
        <v>0.16993975639343201</v>
      </c>
      <c r="H295" s="13">
        <v>16.255753993988002</v>
      </c>
      <c r="I295" s="13">
        <v>0.16853713989257799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 t="b">
        <v>1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AG295" s="10"/>
      <c r="AH295" s="10"/>
    </row>
    <row r="296" spans="1:34" x14ac:dyDescent="0.2">
      <c r="A296" s="7">
        <v>2306.0002500000001</v>
      </c>
      <c r="B296" s="3" t="s">
        <v>17</v>
      </c>
      <c r="C296" s="3">
        <v>12</v>
      </c>
      <c r="D296" s="3">
        <v>12</v>
      </c>
      <c r="E296" s="3" t="b">
        <v>0</v>
      </c>
      <c r="F296" s="13">
        <v>16.6250627040863</v>
      </c>
      <c r="G296" s="13">
        <v>14.4160547256469</v>
      </c>
      <c r="H296" s="13">
        <v>12.5116872787475</v>
      </c>
      <c r="I296" s="13">
        <v>0.17129492759704501</v>
      </c>
      <c r="J296" s="3">
        <v>16539</v>
      </c>
      <c r="K296" s="3">
        <v>14112</v>
      </c>
      <c r="L296" s="3">
        <v>0</v>
      </c>
      <c r="M296" s="3">
        <v>0</v>
      </c>
      <c r="N296" s="3">
        <v>2</v>
      </c>
      <c r="O296" s="3">
        <v>-16322</v>
      </c>
      <c r="P296" s="3">
        <v>-14004</v>
      </c>
      <c r="Q296" s="3">
        <v>81</v>
      </c>
      <c r="R296" s="3" t="b">
        <v>1</v>
      </c>
      <c r="S296" s="3">
        <v>0</v>
      </c>
      <c r="T296" s="3">
        <v>0</v>
      </c>
      <c r="U296" s="3">
        <v>0</v>
      </c>
      <c r="V296" s="3">
        <v>0</v>
      </c>
      <c r="W296" s="3">
        <v>2</v>
      </c>
      <c r="Y296">
        <v>1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 s="10" t="s">
        <v>125</v>
      </c>
      <c r="AH296" s="10"/>
    </row>
    <row r="297" spans="1:34" x14ac:dyDescent="0.2">
      <c r="A297" s="7">
        <v>2306.0051199999998</v>
      </c>
      <c r="B297" s="3" t="s">
        <v>16</v>
      </c>
      <c r="C297" s="3">
        <v>0</v>
      </c>
      <c r="D297" s="3">
        <v>0</v>
      </c>
      <c r="E297" s="3" t="b">
        <v>1</v>
      </c>
      <c r="F297" s="13">
        <v>12.664584875106801</v>
      </c>
      <c r="G297" s="13">
        <v>0.173815727233886</v>
      </c>
      <c r="H297" s="13">
        <v>12.1374485492706</v>
      </c>
      <c r="I297" s="13">
        <v>0.16672015190124501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 t="b">
        <v>1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AG297" s="10"/>
      <c r="AH297" s="10"/>
    </row>
    <row r="298" spans="1:34" x14ac:dyDescent="0.2">
      <c r="A298" s="7">
        <v>2306.0012999999999</v>
      </c>
      <c r="B298" s="3" t="s">
        <v>12</v>
      </c>
      <c r="C298" s="3">
        <v>0</v>
      </c>
      <c r="D298" s="3">
        <v>0</v>
      </c>
      <c r="E298" s="3" t="b">
        <v>1</v>
      </c>
      <c r="F298" s="13">
        <v>9.6608257293701101</v>
      </c>
      <c r="G298" s="13">
        <v>0.16611528396606401</v>
      </c>
      <c r="H298" s="13">
        <v>9.3403267860412598</v>
      </c>
      <c r="I298" s="13">
        <v>0.11693000793456999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 t="b">
        <v>1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AG298" s="10"/>
      <c r="AH298" s="10"/>
    </row>
    <row r="299" spans="1:34" x14ac:dyDescent="0.2">
      <c r="A299" s="7">
        <v>2306.0099399999999</v>
      </c>
      <c r="B299" s="3" t="s">
        <v>16</v>
      </c>
      <c r="C299" s="3">
        <v>12</v>
      </c>
      <c r="D299" s="3">
        <v>12</v>
      </c>
      <c r="E299" s="3" t="b">
        <v>0</v>
      </c>
      <c r="F299" s="13">
        <v>3.9266359806060702</v>
      </c>
      <c r="G299" s="13">
        <v>3.6457345485687198</v>
      </c>
      <c r="H299" s="13">
        <v>3.8372106552124001</v>
      </c>
      <c r="I299" s="13">
        <v>0.116381168365478</v>
      </c>
      <c r="J299" s="3">
        <v>8793</v>
      </c>
      <c r="K299" s="3">
        <v>7504</v>
      </c>
      <c r="L299" s="3">
        <v>2</v>
      </c>
      <c r="M299" s="3">
        <v>2</v>
      </c>
      <c r="N299" s="3">
        <v>9</v>
      </c>
      <c r="O299" s="3">
        <v>-8240</v>
      </c>
      <c r="P299" s="3">
        <v>-7021</v>
      </c>
      <c r="Q299" s="3">
        <v>78</v>
      </c>
      <c r="R299" s="3" t="b">
        <v>1</v>
      </c>
      <c r="S299" s="3">
        <v>0</v>
      </c>
      <c r="T299" s="3">
        <v>0</v>
      </c>
      <c r="U299" s="3">
        <v>1</v>
      </c>
      <c r="V299" s="3">
        <v>5</v>
      </c>
      <c r="W299" s="3">
        <v>1</v>
      </c>
      <c r="Y299">
        <v>1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 s="10"/>
      <c r="AH299" s="10"/>
    </row>
    <row r="300" spans="1:34" x14ac:dyDescent="0.2">
      <c r="A300" s="7">
        <v>2306.0044200000002</v>
      </c>
      <c r="B300" s="3" t="s">
        <v>23</v>
      </c>
      <c r="C300" s="3">
        <v>0</v>
      </c>
      <c r="D300" s="3">
        <v>12</v>
      </c>
      <c r="E300" s="3" t="b">
        <v>1</v>
      </c>
      <c r="F300" s="13">
        <v>15.2158777713775</v>
      </c>
      <c r="G300" s="13">
        <v>0.22074151039123499</v>
      </c>
      <c r="H300" s="13">
        <v>13.447449684143001</v>
      </c>
      <c r="I300" s="13">
        <v>0.21779942512512199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 t="b">
        <v>1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AG300" s="10"/>
      <c r="AH300" s="10"/>
    </row>
    <row r="301" spans="1:34" x14ac:dyDescent="0.2">
      <c r="A301" s="7">
        <v>2306.0067899999999</v>
      </c>
      <c r="B301" s="3" t="s">
        <v>13</v>
      </c>
      <c r="C301" s="3">
        <v>0</v>
      </c>
      <c r="D301" s="3">
        <v>0</v>
      </c>
      <c r="E301" s="3" t="b">
        <v>1</v>
      </c>
      <c r="F301" s="13">
        <v>11.9032793045043</v>
      </c>
      <c r="G301" s="13">
        <v>0.17823052406310999</v>
      </c>
      <c r="H301" s="13">
        <v>11.1918325424194</v>
      </c>
      <c r="I301" s="13">
        <v>0.116250753402709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 t="b">
        <v>1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AG301" s="10"/>
      <c r="AH301" s="10"/>
    </row>
    <row r="302" spans="1:34" x14ac:dyDescent="0.2">
      <c r="A302" s="7">
        <v>2306.0084499999998</v>
      </c>
      <c r="B302" s="3" t="s">
        <v>17</v>
      </c>
      <c r="C302" s="3">
        <v>0</v>
      </c>
      <c r="D302" s="3">
        <v>0</v>
      </c>
      <c r="E302" s="3" t="b">
        <v>1</v>
      </c>
      <c r="F302" s="13">
        <v>15.820995330810501</v>
      </c>
      <c r="G302" s="13">
        <v>0.16986417770385701</v>
      </c>
      <c r="H302" s="13">
        <v>18.377481222152699</v>
      </c>
      <c r="I302" s="13">
        <v>0.16632652282714799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 t="b">
        <v>1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AG302" s="10"/>
      <c r="AH302" s="10"/>
    </row>
    <row r="303" spans="1:34" x14ac:dyDescent="0.2">
      <c r="A303" s="7">
        <v>2306.0427100000002</v>
      </c>
      <c r="B303" s="3" t="s">
        <v>17</v>
      </c>
      <c r="C303" s="3">
        <v>0</v>
      </c>
      <c r="D303" s="3">
        <v>12</v>
      </c>
      <c r="E303" s="3" t="b">
        <v>1</v>
      </c>
      <c r="F303" s="13">
        <v>15.7732720375061</v>
      </c>
      <c r="G303" s="13">
        <v>0.16648817062377899</v>
      </c>
      <c r="H303" s="13">
        <v>14.218914985656699</v>
      </c>
      <c r="I303" s="13">
        <v>0.221639394760131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 t="b">
        <v>1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AG303" s="10"/>
      <c r="AH303" s="10"/>
    </row>
    <row r="304" spans="1:34" x14ac:dyDescent="0.2">
      <c r="A304" s="7">
        <v>2306.02925</v>
      </c>
      <c r="B304" s="3" t="s">
        <v>10</v>
      </c>
      <c r="C304" s="3">
        <v>0</v>
      </c>
      <c r="D304" s="3">
        <v>0</v>
      </c>
      <c r="E304" s="3" t="b">
        <v>0</v>
      </c>
      <c r="F304" s="13">
        <v>14.7477352619171</v>
      </c>
      <c r="G304" s="13">
        <v>0.22881698608398399</v>
      </c>
      <c r="H304" s="13">
        <v>11.2333664894104</v>
      </c>
      <c r="I304" s="13">
        <v>0.116948843002319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 t="b">
        <v>1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 s="10" t="s">
        <v>109</v>
      </c>
      <c r="AH304" s="10"/>
    </row>
    <row r="305" spans="1:34" x14ac:dyDescent="0.2">
      <c r="A305" s="7">
        <v>2306.0065500000001</v>
      </c>
      <c r="B305" s="3" t="s">
        <v>60</v>
      </c>
      <c r="C305" s="3">
        <v>0</v>
      </c>
      <c r="D305" s="3">
        <v>12</v>
      </c>
      <c r="E305" s="3" t="b">
        <v>1</v>
      </c>
      <c r="F305" s="13">
        <v>12.3584330081939</v>
      </c>
      <c r="G305" s="13">
        <v>0.17179965972900299</v>
      </c>
      <c r="H305" s="13">
        <v>11.077244281768801</v>
      </c>
      <c r="I305" s="13">
        <v>0.220255851745605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 t="b">
        <v>1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AG305" s="10"/>
      <c r="AH305" s="10"/>
    </row>
    <row r="306" spans="1:34" x14ac:dyDescent="0.2">
      <c r="A306" s="7">
        <v>2306.0034000000001</v>
      </c>
      <c r="B306" s="3" t="s">
        <v>18</v>
      </c>
      <c r="C306" s="3">
        <v>12</v>
      </c>
      <c r="D306" s="3">
        <v>12</v>
      </c>
      <c r="E306" s="3" t="b">
        <v>0</v>
      </c>
      <c r="F306" s="13">
        <v>15.440090417861899</v>
      </c>
      <c r="G306" s="13">
        <v>16.308184385299601</v>
      </c>
      <c r="H306" s="13">
        <v>11.603455781936599</v>
      </c>
      <c r="I306" s="13">
        <v>0.116194725036621</v>
      </c>
      <c r="J306" s="3">
        <v>47732</v>
      </c>
      <c r="K306" s="3">
        <v>24094</v>
      </c>
      <c r="L306" s="3">
        <v>13</v>
      </c>
      <c r="M306" s="3">
        <v>13</v>
      </c>
      <c r="N306" s="3">
        <v>8951</v>
      </c>
      <c r="O306" s="3">
        <v>-9564</v>
      </c>
      <c r="P306" s="3">
        <v>-8217</v>
      </c>
      <c r="Q306" s="3">
        <v>77</v>
      </c>
      <c r="R306" s="3" t="b">
        <v>1</v>
      </c>
      <c r="S306" s="3">
        <v>0</v>
      </c>
      <c r="T306" s="3">
        <v>0</v>
      </c>
      <c r="U306" s="3">
        <v>1</v>
      </c>
      <c r="V306" s="3">
        <v>1</v>
      </c>
      <c r="W306" s="3">
        <v>2</v>
      </c>
      <c r="Y306">
        <v>1</v>
      </c>
      <c r="Z306">
        <v>1</v>
      </c>
      <c r="AA306">
        <v>1</v>
      </c>
      <c r="AB306">
        <v>1</v>
      </c>
      <c r="AG306" s="10"/>
      <c r="AH306" s="10"/>
    </row>
    <row r="307" spans="1:34" x14ac:dyDescent="0.2">
      <c r="A307" s="7">
        <v>2306.0003900000002</v>
      </c>
      <c r="B307" s="3" t="s">
        <v>61</v>
      </c>
      <c r="C307" s="3">
        <v>0</v>
      </c>
      <c r="D307" s="3">
        <v>12</v>
      </c>
      <c r="E307" s="3" t="b">
        <v>1</v>
      </c>
      <c r="F307" s="13">
        <v>11.233268499374301</v>
      </c>
      <c r="G307" s="13">
        <v>0.22466373443603499</v>
      </c>
      <c r="H307" s="13">
        <v>8.5907411575317294</v>
      </c>
      <c r="I307" s="13">
        <v>0.219111442565917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 t="b">
        <v>1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AG307" s="10"/>
      <c r="AH307" s="10"/>
    </row>
    <row r="308" spans="1:34" x14ac:dyDescent="0.2">
      <c r="A308" s="7">
        <v>2306.0166300000001</v>
      </c>
      <c r="B308" s="3" t="s">
        <v>13</v>
      </c>
      <c r="C308" s="3">
        <v>0</v>
      </c>
      <c r="D308" s="3">
        <v>12</v>
      </c>
      <c r="E308" s="3" t="b">
        <v>1</v>
      </c>
      <c r="F308" s="13">
        <v>10.1439278125762</v>
      </c>
      <c r="G308" s="13">
        <v>0.17052721977233801</v>
      </c>
      <c r="H308" s="13">
        <v>10.5417709350585</v>
      </c>
      <c r="I308" s="13">
        <v>0.166067600250244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 t="b">
        <v>1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AG308" s="10"/>
      <c r="AH308" s="10"/>
    </row>
    <row r="309" spans="1:34" x14ac:dyDescent="0.2">
      <c r="A309" s="7">
        <v>2306.0033400000002</v>
      </c>
      <c r="B309" s="3" t="s">
        <v>13</v>
      </c>
      <c r="C309" s="3">
        <v>0</v>
      </c>
      <c r="D309" s="3">
        <v>0</v>
      </c>
      <c r="E309" s="3" t="b">
        <v>1</v>
      </c>
      <c r="F309" s="13">
        <v>7.1814482212066597</v>
      </c>
      <c r="G309" s="13">
        <v>0.116634845733642</v>
      </c>
      <c r="H309" s="13">
        <v>7.3559186458587602</v>
      </c>
      <c r="I309" s="13">
        <v>0.17038059234619099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 t="b">
        <v>1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AG309" s="10"/>
      <c r="AH309" s="10"/>
    </row>
    <row r="310" spans="1:34" x14ac:dyDescent="0.2">
      <c r="A310" s="7">
        <v>2306.0039700000002</v>
      </c>
      <c r="B310" s="3" t="s">
        <v>13</v>
      </c>
      <c r="C310" s="3">
        <v>0</v>
      </c>
      <c r="D310" s="3">
        <v>0</v>
      </c>
      <c r="E310" s="3" t="b">
        <v>1</v>
      </c>
      <c r="F310" s="13">
        <v>16.631651878356902</v>
      </c>
      <c r="G310" s="13">
        <v>0.168384313583374</v>
      </c>
      <c r="H310" s="13">
        <v>13.4904584884643</v>
      </c>
      <c r="I310" s="13">
        <v>0.17299771308898901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 t="b">
        <v>1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AG310" s="10"/>
      <c r="AH310" s="10"/>
    </row>
    <row r="311" spans="1:34" x14ac:dyDescent="0.2">
      <c r="A311" s="7">
        <v>2306.0067800000002</v>
      </c>
      <c r="B311" s="3" t="s">
        <v>18</v>
      </c>
      <c r="C311" s="3">
        <v>0</v>
      </c>
      <c r="D311" s="3">
        <v>12</v>
      </c>
      <c r="E311" s="3" t="b">
        <v>1</v>
      </c>
      <c r="F311" s="13">
        <v>18.631518602371202</v>
      </c>
      <c r="G311" s="13">
        <v>0.36556673049926702</v>
      </c>
      <c r="H311" s="13">
        <v>12.4475955963134</v>
      </c>
      <c r="I311" s="13">
        <v>0.22068834304809501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 t="b">
        <v>1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AG311" s="10"/>
      <c r="AH311" s="10"/>
    </row>
    <row r="312" spans="1:34" x14ac:dyDescent="0.2">
      <c r="A312" s="7">
        <v>2306.0182500000001</v>
      </c>
      <c r="B312" s="3" t="s">
        <v>13</v>
      </c>
      <c r="C312" s="3">
        <v>0</v>
      </c>
      <c r="D312" s="3">
        <v>0</v>
      </c>
      <c r="E312" s="3" t="b">
        <v>1</v>
      </c>
      <c r="F312" s="13">
        <v>12.000430107116699</v>
      </c>
      <c r="G312" s="13">
        <v>0.16783785820007299</v>
      </c>
      <c r="H312" s="13">
        <v>8.1583328247070295</v>
      </c>
      <c r="I312" s="13">
        <v>0.17076563835144001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 t="b">
        <v>1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AG312" s="10"/>
      <c r="AH312" s="10"/>
    </row>
    <row r="313" spans="1:34" x14ac:dyDescent="0.2">
      <c r="A313" s="7">
        <v>2306.0106300000002</v>
      </c>
      <c r="B313" s="3" t="s">
        <v>13</v>
      </c>
      <c r="C313" s="3">
        <v>0</v>
      </c>
      <c r="D313" s="3">
        <v>12</v>
      </c>
      <c r="E313" s="3" t="b">
        <v>1</v>
      </c>
      <c r="F313" s="13">
        <v>41.149533510208101</v>
      </c>
      <c r="G313" s="13">
        <v>0.16816067695617601</v>
      </c>
      <c r="H313" s="13">
        <v>26.3302931785583</v>
      </c>
      <c r="I313" s="13">
        <v>0.22003173828125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 t="b">
        <v>1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AG313" s="10"/>
      <c r="AH313" s="10"/>
    </row>
    <row r="314" spans="1:34" x14ac:dyDescent="0.2">
      <c r="A314" s="7">
        <v>2306.00702</v>
      </c>
      <c r="B314" s="3" t="s">
        <v>10</v>
      </c>
      <c r="C314" s="3">
        <v>0</v>
      </c>
      <c r="D314" s="3">
        <v>12</v>
      </c>
      <c r="E314" s="3" t="b">
        <v>1</v>
      </c>
      <c r="F314" s="13">
        <v>15.547265529632501</v>
      </c>
      <c r="G314" s="13">
        <v>0.21954226493835399</v>
      </c>
      <c r="H314" s="13">
        <v>9.9162278175354004</v>
      </c>
      <c r="I314" s="13">
        <v>0.16628718376159601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 t="b">
        <v>1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AG314" s="10"/>
      <c r="AH314" s="10"/>
    </row>
    <row r="315" spans="1:34" x14ac:dyDescent="0.2">
      <c r="A315" s="7">
        <v>2306.0349000000001</v>
      </c>
      <c r="B315" s="3" t="s">
        <v>26</v>
      </c>
      <c r="C315" s="3">
        <v>0</v>
      </c>
      <c r="D315" s="3">
        <v>12</v>
      </c>
      <c r="E315" s="3" t="b">
        <v>1</v>
      </c>
      <c r="F315" s="13">
        <v>26.084234476089399</v>
      </c>
      <c r="G315" s="13">
        <v>0.22205996513366699</v>
      </c>
      <c r="H315" s="13">
        <v>19.2847015857696</v>
      </c>
      <c r="I315" s="13">
        <v>0.270117998123168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 t="b">
        <v>1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AG315" s="10"/>
      <c r="AH315" s="10"/>
    </row>
    <row r="316" spans="1:34" x14ac:dyDescent="0.2">
      <c r="A316" s="7">
        <v>2306.0798799999998</v>
      </c>
      <c r="B316" s="3" t="s">
        <v>12</v>
      </c>
      <c r="C316" s="3">
        <v>0</v>
      </c>
      <c r="D316" s="3">
        <v>0</v>
      </c>
      <c r="E316" s="3" t="b">
        <v>1</v>
      </c>
      <c r="F316" s="13">
        <v>25.6380965709686</v>
      </c>
      <c r="G316" s="13">
        <v>0.16590642929077101</v>
      </c>
      <c r="H316" s="13">
        <v>18.671296358108499</v>
      </c>
      <c r="I316" s="13">
        <v>0.116241693496704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 t="b">
        <v>1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AG316" s="10"/>
      <c r="AH316" s="10"/>
    </row>
    <row r="317" spans="1:34" x14ac:dyDescent="0.2">
      <c r="A317" s="7">
        <v>2306.0593899999999</v>
      </c>
      <c r="B317" s="3" t="s">
        <v>18</v>
      </c>
      <c r="C317" s="3">
        <v>0</v>
      </c>
      <c r="D317" s="3">
        <v>0</v>
      </c>
      <c r="E317" s="3" t="b">
        <v>1</v>
      </c>
      <c r="F317" s="13">
        <v>16.565681219100899</v>
      </c>
      <c r="G317" s="13">
        <v>0.17097997665405201</v>
      </c>
      <c r="H317" s="13">
        <v>12.544416904449401</v>
      </c>
      <c r="I317" s="13">
        <v>0.11618375778198201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 t="b">
        <v>1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AG317" s="10"/>
      <c r="AH317" s="10"/>
    </row>
    <row r="318" spans="1:34" x14ac:dyDescent="0.2">
      <c r="A318" s="7">
        <v>2306.0196500000002</v>
      </c>
      <c r="B318" s="3" t="s">
        <v>18</v>
      </c>
      <c r="C318" s="3">
        <v>0</v>
      </c>
      <c r="D318" s="3">
        <v>0</v>
      </c>
      <c r="E318" s="3" t="b">
        <v>1</v>
      </c>
      <c r="F318" s="13">
        <v>36.904780864715498</v>
      </c>
      <c r="G318" s="13">
        <v>0.169793605804443</v>
      </c>
      <c r="H318" s="13">
        <v>28.1392276287078</v>
      </c>
      <c r="I318" s="13">
        <v>0.11703681945800699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 t="b">
        <v>1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AG318" s="10"/>
      <c r="AH318" s="10"/>
    </row>
    <row r="319" spans="1:34" x14ac:dyDescent="0.2">
      <c r="A319" s="7">
        <v>2306.0773100000001</v>
      </c>
      <c r="B319" s="3" t="s">
        <v>13</v>
      </c>
      <c r="C319" s="3">
        <v>0</v>
      </c>
      <c r="D319" s="3">
        <v>0</v>
      </c>
      <c r="E319" s="3" t="b">
        <v>1</v>
      </c>
      <c r="F319" s="13">
        <v>30.944315433502201</v>
      </c>
      <c r="G319" s="13">
        <v>0.168330907821655</v>
      </c>
      <c r="H319" s="13">
        <v>15.394462585449199</v>
      </c>
      <c r="I319" s="13">
        <v>0.115867614746093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 t="b">
        <v>1</v>
      </c>
      <c r="S319" s="3">
        <v>0</v>
      </c>
      <c r="T319" s="3">
        <v>0</v>
      </c>
      <c r="U319" s="3">
        <v>0</v>
      </c>
      <c r="V319" s="3">
        <v>4</v>
      </c>
      <c r="W319" s="3">
        <v>0</v>
      </c>
      <c r="AG319" s="10"/>
      <c r="AH319" s="10"/>
    </row>
    <row r="320" spans="1:34" x14ac:dyDescent="0.2">
      <c r="A320" s="7">
        <v>2306.0000199999999</v>
      </c>
      <c r="B320" s="3" t="s">
        <v>12</v>
      </c>
      <c r="C320" s="3">
        <v>0</v>
      </c>
      <c r="D320" s="3">
        <v>0</v>
      </c>
      <c r="E320" s="3" t="b">
        <v>1</v>
      </c>
      <c r="F320" s="13">
        <v>22.3349883556366</v>
      </c>
      <c r="G320" s="13">
        <v>0.16910791397094699</v>
      </c>
      <c r="H320" s="13">
        <v>19.536329507827698</v>
      </c>
      <c r="I320" s="13">
        <v>0.11694145202636699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 t="b">
        <v>1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AG320" s="10"/>
      <c r="AH320" s="10"/>
    </row>
    <row r="321" spans="1:34" x14ac:dyDescent="0.2">
      <c r="A321" s="7">
        <v>2306.0000700000001</v>
      </c>
      <c r="B321" s="3" t="s">
        <v>10</v>
      </c>
      <c r="C321" s="3">
        <v>0</v>
      </c>
      <c r="D321" s="3">
        <v>0</v>
      </c>
      <c r="E321" s="3" t="b">
        <v>1</v>
      </c>
      <c r="F321" s="13">
        <v>15.9009020328521</v>
      </c>
      <c r="G321" s="13">
        <v>0.17475795745849601</v>
      </c>
      <c r="H321" s="13">
        <v>12.992159128189</v>
      </c>
      <c r="I321" s="13">
        <v>0.17333197593688901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 t="b">
        <v>1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AG321" s="10"/>
      <c r="AH321" s="10"/>
    </row>
    <row r="322" spans="1:34" x14ac:dyDescent="0.2">
      <c r="A322" s="7">
        <v>2306.00308</v>
      </c>
      <c r="B322" s="3" t="s">
        <v>10</v>
      </c>
      <c r="C322" s="3">
        <v>0</v>
      </c>
      <c r="D322" s="3">
        <v>0</v>
      </c>
      <c r="E322" s="3" t="b">
        <v>1</v>
      </c>
      <c r="F322" s="13">
        <v>31.093021154403601</v>
      </c>
      <c r="G322" s="13">
        <v>0.170636892318725</v>
      </c>
      <c r="H322" s="13">
        <v>21.751002550125101</v>
      </c>
      <c r="I322" s="13">
        <v>0.11678886413574199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 t="b">
        <v>1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AG322" s="10"/>
      <c r="AH322" s="10"/>
    </row>
    <row r="323" spans="1:34" x14ac:dyDescent="0.2">
      <c r="A323" s="7">
        <v>2306.0119199999999</v>
      </c>
      <c r="B323" s="3" t="s">
        <v>12</v>
      </c>
      <c r="C323" s="3">
        <v>0</v>
      </c>
      <c r="D323" s="3">
        <v>0</v>
      </c>
      <c r="E323" s="3" t="b">
        <v>1</v>
      </c>
      <c r="F323" s="13">
        <v>24.655750513076701</v>
      </c>
      <c r="G323" s="13">
        <v>0.166938781738281</v>
      </c>
      <c r="H323" s="13">
        <v>18.642503738403299</v>
      </c>
      <c r="I323" s="13">
        <v>0.16978287696838301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 t="b">
        <v>1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AG323" s="10"/>
      <c r="AH323" s="10"/>
    </row>
    <row r="324" spans="1:34" x14ac:dyDescent="0.2">
      <c r="A324" s="7">
        <v>2306.00981</v>
      </c>
      <c r="B324" s="3" t="s">
        <v>18</v>
      </c>
      <c r="C324" s="3">
        <v>0</v>
      </c>
      <c r="D324" s="3">
        <v>12</v>
      </c>
      <c r="E324" s="3" t="b">
        <v>1</v>
      </c>
      <c r="F324" s="13">
        <v>12.9375102519989</v>
      </c>
      <c r="G324" s="13">
        <v>0.16620039939880299</v>
      </c>
      <c r="H324" s="13">
        <v>8.7203030586242605</v>
      </c>
      <c r="I324" s="13">
        <v>0.22190904617309501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 t="b">
        <v>1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AG324" s="10"/>
      <c r="AH324" s="10"/>
    </row>
    <row r="325" spans="1:34" x14ac:dyDescent="0.2">
      <c r="A325" s="7">
        <v>2306.00209</v>
      </c>
      <c r="B325" s="3" t="s">
        <v>13</v>
      </c>
      <c r="C325" s="3">
        <v>0</v>
      </c>
      <c r="D325" s="3">
        <v>0</v>
      </c>
      <c r="E325" s="3" t="b">
        <v>1</v>
      </c>
      <c r="F325" s="13">
        <v>17.073342561721802</v>
      </c>
      <c r="G325" s="13">
        <v>0.167012929916381</v>
      </c>
      <c r="H325" s="13">
        <v>11.4799375534057</v>
      </c>
      <c r="I325" s="13">
        <v>0.11584520339965799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 t="b">
        <v>1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AG325" s="10"/>
      <c r="AH325" s="10"/>
    </row>
    <row r="326" spans="1:34" x14ac:dyDescent="0.2">
      <c r="A326" s="7">
        <v>2306.0010699999998</v>
      </c>
      <c r="B326" s="3" t="s">
        <v>10</v>
      </c>
      <c r="C326" s="3">
        <v>0</v>
      </c>
      <c r="D326" s="3">
        <v>12</v>
      </c>
      <c r="E326" s="3" t="b">
        <v>1</v>
      </c>
      <c r="F326" s="13">
        <v>19.059718608856201</v>
      </c>
      <c r="G326" s="13">
        <v>0.22077751159667899</v>
      </c>
      <c r="H326" s="13">
        <v>13.803077697753899</v>
      </c>
      <c r="I326" s="13">
        <v>0.21680736541748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 t="b">
        <v>1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AG326" s="10"/>
      <c r="AH326" s="10"/>
    </row>
    <row r="327" spans="1:34" x14ac:dyDescent="0.2">
      <c r="A327" s="7">
        <v>2306.0162500000001</v>
      </c>
      <c r="B327" s="3" t="s">
        <v>13</v>
      </c>
      <c r="C327" s="3">
        <v>0</v>
      </c>
      <c r="D327" s="3">
        <v>0</v>
      </c>
      <c r="E327" s="3" t="b">
        <v>0</v>
      </c>
      <c r="F327" s="13">
        <v>57.978116512298499</v>
      </c>
      <c r="G327" s="13">
        <v>0.166894435882568</v>
      </c>
      <c r="H327" s="13">
        <v>36.184641838073702</v>
      </c>
      <c r="I327" s="13">
        <v>0.16716098785400299</v>
      </c>
      <c r="J327" s="3">
        <v>1</v>
      </c>
      <c r="K327" s="3">
        <v>0</v>
      </c>
      <c r="L327" s="3">
        <v>0</v>
      </c>
      <c r="M327" s="3">
        <v>0</v>
      </c>
      <c r="N327" s="3">
        <v>0</v>
      </c>
      <c r="O327" s="3">
        <v>1</v>
      </c>
      <c r="P327" s="3">
        <v>0</v>
      </c>
      <c r="Q327" s="3">
        <v>0</v>
      </c>
      <c r="R327" s="3" t="b">
        <v>1</v>
      </c>
      <c r="S327" s="3">
        <v>0</v>
      </c>
      <c r="T327" s="3">
        <v>0</v>
      </c>
      <c r="U327" s="3">
        <v>0</v>
      </c>
      <c r="V327" s="3">
        <v>16</v>
      </c>
      <c r="W327" s="3">
        <v>0</v>
      </c>
      <c r="Y327">
        <v>1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 s="10" t="s">
        <v>115</v>
      </c>
      <c r="AH327" s="10"/>
    </row>
    <row r="328" spans="1:34" x14ac:dyDescent="0.2">
      <c r="A328" s="7">
        <v>2306.0008899999998</v>
      </c>
      <c r="B328" s="3" t="s">
        <v>12</v>
      </c>
      <c r="C328" s="3">
        <v>0</v>
      </c>
      <c r="D328" s="3">
        <v>0</v>
      </c>
      <c r="E328" s="3" t="b">
        <v>1</v>
      </c>
      <c r="F328" s="13">
        <v>54.640811920166001</v>
      </c>
      <c r="G328" s="13">
        <v>0.166823625564575</v>
      </c>
      <c r="H328" s="13">
        <v>43.425647258758502</v>
      </c>
      <c r="I328" s="13">
        <v>0.11637759208679101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 t="b">
        <v>1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AG328" s="10"/>
      <c r="AH328" s="10"/>
    </row>
    <row r="329" spans="1:34" x14ac:dyDescent="0.2">
      <c r="A329" s="7">
        <v>2306.0077299999998</v>
      </c>
      <c r="B329" s="3" t="s">
        <v>42</v>
      </c>
      <c r="C329" s="3">
        <v>12</v>
      </c>
      <c r="D329" s="3">
        <v>12</v>
      </c>
      <c r="E329" s="3" t="b">
        <v>0</v>
      </c>
      <c r="F329" s="13">
        <v>6.5239305496215803</v>
      </c>
      <c r="G329" s="13">
        <v>6.5883905887603698</v>
      </c>
      <c r="H329" s="13">
        <v>5.2488136291503897</v>
      </c>
      <c r="I329" s="13">
        <v>0.16790533065795801</v>
      </c>
      <c r="J329" s="3">
        <v>11861</v>
      </c>
      <c r="K329" s="3">
        <v>10095</v>
      </c>
      <c r="L329" s="3">
        <v>0</v>
      </c>
      <c r="M329" s="3">
        <v>0</v>
      </c>
      <c r="N329" s="3">
        <v>0</v>
      </c>
      <c r="O329" s="3">
        <v>-11766</v>
      </c>
      <c r="P329" s="3">
        <v>-10041</v>
      </c>
      <c r="Q329" s="3">
        <v>75</v>
      </c>
      <c r="R329" s="3" t="b">
        <v>1</v>
      </c>
      <c r="S329" s="3">
        <v>0</v>
      </c>
      <c r="T329" s="3">
        <v>0</v>
      </c>
      <c r="U329" s="3">
        <v>1</v>
      </c>
      <c r="V329" s="3">
        <v>1</v>
      </c>
      <c r="W329" s="3">
        <v>3</v>
      </c>
      <c r="Y329">
        <v>1</v>
      </c>
      <c r="Z329">
        <v>1</v>
      </c>
      <c r="AA329">
        <v>1</v>
      </c>
      <c r="AB329">
        <v>1</v>
      </c>
      <c r="AG329" s="10"/>
      <c r="AH329" s="10"/>
    </row>
    <row r="330" spans="1:34" x14ac:dyDescent="0.2">
      <c r="A330" s="7">
        <v>2306.0038800000002</v>
      </c>
      <c r="B330" s="3" t="s">
        <v>11</v>
      </c>
      <c r="C330" s="3">
        <v>0</v>
      </c>
      <c r="D330" s="3">
        <v>0</v>
      </c>
      <c r="E330" s="3" t="b">
        <v>1</v>
      </c>
      <c r="F330" s="13">
        <v>63.6438724994659</v>
      </c>
      <c r="G330" s="13">
        <v>0.170280456542968</v>
      </c>
      <c r="H330" s="13">
        <v>49.860094785690301</v>
      </c>
      <c r="I330" s="13">
        <v>0.16709232330322199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 t="b">
        <v>1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AG330" s="10"/>
      <c r="AH330" s="10"/>
    </row>
    <row r="331" spans="1:34" x14ac:dyDescent="0.2">
      <c r="A331" s="7">
        <v>2306.0007300000002</v>
      </c>
      <c r="B331" s="3" t="s">
        <v>18</v>
      </c>
      <c r="C331" s="3">
        <v>0</v>
      </c>
      <c r="D331" s="3">
        <v>12</v>
      </c>
      <c r="E331" s="3" t="b">
        <v>1</v>
      </c>
      <c r="F331" s="13">
        <v>10.9205191135406</v>
      </c>
      <c r="G331" s="13">
        <v>0.168248176574707</v>
      </c>
      <c r="H331" s="13">
        <v>9.4406323432922292</v>
      </c>
      <c r="I331" s="13">
        <v>0.220217704772949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 t="b">
        <v>1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AG331" s="10"/>
      <c r="AH331" s="10"/>
    </row>
    <row r="332" spans="1:34" x14ac:dyDescent="0.2">
      <c r="A332" s="7">
        <v>2306.0071699999999</v>
      </c>
      <c r="B332" s="3" t="s">
        <v>23</v>
      </c>
      <c r="C332" s="3">
        <v>0</v>
      </c>
      <c r="D332" s="3">
        <v>0</v>
      </c>
      <c r="E332" s="3" t="b">
        <v>1</v>
      </c>
      <c r="F332" s="13">
        <v>22.0234115123748</v>
      </c>
      <c r="G332" s="13">
        <v>0.16628074645995999</v>
      </c>
      <c r="H332" s="13">
        <v>17.5130307674407</v>
      </c>
      <c r="I332" s="13">
        <v>0.17019844055175701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 t="b">
        <v>1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AG332" s="10"/>
      <c r="AH332" s="10"/>
    </row>
    <row r="333" spans="1:34" x14ac:dyDescent="0.2">
      <c r="A333" s="7">
        <v>2306.0026899999998</v>
      </c>
      <c r="B333" s="3" t="s">
        <v>10</v>
      </c>
      <c r="C333" s="3">
        <v>0</v>
      </c>
      <c r="D333" s="3">
        <v>0</v>
      </c>
      <c r="E333" s="3" t="b">
        <v>1</v>
      </c>
      <c r="F333" s="13">
        <v>4.8635723590850803</v>
      </c>
      <c r="G333" s="13">
        <v>0.18218827247619601</v>
      </c>
      <c r="H333" s="13">
        <v>3.6856210231781001</v>
      </c>
      <c r="I333" s="13">
        <v>0.115448236465454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 t="b">
        <v>1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AG333" s="10"/>
      <c r="AH333" s="10"/>
    </row>
    <row r="334" spans="1:34" x14ac:dyDescent="0.2">
      <c r="A334" s="7">
        <v>2306.00216</v>
      </c>
      <c r="B334" s="3" t="s">
        <v>13</v>
      </c>
      <c r="C334" s="3">
        <v>0</v>
      </c>
      <c r="D334" s="3">
        <v>0</v>
      </c>
      <c r="E334" s="3" t="b">
        <v>1</v>
      </c>
      <c r="F334" s="13">
        <v>13.394492149353001</v>
      </c>
      <c r="G334" s="13">
        <v>0.16933965682983301</v>
      </c>
      <c r="H334" s="13">
        <v>13.7031593322753</v>
      </c>
      <c r="I334" s="13">
        <v>0.16868066787719699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 t="b">
        <v>1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AG334" s="10"/>
      <c r="AH334" s="10"/>
    </row>
    <row r="335" spans="1:34" x14ac:dyDescent="0.2">
      <c r="A335" s="7">
        <v>2306.0029599999998</v>
      </c>
      <c r="B335" s="3" t="s">
        <v>10</v>
      </c>
      <c r="C335" s="3">
        <v>0</v>
      </c>
      <c r="D335" s="3">
        <v>0</v>
      </c>
      <c r="E335" s="3" t="b">
        <v>1</v>
      </c>
      <c r="F335" s="13">
        <v>14.641519784927301</v>
      </c>
      <c r="G335" s="13">
        <v>0.168154716491699</v>
      </c>
      <c r="H335" s="13">
        <v>16.732974767684901</v>
      </c>
      <c r="I335" s="13">
        <v>0.115519762039184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 t="b">
        <v>1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AG335" s="10"/>
      <c r="AH335" s="10"/>
    </row>
    <row r="336" spans="1:34" x14ac:dyDescent="0.2">
      <c r="A336" s="7">
        <v>2306.0068099999999</v>
      </c>
      <c r="B336" s="3" t="s">
        <v>23</v>
      </c>
      <c r="C336" s="3">
        <v>0</v>
      </c>
      <c r="D336" s="3">
        <v>0</v>
      </c>
      <c r="E336" s="3" t="b">
        <v>1</v>
      </c>
      <c r="F336" s="13">
        <v>21.504914999008101</v>
      </c>
      <c r="G336" s="13">
        <v>0.170192956924438</v>
      </c>
      <c r="H336" s="13">
        <v>21.645140886306699</v>
      </c>
      <c r="I336" s="13">
        <v>0.16861534118652299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 t="b">
        <v>1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AG336" s="10"/>
      <c r="AH336" s="10"/>
    </row>
    <row r="337" spans="1:34" x14ac:dyDescent="0.2">
      <c r="A337" s="7">
        <v>2306.0174499999998</v>
      </c>
      <c r="B337" s="3" t="s">
        <v>10</v>
      </c>
      <c r="C337" s="3">
        <v>0</v>
      </c>
      <c r="D337" s="3">
        <v>0</v>
      </c>
      <c r="E337" s="3" t="b">
        <v>0</v>
      </c>
      <c r="F337" s="13">
        <v>42.098191499709998</v>
      </c>
      <c r="G337" s="13">
        <v>0.115252017974853</v>
      </c>
      <c r="H337" s="13">
        <v>42.5609128475189</v>
      </c>
      <c r="I337" s="13">
        <v>0.17090177536010701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 t="b">
        <v>1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 s="10" t="s">
        <v>109</v>
      </c>
      <c r="AH337" s="10"/>
    </row>
    <row r="338" spans="1:34" x14ac:dyDescent="0.2">
      <c r="A338" s="7">
        <v>2306.0382199999999</v>
      </c>
      <c r="B338" s="3" t="s">
        <v>10</v>
      </c>
      <c r="C338" s="3">
        <v>0</v>
      </c>
      <c r="D338" s="3">
        <v>0</v>
      </c>
      <c r="E338" s="3" t="b">
        <v>1</v>
      </c>
      <c r="F338" s="13">
        <v>73.174633979797306</v>
      </c>
      <c r="G338" s="13">
        <v>0.173344612121582</v>
      </c>
      <c r="H338" s="13">
        <v>64.795416593551593</v>
      </c>
      <c r="I338" s="13">
        <v>0.17122769355773901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 t="b">
        <v>1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AG338" s="10"/>
      <c r="AH338" s="10"/>
    </row>
    <row r="339" spans="1:34" x14ac:dyDescent="0.2">
      <c r="A339" s="7">
        <v>2306.1365500000002</v>
      </c>
      <c r="B339" s="3" t="s">
        <v>10</v>
      </c>
      <c r="C339" s="3">
        <v>0</v>
      </c>
      <c r="D339" s="3">
        <v>0</v>
      </c>
      <c r="E339" s="3" t="b">
        <v>1</v>
      </c>
      <c r="F339" s="13">
        <v>9.2692780494689906</v>
      </c>
      <c r="G339" s="13">
        <v>0.1172935962677</v>
      </c>
      <c r="H339" s="13">
        <v>7.2090637683868399</v>
      </c>
      <c r="I339" s="13">
        <v>0.16625237464904699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 t="b">
        <v>1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AG339" s="10"/>
      <c r="AH339" s="10"/>
    </row>
    <row r="340" spans="1:34" x14ac:dyDescent="0.2">
      <c r="A340" s="7">
        <v>2306.0537899999999</v>
      </c>
      <c r="B340" s="3" t="s">
        <v>62</v>
      </c>
      <c r="C340" s="3">
        <v>0</v>
      </c>
      <c r="D340" s="3">
        <v>0</v>
      </c>
      <c r="E340" s="3" t="b">
        <v>1</v>
      </c>
      <c r="F340" s="13">
        <v>8.9453885555267298</v>
      </c>
      <c r="G340" s="13">
        <v>0.118650197982788</v>
      </c>
      <c r="H340" s="13">
        <v>8.8152477741241402</v>
      </c>
      <c r="I340" s="13">
        <v>0.117062330245971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 t="b">
        <v>1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AG340" s="10"/>
      <c r="AH340" s="10"/>
    </row>
    <row r="341" spans="1:34" x14ac:dyDescent="0.2">
      <c r="A341" s="7">
        <v>2306.0003099999999</v>
      </c>
      <c r="C341" s="3">
        <v>12</v>
      </c>
      <c r="D341" s="3">
        <v>12</v>
      </c>
      <c r="E341" s="3" t="b">
        <v>1</v>
      </c>
      <c r="F341" s="13">
        <v>0.61940312385559004</v>
      </c>
      <c r="G341" s="13">
        <v>0.57000637054443304</v>
      </c>
      <c r="H341" s="13">
        <v>0.87127375602722101</v>
      </c>
      <c r="I341" s="13">
        <v>0.116173267364501</v>
      </c>
      <c r="AG341" s="10" t="s">
        <v>107</v>
      </c>
      <c r="AH341" s="10"/>
    </row>
    <row r="342" spans="1:34" x14ac:dyDescent="0.2">
      <c r="A342" s="7">
        <v>2306.0047399999999</v>
      </c>
      <c r="B342" s="3" t="s">
        <v>13</v>
      </c>
      <c r="C342" s="3">
        <v>0</v>
      </c>
      <c r="D342" s="3">
        <v>0</v>
      </c>
      <c r="E342" s="3" t="b">
        <v>1</v>
      </c>
      <c r="F342" s="13">
        <v>10.8807570934295</v>
      </c>
      <c r="G342" s="13">
        <v>0.16780328750610299</v>
      </c>
      <c r="H342" s="13">
        <v>10.7358622550964</v>
      </c>
      <c r="I342" s="13">
        <v>0.173083305358886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 t="b">
        <v>1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AG342" s="10"/>
      <c r="AH342" s="10"/>
    </row>
    <row r="343" spans="1:34" x14ac:dyDescent="0.2">
      <c r="A343" s="7">
        <v>2306.06</v>
      </c>
      <c r="B343" s="3" t="s">
        <v>10</v>
      </c>
      <c r="C343" s="3">
        <v>0</v>
      </c>
      <c r="D343" s="3">
        <v>0</v>
      </c>
      <c r="E343" s="3" t="b">
        <v>1</v>
      </c>
      <c r="F343" s="13">
        <v>13.6982252597808</v>
      </c>
      <c r="G343" s="13">
        <v>0.170184135437011</v>
      </c>
      <c r="H343" s="13">
        <v>13.0413029193878</v>
      </c>
      <c r="I343" s="13">
        <v>0.116370916366577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 t="b">
        <v>1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AG343" s="10"/>
      <c r="AH343" s="10"/>
    </row>
    <row r="344" spans="1:34" x14ac:dyDescent="0.2">
      <c r="A344" s="7">
        <v>2306.0023500000002</v>
      </c>
      <c r="B344" s="3" t="s">
        <v>10</v>
      </c>
      <c r="C344" s="3">
        <v>0</v>
      </c>
      <c r="D344" s="3">
        <v>0</v>
      </c>
      <c r="E344" s="3" t="b">
        <v>1</v>
      </c>
      <c r="F344" s="13">
        <v>20.116189956665</v>
      </c>
      <c r="G344" s="13">
        <v>0.17109656333923301</v>
      </c>
      <c r="H344" s="13">
        <v>11.698083400726301</v>
      </c>
      <c r="I344" s="13">
        <v>0.118974208831787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 t="b">
        <v>1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AG344" s="10"/>
      <c r="AH344" s="10"/>
    </row>
    <row r="345" spans="1:34" x14ac:dyDescent="0.2">
      <c r="A345" s="7">
        <v>2306.00045</v>
      </c>
      <c r="B345" s="3" t="s">
        <v>10</v>
      </c>
      <c r="C345" s="3">
        <v>0</v>
      </c>
      <c r="D345" s="3">
        <v>0</v>
      </c>
      <c r="E345" s="3" t="b">
        <v>1</v>
      </c>
      <c r="F345" s="13">
        <v>63.841178178787203</v>
      </c>
      <c r="G345" s="13">
        <v>0.16846084594726499</v>
      </c>
      <c r="H345" s="13">
        <v>56.335208654403601</v>
      </c>
      <c r="I345" s="13">
        <v>0.21849727630615201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 t="b">
        <v>1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AG345" s="10"/>
      <c r="AH345" s="10"/>
    </row>
    <row r="346" spans="1:34" x14ac:dyDescent="0.2">
      <c r="A346" s="7">
        <v>2306.00225</v>
      </c>
      <c r="B346" s="3" t="s">
        <v>13</v>
      </c>
      <c r="C346" s="3">
        <v>0</v>
      </c>
      <c r="D346" s="3">
        <v>0</v>
      </c>
      <c r="E346" s="3" t="b">
        <v>1</v>
      </c>
      <c r="F346" s="13">
        <v>5.6017603874206499</v>
      </c>
      <c r="G346" s="13">
        <v>0.11594533920288</v>
      </c>
      <c r="H346" s="13">
        <v>6.2577877044677699</v>
      </c>
      <c r="I346" s="13">
        <v>0.22603082656860299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 t="b">
        <v>1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AG346" s="10"/>
      <c r="AH346" s="10"/>
    </row>
    <row r="347" spans="1:34" x14ac:dyDescent="0.2">
      <c r="A347" s="7">
        <v>2306.0184199999999</v>
      </c>
      <c r="B347" s="3" t="s">
        <v>16</v>
      </c>
      <c r="C347" s="3">
        <v>0</v>
      </c>
      <c r="D347" s="3">
        <v>0</v>
      </c>
      <c r="E347" s="3" t="b">
        <v>1</v>
      </c>
      <c r="F347" s="13">
        <v>7.1688368320464999</v>
      </c>
      <c r="G347" s="13">
        <v>0.115409851074218</v>
      </c>
      <c r="H347" s="13">
        <v>8.9322574138641304</v>
      </c>
      <c r="I347" s="13">
        <v>0.116108417510986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 t="b">
        <v>1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AG347" s="10"/>
      <c r="AH347" s="10"/>
    </row>
    <row r="348" spans="1:34" x14ac:dyDescent="0.2">
      <c r="A348" s="7">
        <v>2306.0305899999998</v>
      </c>
      <c r="B348" s="3" t="s">
        <v>18</v>
      </c>
      <c r="C348" s="3">
        <v>0</v>
      </c>
      <c r="D348" s="3">
        <v>0</v>
      </c>
      <c r="E348" s="3" t="b">
        <v>1</v>
      </c>
      <c r="F348" s="13">
        <v>28.360053539276102</v>
      </c>
      <c r="G348" s="13">
        <v>0.170156240463256</v>
      </c>
      <c r="H348" s="13">
        <v>29.2318868637084</v>
      </c>
      <c r="I348" s="13">
        <v>0.171188354492187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 t="b">
        <v>1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AG348" s="10"/>
      <c r="AH348" s="10"/>
    </row>
    <row r="349" spans="1:34" x14ac:dyDescent="0.2">
      <c r="A349" s="7">
        <v>2306.0376299999998</v>
      </c>
      <c r="B349" s="3" t="s">
        <v>10</v>
      </c>
      <c r="C349" s="3">
        <v>0</v>
      </c>
      <c r="D349" s="3">
        <v>0</v>
      </c>
      <c r="E349" s="3" t="b">
        <v>0</v>
      </c>
      <c r="F349" s="13">
        <v>16.978204488754201</v>
      </c>
      <c r="G349" s="13">
        <v>0.16886377334594699</v>
      </c>
      <c r="H349" s="13">
        <v>17.023918867111199</v>
      </c>
      <c r="I349" s="13">
        <v>0.16841387748718201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 t="b">
        <v>1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 s="10"/>
      <c r="AH349" s="10"/>
    </row>
    <row r="350" spans="1:34" x14ac:dyDescent="0.2">
      <c r="A350" s="7">
        <v>2306.00378</v>
      </c>
      <c r="B350" s="3" t="s">
        <v>17</v>
      </c>
      <c r="C350" s="3">
        <v>0</v>
      </c>
      <c r="D350" s="3">
        <v>12</v>
      </c>
      <c r="E350" s="3" t="b">
        <v>1</v>
      </c>
      <c r="F350" s="13">
        <v>19.843003511428801</v>
      </c>
      <c r="G350" s="13">
        <v>0.16666936874389601</v>
      </c>
      <c r="H350" s="13">
        <v>18.573798179626401</v>
      </c>
      <c r="I350" s="13">
        <v>0.22155642509460399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 t="b">
        <v>1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AG350" s="10"/>
      <c r="AH350" s="10"/>
    </row>
    <row r="351" spans="1:34" x14ac:dyDescent="0.2">
      <c r="A351" s="7">
        <v>2306.15076</v>
      </c>
      <c r="B351" s="3" t="s">
        <v>17</v>
      </c>
      <c r="C351" s="3">
        <v>0</v>
      </c>
      <c r="D351" s="3">
        <v>0</v>
      </c>
      <c r="E351" s="3" t="b">
        <v>1</v>
      </c>
      <c r="F351" s="13">
        <v>32.572459936141897</v>
      </c>
      <c r="G351" s="13">
        <v>0.118121147155761</v>
      </c>
      <c r="H351" s="13">
        <v>29.147146701812702</v>
      </c>
      <c r="I351" s="13">
        <v>0.16864943504333399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 t="b">
        <v>1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AG351" s="10"/>
      <c r="AH351" s="10"/>
    </row>
    <row r="352" spans="1:34" x14ac:dyDescent="0.2">
      <c r="A352" s="7">
        <v>2306.0005099999998</v>
      </c>
      <c r="B352" s="3" t="s">
        <v>18</v>
      </c>
      <c r="C352" s="3">
        <v>0</v>
      </c>
      <c r="D352" s="3">
        <v>0</v>
      </c>
      <c r="E352" s="3" t="b">
        <v>1</v>
      </c>
      <c r="F352" s="13">
        <v>11.733901500701901</v>
      </c>
      <c r="G352" s="13">
        <v>0.11794090270995999</v>
      </c>
      <c r="H352" s="13">
        <v>12.052252054214399</v>
      </c>
      <c r="I352" s="13">
        <v>0.116129398345947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 t="b">
        <v>1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AG352" s="10"/>
      <c r="AH352" s="10"/>
    </row>
    <row r="353" spans="1:34" x14ac:dyDescent="0.2">
      <c r="A353" s="7">
        <v>2306.0036300000002</v>
      </c>
      <c r="B353" s="3" t="s">
        <v>18</v>
      </c>
      <c r="C353" s="3">
        <v>0</v>
      </c>
      <c r="D353" s="3">
        <v>0</v>
      </c>
      <c r="E353" s="3" t="b">
        <v>1</v>
      </c>
      <c r="F353" s="13">
        <v>21.061676263809201</v>
      </c>
      <c r="G353" s="13">
        <v>0.16969633102416901</v>
      </c>
      <c r="H353" s="13">
        <v>24.692621231079102</v>
      </c>
      <c r="I353" s="13">
        <v>0.115853071212768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 t="b">
        <v>1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AG353" s="10"/>
      <c r="AH353" s="10"/>
    </row>
    <row r="354" spans="1:34" x14ac:dyDescent="0.2">
      <c r="A354" s="7">
        <v>2306.0074100000002</v>
      </c>
      <c r="B354" s="3" t="s">
        <v>13</v>
      </c>
      <c r="C354" s="3">
        <v>0</v>
      </c>
      <c r="D354" s="3">
        <v>0</v>
      </c>
      <c r="E354" s="3" t="b">
        <v>1</v>
      </c>
      <c r="F354" s="13">
        <v>2.0277228355407702</v>
      </c>
      <c r="G354" s="13">
        <v>0.118913173675537</v>
      </c>
      <c r="H354" s="13">
        <v>2.3291771411895699</v>
      </c>
      <c r="I354" s="13">
        <v>0.1159188747406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 t="b">
        <v>1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AG354" s="10"/>
      <c r="AH354" s="10"/>
    </row>
    <row r="355" spans="1:34" x14ac:dyDescent="0.2">
      <c r="A355" s="7">
        <v>2306.0047100000002</v>
      </c>
      <c r="B355" s="3" t="s">
        <v>13</v>
      </c>
      <c r="C355" s="3">
        <v>0</v>
      </c>
      <c r="D355" s="3">
        <v>0</v>
      </c>
      <c r="E355" s="3" t="b">
        <v>1</v>
      </c>
      <c r="F355" s="13">
        <v>102.26093673706001</v>
      </c>
      <c r="G355" s="13">
        <v>0.11659550666809</v>
      </c>
      <c r="H355" s="13">
        <v>109.983445882797</v>
      </c>
      <c r="I355" s="13">
        <v>0.17373132705688399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 t="b">
        <v>1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AG355" s="10" t="s">
        <v>107</v>
      </c>
      <c r="AH355" s="10"/>
    </row>
    <row r="356" spans="1:34" x14ac:dyDescent="0.2">
      <c r="A356" s="7">
        <v>2306.00569</v>
      </c>
      <c r="B356" s="3" t="s">
        <v>18</v>
      </c>
      <c r="C356" s="3">
        <v>0</v>
      </c>
      <c r="D356" s="3">
        <v>0</v>
      </c>
      <c r="E356" s="3" t="b">
        <v>1</v>
      </c>
      <c r="F356" s="13">
        <v>7.2574603557586599</v>
      </c>
      <c r="G356" s="13">
        <v>0.174825429916381</v>
      </c>
      <c r="H356" s="13">
        <v>7.2048244476318297</v>
      </c>
      <c r="I356" s="13">
        <v>0.11586570739745999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 t="b">
        <v>1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AG356" s="10"/>
      <c r="AH356" s="10"/>
    </row>
    <row r="357" spans="1:34" x14ac:dyDescent="0.2">
      <c r="A357" s="7">
        <v>2306.0005900000001</v>
      </c>
      <c r="B357" s="3" t="s">
        <v>63</v>
      </c>
      <c r="C357" s="3">
        <v>0</v>
      </c>
      <c r="D357" s="3">
        <v>0</v>
      </c>
      <c r="E357" s="3" t="b">
        <v>1</v>
      </c>
      <c r="F357" s="13">
        <v>9.7205665111541695</v>
      </c>
      <c r="G357" s="13">
        <v>0.116774082183837</v>
      </c>
      <c r="H357" s="13">
        <v>9.6730356216430593</v>
      </c>
      <c r="I357" s="13">
        <v>0.11608338356018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 t="b">
        <v>1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AG357" s="10"/>
      <c r="AH357" s="10"/>
    </row>
    <row r="358" spans="1:34" x14ac:dyDescent="0.2">
      <c r="A358" s="7">
        <v>2306.0032200000001</v>
      </c>
      <c r="B358" s="3" t="s">
        <v>16</v>
      </c>
      <c r="C358" s="3">
        <v>12</v>
      </c>
      <c r="D358" s="3">
        <v>12</v>
      </c>
      <c r="E358" s="3" t="b">
        <v>0</v>
      </c>
      <c r="F358" s="13">
        <v>2.5366523265838601</v>
      </c>
      <c r="G358" s="13">
        <v>2.4825696945190399</v>
      </c>
      <c r="H358" s="13">
        <v>2.6298682689666699</v>
      </c>
      <c r="I358" s="13">
        <v>0.11634469032287501</v>
      </c>
      <c r="J358" s="3">
        <v>6397</v>
      </c>
      <c r="K358" s="3">
        <v>3077</v>
      </c>
      <c r="L358" s="3">
        <v>8</v>
      </c>
      <c r="M358" s="3">
        <v>9</v>
      </c>
      <c r="N358" s="3">
        <v>1355</v>
      </c>
      <c r="O358" s="3">
        <v>134</v>
      </c>
      <c r="P358" s="3">
        <v>-71</v>
      </c>
      <c r="Q358" s="3">
        <v>14</v>
      </c>
      <c r="R358" s="3" t="b">
        <v>1</v>
      </c>
      <c r="S358" s="3">
        <v>0</v>
      </c>
      <c r="T358" s="3">
        <v>0</v>
      </c>
      <c r="U358" s="3">
        <v>2</v>
      </c>
      <c r="V358" s="3">
        <v>2</v>
      </c>
      <c r="W358" s="3">
        <v>0</v>
      </c>
      <c r="Y358">
        <v>1</v>
      </c>
      <c r="Z358">
        <v>1</v>
      </c>
      <c r="AA358">
        <v>1</v>
      </c>
      <c r="AG358" s="10"/>
      <c r="AH358" s="10"/>
    </row>
    <row r="359" spans="1:34" x14ac:dyDescent="0.2">
      <c r="A359" s="7">
        <v>2306.0010900000002</v>
      </c>
      <c r="B359" s="3" t="s">
        <v>13</v>
      </c>
      <c r="C359" s="3">
        <v>0</v>
      </c>
      <c r="D359" s="3">
        <v>0</v>
      </c>
      <c r="E359" s="3" t="b">
        <v>1</v>
      </c>
      <c r="F359" s="13">
        <v>6.5176551342010498</v>
      </c>
      <c r="G359" s="13">
        <v>0.11618542671203599</v>
      </c>
      <c r="H359" s="13">
        <v>6.7092871665954501</v>
      </c>
      <c r="I359" s="13">
        <v>0.116061449050903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 t="b">
        <v>1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AG359" s="10"/>
      <c r="AH359" s="10"/>
    </row>
    <row r="360" spans="1:34" x14ac:dyDescent="0.2">
      <c r="A360" s="7">
        <v>2306.0043599999999</v>
      </c>
      <c r="B360" s="3" t="s">
        <v>18</v>
      </c>
      <c r="C360" s="3">
        <v>0</v>
      </c>
      <c r="D360" s="3">
        <v>0</v>
      </c>
      <c r="E360" s="3" t="b">
        <v>1</v>
      </c>
      <c r="F360" s="13">
        <v>16.1060338020324</v>
      </c>
      <c r="G360" s="13">
        <v>0.11602735519409101</v>
      </c>
      <c r="H360" s="13">
        <v>16.217242717742899</v>
      </c>
      <c r="I360" s="13">
        <v>0.116008758544921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 t="b">
        <v>1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AG360" s="10"/>
      <c r="AH360" s="10"/>
    </row>
    <row r="361" spans="1:34" x14ac:dyDescent="0.2">
      <c r="A361" s="7">
        <v>2306.0580300000001</v>
      </c>
      <c r="B361" s="3" t="s">
        <v>10</v>
      </c>
      <c r="C361" s="3">
        <v>0</v>
      </c>
      <c r="D361" s="3">
        <v>0</v>
      </c>
      <c r="E361" s="3" t="b">
        <v>0</v>
      </c>
      <c r="F361" s="13">
        <v>16.4318845272064</v>
      </c>
      <c r="G361" s="13">
        <v>0.17451572418212799</v>
      </c>
      <c r="H361" s="13">
        <v>16.410817623138399</v>
      </c>
      <c r="I361" s="13">
        <v>0.11658883094787501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 t="b">
        <v>1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 s="10" t="s">
        <v>109</v>
      </c>
      <c r="AH361" s="10"/>
    </row>
    <row r="362" spans="1:34" x14ac:dyDescent="0.2">
      <c r="A362" s="7">
        <v>2306.0129400000001</v>
      </c>
      <c r="B362" s="3" t="s">
        <v>13</v>
      </c>
      <c r="C362" s="3">
        <v>0</v>
      </c>
      <c r="D362" s="3">
        <v>0</v>
      </c>
      <c r="E362" s="3" t="b">
        <v>1</v>
      </c>
      <c r="F362" s="13">
        <v>20.606643676757798</v>
      </c>
      <c r="G362" s="13">
        <v>0.11672782897949199</v>
      </c>
      <c r="H362" s="13">
        <v>21.176514148712101</v>
      </c>
      <c r="I362" s="13">
        <v>0.11568260192870999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 t="b">
        <v>1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AG362" s="10"/>
      <c r="AH362" s="10"/>
    </row>
    <row r="363" spans="1:34" x14ac:dyDescent="0.2">
      <c r="A363" s="7">
        <v>2306.0151000000001</v>
      </c>
      <c r="B363" s="3" t="s">
        <v>13</v>
      </c>
      <c r="C363" s="3">
        <v>0</v>
      </c>
      <c r="D363" s="3">
        <v>0</v>
      </c>
      <c r="E363" s="3" t="b">
        <v>1</v>
      </c>
      <c r="F363" s="13">
        <v>14.161940813064501</v>
      </c>
      <c r="G363" s="13">
        <v>0.115683078765869</v>
      </c>
      <c r="H363" s="13">
        <v>14.290664196014401</v>
      </c>
      <c r="I363" s="13">
        <v>0.170403957366943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 t="b">
        <v>1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AG363" s="10"/>
      <c r="AH363" s="10"/>
    </row>
    <row r="364" spans="1:34" x14ac:dyDescent="0.2">
      <c r="A364" s="7">
        <v>2306.0011599999998</v>
      </c>
      <c r="B364" s="3" t="s">
        <v>13</v>
      </c>
      <c r="C364" s="3">
        <v>0</v>
      </c>
      <c r="D364" s="3">
        <v>0</v>
      </c>
      <c r="E364" s="3" t="b">
        <v>1</v>
      </c>
      <c r="F364" s="13">
        <v>10.4238638877868</v>
      </c>
      <c r="G364" s="13">
        <v>0.116047620773315</v>
      </c>
      <c r="H364" s="13">
        <v>10.3875520229339</v>
      </c>
      <c r="I364" s="13">
        <v>0.16934037208557101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 t="b">
        <v>1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AG364" s="10"/>
      <c r="AH364" s="10"/>
    </row>
    <row r="365" spans="1:34" x14ac:dyDescent="0.2">
      <c r="A365" s="7">
        <v>2306.0081799999998</v>
      </c>
      <c r="B365" s="3" t="s">
        <v>10</v>
      </c>
      <c r="C365" s="3">
        <v>0</v>
      </c>
      <c r="D365" s="3">
        <v>0</v>
      </c>
      <c r="E365" s="3" t="b">
        <v>1</v>
      </c>
      <c r="F365" s="13">
        <v>33.812728881835902</v>
      </c>
      <c r="G365" s="13">
        <v>0.11631345748901301</v>
      </c>
      <c r="H365" s="13">
        <v>35.780537843704202</v>
      </c>
      <c r="I365" s="13">
        <v>0.166889667510986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 t="b">
        <v>1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AG365" s="10"/>
      <c r="AH365" s="10"/>
    </row>
    <row r="366" spans="1:34" x14ac:dyDescent="0.2">
      <c r="A366" s="7">
        <v>2306.0007500000002</v>
      </c>
      <c r="B366" s="3" t="s">
        <v>64</v>
      </c>
      <c r="C366" s="3">
        <v>12</v>
      </c>
      <c r="D366" s="3">
        <v>12</v>
      </c>
      <c r="E366" s="3" t="b">
        <v>0</v>
      </c>
      <c r="F366" s="13">
        <v>5.54786920547485</v>
      </c>
      <c r="G366" s="13">
        <v>5.5622868537902797</v>
      </c>
      <c r="H366" s="13">
        <v>5.6479396820068297</v>
      </c>
      <c r="I366" s="13">
        <v>0.119374752044677</v>
      </c>
      <c r="J366" s="3">
        <v>15812</v>
      </c>
      <c r="K366" s="3">
        <v>12020</v>
      </c>
      <c r="L366" s="3">
        <v>4</v>
      </c>
      <c r="M366" s="3">
        <v>2</v>
      </c>
      <c r="N366" s="3">
        <v>710</v>
      </c>
      <c r="O366" s="3">
        <v>-13163</v>
      </c>
      <c r="P366" s="3">
        <v>-11070</v>
      </c>
      <c r="Q366" s="3">
        <v>85</v>
      </c>
      <c r="R366" s="3" t="b">
        <v>1</v>
      </c>
      <c r="S366" s="3">
        <v>0</v>
      </c>
      <c r="T366" s="3">
        <v>0</v>
      </c>
      <c r="U366" s="3">
        <v>3</v>
      </c>
      <c r="V366" s="3">
        <v>3</v>
      </c>
      <c r="W366" s="3">
        <v>1</v>
      </c>
      <c r="Y366">
        <v>1</v>
      </c>
      <c r="Z366">
        <v>1</v>
      </c>
      <c r="AA366">
        <v>1</v>
      </c>
      <c r="AB366">
        <v>1</v>
      </c>
      <c r="AG366" s="10"/>
      <c r="AH366" s="10"/>
    </row>
    <row r="367" spans="1:34" x14ac:dyDescent="0.2">
      <c r="A367" s="7">
        <v>2306.01235</v>
      </c>
      <c r="B367" s="3" t="s">
        <v>13</v>
      </c>
      <c r="C367" s="3">
        <v>0</v>
      </c>
      <c r="D367" s="3">
        <v>0</v>
      </c>
      <c r="E367" s="3" t="b">
        <v>0</v>
      </c>
      <c r="F367" s="13">
        <v>3.1314024925231898</v>
      </c>
      <c r="G367" s="13">
        <v>0.115678310394287</v>
      </c>
      <c r="H367" s="13">
        <v>4.0432562828063903</v>
      </c>
      <c r="I367" s="13">
        <v>0.116372108459472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 t="b">
        <v>1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 s="10" t="s">
        <v>117</v>
      </c>
      <c r="AH367" s="10"/>
    </row>
    <row r="368" spans="1:34" x14ac:dyDescent="0.2">
      <c r="A368" s="7">
        <v>2306.02394</v>
      </c>
      <c r="B368" s="3" t="s">
        <v>49</v>
      </c>
      <c r="C368" s="3">
        <v>0</v>
      </c>
      <c r="D368" s="3">
        <v>0</v>
      </c>
      <c r="E368" s="3" t="b">
        <v>1</v>
      </c>
      <c r="F368" s="13">
        <v>4.48860335350036</v>
      </c>
      <c r="G368" s="13">
        <v>0.116784811019897</v>
      </c>
      <c r="H368" s="13">
        <v>4.7473640441894496</v>
      </c>
      <c r="I368" s="13">
        <v>0.115668296813964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 t="b">
        <v>1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AG368" s="10"/>
      <c r="AH368" s="10"/>
    </row>
    <row r="369" spans="1:34" x14ac:dyDescent="0.2">
      <c r="A369" s="7">
        <v>2306.0024899999999</v>
      </c>
      <c r="B369" s="3" t="s">
        <v>10</v>
      </c>
      <c r="C369" s="3" t="s">
        <v>65</v>
      </c>
      <c r="D369" s="3">
        <v>0</v>
      </c>
      <c r="E369" s="3" t="b">
        <v>1</v>
      </c>
      <c r="F369" s="13">
        <v>-1</v>
      </c>
      <c r="G369" s="13">
        <v>-1</v>
      </c>
      <c r="H369" s="13">
        <v>213.31475973129201</v>
      </c>
      <c r="I369" s="13">
        <v>0.21804928779602001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 t="b">
        <v>1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AG369" s="10" t="s">
        <v>107</v>
      </c>
      <c r="AH369" s="10"/>
    </row>
    <row r="370" spans="1:34" x14ac:dyDescent="0.2">
      <c r="A370" s="7">
        <v>2306.0190299999999</v>
      </c>
      <c r="B370" s="3" t="s">
        <v>12</v>
      </c>
      <c r="C370" s="3">
        <v>0</v>
      </c>
      <c r="D370" s="3">
        <v>0</v>
      </c>
      <c r="E370" s="3" t="b">
        <v>1</v>
      </c>
      <c r="F370" s="13">
        <v>53.1143703460693</v>
      </c>
      <c r="G370" s="13">
        <v>0.16654872894287101</v>
      </c>
      <c r="H370" s="13">
        <v>44.670055627822798</v>
      </c>
      <c r="I370" s="13">
        <v>0.21939873695373499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 t="b">
        <v>1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AG370" s="10"/>
      <c r="AH370" s="10"/>
    </row>
    <row r="371" spans="1:34" x14ac:dyDescent="0.2">
      <c r="A371" s="7">
        <v>2306.08248</v>
      </c>
      <c r="B371" s="3" t="s">
        <v>18</v>
      </c>
      <c r="C371" s="3">
        <v>0</v>
      </c>
      <c r="D371" s="3">
        <v>0</v>
      </c>
      <c r="E371" s="3" t="b">
        <v>1</v>
      </c>
      <c r="F371" s="13">
        <v>24.117175579070999</v>
      </c>
      <c r="G371" s="13">
        <v>0.16997575759887601</v>
      </c>
      <c r="H371" s="13">
        <v>20.1699459552764</v>
      </c>
      <c r="I371" s="13">
        <v>0.118086338043212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 t="b">
        <v>1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AG371" s="10"/>
      <c r="AH371" s="10"/>
    </row>
    <row r="372" spans="1:34" x14ac:dyDescent="0.2">
      <c r="A372" s="7">
        <v>2306.00009</v>
      </c>
      <c r="B372" s="3" t="s">
        <v>17</v>
      </c>
      <c r="C372" s="3">
        <v>0</v>
      </c>
      <c r="D372" s="3">
        <v>0</v>
      </c>
      <c r="E372" s="3" t="b">
        <v>1</v>
      </c>
      <c r="F372" s="13">
        <v>24.9253585338592</v>
      </c>
      <c r="G372" s="13">
        <v>0.115748405456542</v>
      </c>
      <c r="H372" s="13">
        <v>18.718513250350899</v>
      </c>
      <c r="I372" s="13">
        <v>0.115773200988769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 t="b">
        <v>1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AG372" s="10"/>
      <c r="AH372" s="10"/>
    </row>
    <row r="373" spans="1:34" x14ac:dyDescent="0.2">
      <c r="A373" s="7">
        <v>2306.0041999999999</v>
      </c>
      <c r="B373" s="3" t="s">
        <v>26</v>
      </c>
      <c r="C373" s="3">
        <v>0</v>
      </c>
      <c r="D373" s="3">
        <v>12</v>
      </c>
      <c r="E373" s="3" t="b">
        <v>1</v>
      </c>
      <c r="F373" s="13">
        <v>11.044043540954499</v>
      </c>
      <c r="G373" s="13">
        <v>0.167481184005737</v>
      </c>
      <c r="H373" s="13">
        <v>9.9840977191924996</v>
      </c>
      <c r="I373" s="13">
        <v>0.21990990638732899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 t="b">
        <v>1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AG373" s="10"/>
      <c r="AH373" s="10"/>
    </row>
    <row r="374" spans="1:34" x14ac:dyDescent="0.2">
      <c r="A374" s="7">
        <v>2306.0016599999999</v>
      </c>
      <c r="B374" s="3" t="s">
        <v>36</v>
      </c>
      <c r="C374" s="3">
        <v>0</v>
      </c>
      <c r="D374" s="3">
        <v>12</v>
      </c>
      <c r="E374" s="3" t="b">
        <v>1</v>
      </c>
      <c r="F374" s="13">
        <v>20.999454736709499</v>
      </c>
      <c r="G374" s="13">
        <v>0.16704678535461401</v>
      </c>
      <c r="H374" s="13">
        <v>15.756046533584501</v>
      </c>
      <c r="I374" s="13">
        <v>0.22506546974182101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 t="b">
        <v>1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AG374" s="10"/>
      <c r="AH374" s="10"/>
    </row>
    <row r="375" spans="1:34" x14ac:dyDescent="0.2">
      <c r="A375" s="7">
        <v>2306.0015899999999</v>
      </c>
      <c r="B375" s="3" t="s">
        <v>10</v>
      </c>
      <c r="C375" s="3">
        <v>0</v>
      </c>
      <c r="D375" s="3">
        <v>0</v>
      </c>
      <c r="E375" s="3" t="b">
        <v>1</v>
      </c>
      <c r="F375" s="13">
        <v>9.9407012462615896</v>
      </c>
      <c r="G375" s="13">
        <v>0.116064548492431</v>
      </c>
      <c r="H375" s="13">
        <v>7.4058353900909397</v>
      </c>
      <c r="I375" s="13">
        <v>0.116918325424194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 t="b">
        <v>1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AG375" s="10"/>
      <c r="AH375" s="10"/>
    </row>
    <row r="376" spans="1:34" x14ac:dyDescent="0.2">
      <c r="A376" s="7">
        <v>2306.0952900000002</v>
      </c>
      <c r="B376" s="3" t="s">
        <v>10</v>
      </c>
      <c r="C376" s="3">
        <v>0</v>
      </c>
      <c r="D376" s="3">
        <v>12</v>
      </c>
      <c r="E376" s="3" t="b">
        <v>1</v>
      </c>
      <c r="F376" s="13">
        <v>16.366003036498999</v>
      </c>
      <c r="G376" s="13">
        <v>0.166615486145019</v>
      </c>
      <c r="H376" s="13">
        <v>11.798523426055899</v>
      </c>
      <c r="I376" s="13">
        <v>0.21779370307922299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 t="b">
        <v>1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AG376" s="10"/>
      <c r="AH376" s="10"/>
    </row>
    <row r="377" spans="1:34" x14ac:dyDescent="0.2">
      <c r="A377" s="7">
        <v>2306.1673099999998</v>
      </c>
      <c r="B377" s="3" t="s">
        <v>10</v>
      </c>
      <c r="C377" s="3">
        <v>0</v>
      </c>
      <c r="D377" s="3">
        <v>0</v>
      </c>
      <c r="E377" s="3" t="b">
        <v>1</v>
      </c>
      <c r="F377" s="13">
        <v>22.801580667495699</v>
      </c>
      <c r="G377" s="13">
        <v>0.116409301757812</v>
      </c>
      <c r="H377" s="13">
        <v>19.9419059753418</v>
      </c>
      <c r="I377" s="13">
        <v>0.16824173927307101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 t="b">
        <v>1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AG377" s="10"/>
      <c r="AH377" s="10"/>
    </row>
    <row r="378" spans="1:34" x14ac:dyDescent="0.2">
      <c r="A378" s="7">
        <v>2306.0015800000001</v>
      </c>
      <c r="B378" s="3" t="s">
        <v>66</v>
      </c>
      <c r="C378" s="3">
        <v>0</v>
      </c>
      <c r="D378" s="3">
        <v>0</v>
      </c>
      <c r="E378" s="3" t="b">
        <v>1</v>
      </c>
      <c r="F378" s="13">
        <v>21.529848575591998</v>
      </c>
      <c r="G378" s="13">
        <v>0.23881721496582001</v>
      </c>
      <c r="H378" s="13">
        <v>14.4905142784118</v>
      </c>
      <c r="I378" s="13">
        <v>0.116458892822265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 t="b">
        <v>1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AG378" s="10"/>
      <c r="AH378" s="10"/>
    </row>
    <row r="379" spans="1:34" x14ac:dyDescent="0.2">
      <c r="A379" s="7">
        <v>2306.0002599999998</v>
      </c>
      <c r="B379" s="3" t="s">
        <v>45</v>
      </c>
      <c r="C379" s="3">
        <v>0</v>
      </c>
      <c r="D379" s="3">
        <v>12</v>
      </c>
      <c r="E379" s="3" t="b">
        <v>1</v>
      </c>
      <c r="F379" s="13">
        <v>13.7940685749053</v>
      </c>
      <c r="G379" s="13">
        <v>0.173649311065673</v>
      </c>
      <c r="H379" s="13">
        <v>11.9798519611358</v>
      </c>
      <c r="I379" s="13">
        <v>0.217216491699218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 t="b">
        <v>1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AG379" s="10"/>
      <c r="AH379" s="10"/>
    </row>
    <row r="380" spans="1:34" x14ac:dyDescent="0.2">
      <c r="A380" s="7">
        <v>2306.0099100000002</v>
      </c>
      <c r="B380" s="3" t="s">
        <v>13</v>
      </c>
      <c r="C380" s="3">
        <v>0</v>
      </c>
      <c r="D380" s="3">
        <v>0</v>
      </c>
      <c r="E380" s="3" t="b">
        <v>1</v>
      </c>
      <c r="F380" s="13">
        <v>9.3231487274169904</v>
      </c>
      <c r="G380" s="13">
        <v>0.116751194000244</v>
      </c>
      <c r="H380" s="13">
        <v>11.2667579650878</v>
      </c>
      <c r="I380" s="13">
        <v>0.169217824935913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 t="b">
        <v>1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AG380" s="10"/>
      <c r="AH380" s="10"/>
    </row>
    <row r="381" spans="1:34" x14ac:dyDescent="0.2">
      <c r="A381" s="7">
        <v>2306.0521699999999</v>
      </c>
      <c r="B381" s="3" t="s">
        <v>18</v>
      </c>
      <c r="C381" s="3">
        <v>0</v>
      </c>
      <c r="D381" s="3">
        <v>0</v>
      </c>
      <c r="E381" s="3" t="b">
        <v>0</v>
      </c>
      <c r="F381" s="13">
        <v>13.4049489498138</v>
      </c>
      <c r="G381" s="13">
        <v>0.169437170028686</v>
      </c>
      <c r="H381" s="13">
        <v>16.339559793472201</v>
      </c>
      <c r="I381" s="13">
        <v>0.16889142990112299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 t="b">
        <v>1</v>
      </c>
      <c r="S381" s="3">
        <v>0</v>
      </c>
      <c r="T381" s="3">
        <v>0</v>
      </c>
      <c r="U381" s="3">
        <v>0</v>
      </c>
      <c r="V381" s="3">
        <v>2</v>
      </c>
      <c r="W381" s="3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 s="10" t="s">
        <v>109</v>
      </c>
      <c r="AH381" s="10"/>
    </row>
    <row r="382" spans="1:34" x14ac:dyDescent="0.2">
      <c r="A382" s="7">
        <v>2306.0042199999998</v>
      </c>
      <c r="B382" s="3" t="s">
        <v>16</v>
      </c>
      <c r="C382" s="3">
        <v>0</v>
      </c>
      <c r="D382" s="3">
        <v>0</v>
      </c>
      <c r="E382" s="3" t="b">
        <v>0</v>
      </c>
      <c r="F382" s="13">
        <v>9.1676633358001691</v>
      </c>
      <c r="G382" s="13">
        <v>0.117364645004272</v>
      </c>
      <c r="H382" s="13">
        <v>9.4356589317321706</v>
      </c>
      <c r="I382" s="13">
        <v>0.11593818664550699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 t="b">
        <v>1</v>
      </c>
      <c r="S382" s="3">
        <v>0</v>
      </c>
      <c r="T382" s="3">
        <v>0</v>
      </c>
      <c r="U382" s="3">
        <v>0</v>
      </c>
      <c r="V382" s="3">
        <v>2</v>
      </c>
      <c r="W382" s="3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 s="10" t="s">
        <v>109</v>
      </c>
      <c r="AH382" s="10"/>
    </row>
    <row r="383" spans="1:34" x14ac:dyDescent="0.2">
      <c r="A383" s="7">
        <v>2306.0144100000002</v>
      </c>
      <c r="B383" s="3" t="s">
        <v>13</v>
      </c>
      <c r="C383" s="3">
        <v>0</v>
      </c>
      <c r="D383" s="3">
        <v>0</v>
      </c>
      <c r="E383" s="3" t="b">
        <v>1</v>
      </c>
      <c r="F383" s="13">
        <v>6.0171349048614502</v>
      </c>
      <c r="G383" s="13">
        <v>0.11620140075683499</v>
      </c>
      <c r="H383" s="13">
        <v>6.1519057750701904</v>
      </c>
      <c r="I383" s="13">
        <v>0.173991203308105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 t="b">
        <v>1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AG383" s="10"/>
      <c r="AH383" s="10"/>
    </row>
    <row r="384" spans="1:34" x14ac:dyDescent="0.2">
      <c r="A384" s="7">
        <v>2306.00027</v>
      </c>
      <c r="B384" s="3" t="s">
        <v>23</v>
      </c>
      <c r="C384" s="3">
        <v>0</v>
      </c>
      <c r="D384" s="3">
        <v>0</v>
      </c>
      <c r="E384" s="3" t="b">
        <v>1</v>
      </c>
      <c r="F384" s="13">
        <v>26.1031107902526</v>
      </c>
      <c r="G384" s="13">
        <v>0.116535425186157</v>
      </c>
      <c r="H384" s="13">
        <v>24.413414239883402</v>
      </c>
      <c r="I384" s="13">
        <v>0.171845197677612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 t="b">
        <v>1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AG384" s="10"/>
      <c r="AH384" s="10"/>
    </row>
    <row r="385" spans="1:34" x14ac:dyDescent="0.2">
      <c r="A385" s="7">
        <v>2306.0006400000002</v>
      </c>
      <c r="B385" s="3" t="s">
        <v>18</v>
      </c>
      <c r="C385" s="3">
        <v>0</v>
      </c>
      <c r="D385" s="3">
        <v>0</v>
      </c>
      <c r="E385" s="3" t="b">
        <v>1</v>
      </c>
      <c r="F385" s="13">
        <v>10.9347829818725</v>
      </c>
      <c r="G385" s="13">
        <v>0.172245264053344</v>
      </c>
      <c r="H385" s="13">
        <v>10.281774520874</v>
      </c>
      <c r="I385" s="13">
        <v>0.17089343070983801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 t="b">
        <v>1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AG385" s="10"/>
      <c r="AH385" s="10"/>
    </row>
    <row r="386" spans="1:34" x14ac:dyDescent="0.2">
      <c r="A386" s="7">
        <v>2306.0243399999999</v>
      </c>
      <c r="B386" s="3" t="s">
        <v>67</v>
      </c>
      <c r="C386" s="3">
        <v>12</v>
      </c>
      <c r="D386" s="3">
        <v>12</v>
      </c>
      <c r="E386" s="3" t="b">
        <v>0</v>
      </c>
      <c r="F386" s="13">
        <v>2.2818195819854701</v>
      </c>
      <c r="G386" s="13">
        <v>2.2321519851684499</v>
      </c>
      <c r="H386" s="13">
        <v>2.4332325458526598</v>
      </c>
      <c r="I386" s="13">
        <v>0.17013788223266599</v>
      </c>
      <c r="J386" s="3">
        <v>24200</v>
      </c>
      <c r="K386" s="3">
        <v>20355</v>
      </c>
      <c r="L386" s="3">
        <v>0</v>
      </c>
      <c r="M386" s="3">
        <v>0</v>
      </c>
      <c r="N386" s="3">
        <v>0</v>
      </c>
      <c r="O386" s="3">
        <v>-24150</v>
      </c>
      <c r="P386" s="3">
        <v>-20326</v>
      </c>
      <c r="Q386" s="3">
        <v>78</v>
      </c>
      <c r="R386" s="3" t="b">
        <v>1</v>
      </c>
      <c r="S386" s="3">
        <v>0</v>
      </c>
      <c r="T386" s="3">
        <v>0</v>
      </c>
      <c r="U386" s="3">
        <v>0</v>
      </c>
      <c r="V386" s="3">
        <v>0</v>
      </c>
      <c r="W386" s="3">
        <v>3</v>
      </c>
      <c r="Y386">
        <v>0</v>
      </c>
      <c r="Z386">
        <v>0</v>
      </c>
      <c r="AA386">
        <v>1</v>
      </c>
      <c r="AB386">
        <v>1</v>
      </c>
      <c r="AG386" s="10"/>
      <c r="AH386" s="10"/>
    </row>
    <row r="387" spans="1:34" x14ac:dyDescent="0.2">
      <c r="A387" s="7">
        <v>2306.0777800000001</v>
      </c>
      <c r="B387" s="3" t="s">
        <v>12</v>
      </c>
      <c r="C387" s="3">
        <v>0</v>
      </c>
      <c r="D387" s="3">
        <v>0</v>
      </c>
      <c r="E387" s="3" t="b">
        <v>1</v>
      </c>
      <c r="F387" s="13">
        <v>19.955710172653198</v>
      </c>
      <c r="G387" s="13">
        <v>0.11647605895995999</v>
      </c>
      <c r="H387" s="13">
        <v>19.859460592269802</v>
      </c>
      <c r="I387" s="13">
        <v>0.170845031738281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 t="b">
        <v>1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AG387" s="10"/>
      <c r="AH387" s="10"/>
    </row>
    <row r="388" spans="1:34" x14ac:dyDescent="0.2">
      <c r="A388" s="7">
        <v>2306.00819</v>
      </c>
      <c r="B388" s="3" t="s">
        <v>68</v>
      </c>
      <c r="C388" s="3">
        <v>0</v>
      </c>
      <c r="D388" s="3">
        <v>0</v>
      </c>
      <c r="E388" s="3" t="b">
        <v>1</v>
      </c>
      <c r="F388" s="13">
        <v>27.114105939865102</v>
      </c>
      <c r="G388" s="13">
        <v>0.167254447937011</v>
      </c>
      <c r="H388" s="13">
        <v>19.0200452804565</v>
      </c>
      <c r="I388" s="13">
        <v>0.116879224777221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 t="b">
        <v>1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AG388" s="10"/>
      <c r="AH388" s="10"/>
    </row>
    <row r="389" spans="1:34" x14ac:dyDescent="0.2">
      <c r="A389" s="7">
        <v>2306.0376799999999</v>
      </c>
      <c r="B389" s="3" t="s">
        <v>69</v>
      </c>
      <c r="C389" s="3">
        <v>0</v>
      </c>
      <c r="D389" s="3">
        <v>0</v>
      </c>
      <c r="E389" s="3" t="b">
        <v>1</v>
      </c>
      <c r="F389" s="13">
        <v>11.4463980197906</v>
      </c>
      <c r="G389" s="13">
        <v>0.115223407745361</v>
      </c>
      <c r="H389" s="13">
        <v>9.9364252090454102</v>
      </c>
      <c r="I389" s="13">
        <v>0.11663007736206001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 t="b">
        <v>1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AG389" s="10"/>
      <c r="AH389" s="10"/>
    </row>
    <row r="390" spans="1:34" x14ac:dyDescent="0.2">
      <c r="A390" s="7">
        <v>2306.0014099999999</v>
      </c>
      <c r="B390" s="3" t="s">
        <v>13</v>
      </c>
      <c r="C390" s="3">
        <v>0</v>
      </c>
      <c r="D390" s="3">
        <v>12</v>
      </c>
      <c r="E390" s="3" t="b">
        <v>1</v>
      </c>
      <c r="F390" s="13">
        <v>30.2381205558776</v>
      </c>
      <c r="G390" s="13">
        <v>0.166628837585449</v>
      </c>
      <c r="H390" s="13">
        <v>22.838766336441001</v>
      </c>
      <c r="I390" s="13">
        <v>0.216432094573974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 t="b">
        <v>1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AG390" s="10"/>
      <c r="AH390" s="10"/>
    </row>
    <row r="391" spans="1:34" x14ac:dyDescent="0.2">
      <c r="A391" s="7">
        <v>2306.0194900000001</v>
      </c>
      <c r="B391" s="3" t="s">
        <v>49</v>
      </c>
      <c r="C391" s="3">
        <v>0</v>
      </c>
      <c r="D391" s="3">
        <v>0</v>
      </c>
      <c r="E391" s="3" t="b">
        <v>1</v>
      </c>
      <c r="F391" s="13">
        <v>24.213310480117801</v>
      </c>
      <c r="G391" s="13">
        <v>0.115606069564819</v>
      </c>
      <c r="H391" s="13">
        <v>20.325748443603501</v>
      </c>
      <c r="I391" s="13">
        <v>0.116346597671508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 t="b">
        <v>1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AG391" s="10"/>
      <c r="AH391" s="10"/>
    </row>
    <row r="392" spans="1:34" x14ac:dyDescent="0.2">
      <c r="A392" s="7">
        <v>2306.0015400000002</v>
      </c>
      <c r="B392" s="3" t="s">
        <v>10</v>
      </c>
      <c r="C392" s="3">
        <v>0</v>
      </c>
      <c r="D392" s="3">
        <v>12</v>
      </c>
      <c r="E392" s="3" t="b">
        <v>1</v>
      </c>
      <c r="F392" s="13">
        <v>41.102271556854198</v>
      </c>
      <c r="G392" s="13">
        <v>0.16960406303405701</v>
      </c>
      <c r="H392" s="13">
        <v>34.690126657485898</v>
      </c>
      <c r="I392" s="13">
        <v>0.218233346939086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 t="b">
        <v>1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AG392" s="10"/>
      <c r="AH392" s="10"/>
    </row>
    <row r="393" spans="1:34" x14ac:dyDescent="0.2">
      <c r="A393" s="7">
        <v>2306.0028699999998</v>
      </c>
      <c r="B393" s="3" t="s">
        <v>11</v>
      </c>
      <c r="C393" s="3">
        <v>0</v>
      </c>
      <c r="D393" s="3">
        <v>0</v>
      </c>
      <c r="E393" s="3" t="b">
        <v>1</v>
      </c>
      <c r="F393" s="13">
        <v>19.556082725524899</v>
      </c>
      <c r="G393" s="13">
        <v>0.169949531555175</v>
      </c>
      <c r="H393" s="13">
        <v>18.083377599716101</v>
      </c>
      <c r="I393" s="13">
        <v>0.174946308135986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 t="b">
        <v>1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AG393" s="10"/>
      <c r="AH393" s="10"/>
    </row>
    <row r="394" spans="1:34" x14ac:dyDescent="0.2">
      <c r="A394" s="7">
        <v>2306.0050999999999</v>
      </c>
      <c r="B394" s="3" t="s">
        <v>10</v>
      </c>
      <c r="C394" s="3">
        <v>0</v>
      </c>
      <c r="D394" s="3">
        <v>0</v>
      </c>
      <c r="E394" s="3" t="b">
        <v>1</v>
      </c>
      <c r="F394" s="13">
        <v>4.1472222805023096</v>
      </c>
      <c r="G394" s="13">
        <v>0.115671396255493</v>
      </c>
      <c r="H394" s="13">
        <v>3.6859538555145201</v>
      </c>
      <c r="I394" s="13">
        <v>0.116461038589477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 t="b">
        <v>1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AG394" s="10"/>
      <c r="AH394" s="10"/>
    </row>
    <row r="395" spans="1:34" x14ac:dyDescent="0.2">
      <c r="A395" s="7">
        <v>2306.0072700000001</v>
      </c>
      <c r="B395" s="3" t="s">
        <v>13</v>
      </c>
      <c r="C395" s="3">
        <v>0</v>
      </c>
      <c r="D395" s="3">
        <v>0</v>
      </c>
      <c r="E395" s="3" t="b">
        <v>1</v>
      </c>
      <c r="F395" s="13">
        <v>15.369922876358</v>
      </c>
      <c r="G395" s="13">
        <v>0.17133140563964799</v>
      </c>
      <c r="H395" s="13">
        <v>14.8671150207519</v>
      </c>
      <c r="I395" s="13">
        <v>0.17022657394409099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 t="b">
        <v>1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AG395" s="10"/>
      <c r="AH395" s="10"/>
    </row>
    <row r="396" spans="1:34" x14ac:dyDescent="0.2">
      <c r="A396" s="7">
        <v>2306.0049300000001</v>
      </c>
      <c r="B396" s="3" t="s">
        <v>10</v>
      </c>
      <c r="C396" s="3">
        <v>0</v>
      </c>
      <c r="D396" s="3">
        <v>0</v>
      </c>
      <c r="E396" s="3" t="b">
        <v>1</v>
      </c>
      <c r="F396" s="13">
        <v>7.7257235050201398</v>
      </c>
      <c r="G396" s="13">
        <v>0.116032361984252</v>
      </c>
      <c r="H396" s="13">
        <v>8.0156424045562709</v>
      </c>
      <c r="I396" s="13">
        <v>0.17409610748290999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 t="b">
        <v>1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AG396" s="10"/>
      <c r="AH396" s="10"/>
    </row>
    <row r="397" spans="1:34" x14ac:dyDescent="0.2">
      <c r="A397" s="7">
        <v>2306.0040800000002</v>
      </c>
      <c r="B397" s="3" t="s">
        <v>23</v>
      </c>
      <c r="C397" s="3">
        <v>0</v>
      </c>
      <c r="D397" s="3">
        <v>12</v>
      </c>
      <c r="E397" s="3" t="b">
        <v>1</v>
      </c>
      <c r="F397" s="13">
        <v>7.6152663230895996</v>
      </c>
      <c r="G397" s="13">
        <v>0.175752162933349</v>
      </c>
      <c r="H397" s="13">
        <v>6.6058375835418701</v>
      </c>
      <c r="I397" s="13">
        <v>0.16666245460510201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 t="b">
        <v>1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AG397" s="10"/>
      <c r="AH397" s="10"/>
    </row>
    <row r="398" spans="1:34" x14ac:dyDescent="0.2">
      <c r="A398" s="7">
        <v>2306.00882</v>
      </c>
      <c r="B398" s="3" t="s">
        <v>13</v>
      </c>
      <c r="C398" s="3">
        <v>0</v>
      </c>
      <c r="D398" s="3">
        <v>12</v>
      </c>
      <c r="E398" s="3" t="b">
        <v>1</v>
      </c>
      <c r="F398" s="13">
        <v>4.2954385280609104</v>
      </c>
      <c r="G398" s="13">
        <v>0.21730208396911599</v>
      </c>
      <c r="H398" s="13">
        <v>3.6403684616088801</v>
      </c>
      <c r="I398" s="13">
        <v>0.166704416275024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 t="b">
        <v>1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AG398" s="10"/>
      <c r="AH398" s="10"/>
    </row>
    <row r="399" spans="1:34" x14ac:dyDescent="0.2">
      <c r="A399" s="7">
        <v>2306.0046400000001</v>
      </c>
      <c r="B399" s="3" t="s">
        <v>17</v>
      </c>
      <c r="C399" s="3">
        <v>0</v>
      </c>
      <c r="D399" s="3">
        <v>0</v>
      </c>
      <c r="E399" s="3" t="b">
        <v>0</v>
      </c>
      <c r="F399" s="13">
        <v>32.095351219177203</v>
      </c>
      <c r="G399" s="13">
        <v>0.115813493728637</v>
      </c>
      <c r="H399" s="13">
        <v>32.1393942832946</v>
      </c>
      <c r="I399" s="13">
        <v>0.21883296966552701</v>
      </c>
      <c r="J399" s="3">
        <v>14</v>
      </c>
      <c r="K399" s="3">
        <v>12</v>
      </c>
      <c r="L399" s="3">
        <v>0</v>
      </c>
      <c r="M399" s="3">
        <v>0</v>
      </c>
      <c r="N399" s="3">
        <v>0</v>
      </c>
      <c r="O399" s="3">
        <v>-12</v>
      </c>
      <c r="P399" s="3">
        <v>-9</v>
      </c>
      <c r="Q399" s="3">
        <v>12</v>
      </c>
      <c r="R399" s="3" t="b">
        <v>1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AA399">
        <v>1</v>
      </c>
      <c r="AG399" s="10" t="s">
        <v>169</v>
      </c>
      <c r="AH399" s="10"/>
    </row>
    <row r="400" spans="1:34" x14ac:dyDescent="0.2">
      <c r="A400" s="7">
        <v>2306.0276399999998</v>
      </c>
      <c r="B400" s="3" t="s">
        <v>12</v>
      </c>
      <c r="C400" s="3">
        <v>0</v>
      </c>
      <c r="D400" s="3">
        <v>0</v>
      </c>
      <c r="E400" s="3" t="b">
        <v>1</v>
      </c>
      <c r="F400" s="13">
        <v>19.336985111236501</v>
      </c>
      <c r="G400" s="13">
        <v>0.117231607437133</v>
      </c>
      <c r="H400" s="13">
        <v>26.740655422210601</v>
      </c>
      <c r="I400" s="13">
        <v>0.116053104400634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 t="b">
        <v>1</v>
      </c>
      <c r="S400" s="3">
        <v>0</v>
      </c>
      <c r="T400" s="3">
        <v>0</v>
      </c>
      <c r="U400" s="3">
        <v>0</v>
      </c>
      <c r="V400" s="3">
        <v>2</v>
      </c>
      <c r="W400" s="3">
        <v>0</v>
      </c>
      <c r="AG400" s="10"/>
      <c r="AH400" s="10"/>
    </row>
    <row r="401" spans="1:34" x14ac:dyDescent="0.2">
      <c r="A401" s="7">
        <v>2306.0027799999998</v>
      </c>
      <c r="B401" s="3" t="s">
        <v>13</v>
      </c>
      <c r="C401" s="3">
        <v>0</v>
      </c>
      <c r="D401" s="3">
        <v>0</v>
      </c>
      <c r="E401" s="3" t="b">
        <v>1</v>
      </c>
      <c r="F401" s="13">
        <v>7.4652588367462096</v>
      </c>
      <c r="G401" s="13">
        <v>0.115541219711303</v>
      </c>
      <c r="H401" s="13">
        <v>6.1033515930175701</v>
      </c>
      <c r="I401" s="13">
        <v>0.116291522979736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 t="b">
        <v>1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AG401" s="10"/>
      <c r="AH401" s="10"/>
    </row>
    <row r="402" spans="1:34" x14ac:dyDescent="0.2">
      <c r="A402" s="7">
        <v>2306.0022199999999</v>
      </c>
      <c r="B402" s="3" t="s">
        <v>10</v>
      </c>
      <c r="C402" s="3">
        <v>0</v>
      </c>
      <c r="D402" s="3">
        <v>0</v>
      </c>
      <c r="E402" s="3" t="b">
        <v>1</v>
      </c>
      <c r="F402" s="13">
        <v>24.110561370849599</v>
      </c>
      <c r="G402" s="13">
        <v>0.115732669830322</v>
      </c>
      <c r="H402" s="13">
        <v>25.858525276184</v>
      </c>
      <c r="I402" s="13">
        <v>0.17414069175720201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 t="b">
        <v>1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AG402" s="10"/>
      <c r="AH402" s="10"/>
    </row>
    <row r="403" spans="1:34" x14ac:dyDescent="0.2">
      <c r="A403" s="7">
        <v>2306.03766</v>
      </c>
      <c r="B403" s="3" t="s">
        <v>49</v>
      </c>
      <c r="C403" s="3">
        <v>0</v>
      </c>
      <c r="D403" s="3">
        <v>0</v>
      </c>
      <c r="E403" s="3" t="b">
        <v>1</v>
      </c>
      <c r="F403" s="13">
        <v>10.8196914196014</v>
      </c>
      <c r="G403" s="13">
        <v>0.17341089248657199</v>
      </c>
      <c r="H403" s="13">
        <v>10.09028840065</v>
      </c>
      <c r="I403" s="13">
        <v>0.17085456848144501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 t="b">
        <v>1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AG403" s="10"/>
      <c r="AH403" s="10"/>
    </row>
    <row r="404" spans="1:34" x14ac:dyDescent="0.2">
      <c r="A404" s="7">
        <v>2306.0047800000002</v>
      </c>
      <c r="B404" s="3" t="s">
        <v>10</v>
      </c>
      <c r="C404" s="3">
        <v>0</v>
      </c>
      <c r="D404" s="3">
        <v>0</v>
      </c>
      <c r="E404" s="3" t="b">
        <v>1</v>
      </c>
      <c r="F404" s="13">
        <v>1.7753765583038299</v>
      </c>
      <c r="G404" s="13">
        <v>0.169267177581787</v>
      </c>
      <c r="H404" s="13">
        <v>2.0804214477539</v>
      </c>
      <c r="I404" s="13">
        <v>0.11658906936645499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 t="b">
        <v>1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AG404" s="10"/>
      <c r="AH404" s="10"/>
    </row>
    <row r="405" spans="1:34" x14ac:dyDescent="0.2">
      <c r="A405" s="7">
        <v>2306.0053699999999</v>
      </c>
      <c r="B405" s="3" t="s">
        <v>10</v>
      </c>
      <c r="C405" s="3">
        <v>0</v>
      </c>
      <c r="D405" s="3">
        <v>0</v>
      </c>
      <c r="E405" s="3" t="b">
        <v>1</v>
      </c>
      <c r="F405" s="13">
        <v>10.487181901931701</v>
      </c>
      <c r="G405" s="13">
        <v>0.118019819259643</v>
      </c>
      <c r="H405" s="13">
        <v>12.6230266094207</v>
      </c>
      <c r="I405" s="13">
        <v>0.172352790832519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 t="b">
        <v>1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AG405" s="10"/>
      <c r="AH405" s="10"/>
    </row>
    <row r="406" spans="1:34" x14ac:dyDescent="0.2">
      <c r="A406" s="7">
        <v>2306.0001900000002</v>
      </c>
      <c r="B406" s="3" t="s">
        <v>10</v>
      </c>
      <c r="C406" s="3">
        <v>0</v>
      </c>
      <c r="D406" s="3">
        <v>12</v>
      </c>
      <c r="E406" s="3" t="b">
        <v>1</v>
      </c>
      <c r="F406" s="13">
        <v>16.3172976970672</v>
      </c>
      <c r="G406" s="13">
        <v>0.16708350181579501</v>
      </c>
      <c r="H406" s="13">
        <v>18.307676315307599</v>
      </c>
      <c r="I406" s="13">
        <v>0.22320532798767001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 t="b">
        <v>1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AG406" s="10"/>
      <c r="AH406" s="10"/>
    </row>
    <row r="407" spans="1:34" x14ac:dyDescent="0.2">
      <c r="A407" s="7">
        <v>2306.0151500000002</v>
      </c>
      <c r="B407" s="3" t="s">
        <v>57</v>
      </c>
      <c r="C407" s="3">
        <v>0</v>
      </c>
      <c r="D407" s="3">
        <v>0</v>
      </c>
      <c r="E407" s="3" t="b">
        <v>1</v>
      </c>
      <c r="F407" s="13">
        <v>20.009053707122799</v>
      </c>
      <c r="G407" s="13">
        <v>0.16982579231262199</v>
      </c>
      <c r="H407" s="13">
        <v>21.996534824371299</v>
      </c>
      <c r="I407" s="13">
        <v>0.11679649353027299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 t="b">
        <v>1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AG407" s="10"/>
      <c r="AH407" s="10"/>
    </row>
    <row r="408" spans="1:34" x14ac:dyDescent="0.2">
      <c r="A408" s="7">
        <v>2306.1094899999998</v>
      </c>
      <c r="B408" s="3" t="s">
        <v>49</v>
      </c>
      <c r="C408" s="3">
        <v>0</v>
      </c>
      <c r="D408" s="3">
        <v>0</v>
      </c>
      <c r="E408" s="3" t="b">
        <v>1</v>
      </c>
      <c r="F408" s="13">
        <v>7.9109160900115896</v>
      </c>
      <c r="G408" s="13">
        <v>0.11626625061035099</v>
      </c>
      <c r="H408" s="13">
        <v>10.6681323051452</v>
      </c>
      <c r="I408" s="13">
        <v>0.16854667663574199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 t="b">
        <v>1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AG408" s="10"/>
      <c r="AH408" s="10"/>
    </row>
    <row r="409" spans="1:34" x14ac:dyDescent="0.2">
      <c r="A409" s="7">
        <v>2306.0140299999998</v>
      </c>
      <c r="B409" s="3" t="s">
        <v>18</v>
      </c>
      <c r="C409" s="3">
        <v>0</v>
      </c>
      <c r="D409" s="3">
        <v>0</v>
      </c>
      <c r="E409" s="3" t="b">
        <v>1</v>
      </c>
      <c r="F409" s="13">
        <v>14.222520828246999</v>
      </c>
      <c r="G409" s="13">
        <v>0.11657142639160099</v>
      </c>
      <c r="H409" s="13">
        <v>18.995132923126199</v>
      </c>
      <c r="I409" s="13">
        <v>0.16754031181335399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 t="b">
        <v>1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AG409" s="10"/>
      <c r="AH409" s="10"/>
    </row>
    <row r="410" spans="1:34" x14ac:dyDescent="0.2">
      <c r="A410" s="7">
        <v>2306.0151099999998</v>
      </c>
      <c r="B410" s="3" t="s">
        <v>10</v>
      </c>
      <c r="C410" s="3">
        <v>0</v>
      </c>
      <c r="D410" s="3">
        <v>0</v>
      </c>
      <c r="E410" s="3" t="b">
        <v>1</v>
      </c>
      <c r="F410" s="13">
        <v>19.676608085632299</v>
      </c>
      <c r="G410" s="13">
        <v>0.16810083389282199</v>
      </c>
      <c r="H410" s="13">
        <v>22.611020088195801</v>
      </c>
      <c r="I410" s="13">
        <v>0.167590141296386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 t="b">
        <v>1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AG410" s="10"/>
      <c r="AH410" s="10"/>
    </row>
    <row r="411" spans="1:34" x14ac:dyDescent="0.2">
      <c r="A411" s="7">
        <v>2306.0046900000002</v>
      </c>
      <c r="B411" s="3" t="s">
        <v>12</v>
      </c>
      <c r="C411" s="3">
        <v>0</v>
      </c>
      <c r="D411" s="3">
        <v>12</v>
      </c>
      <c r="E411" s="3" t="b">
        <v>1</v>
      </c>
      <c r="F411" s="13">
        <v>8.2824635505676198</v>
      </c>
      <c r="G411" s="13">
        <v>0.16720533370971599</v>
      </c>
      <c r="H411" s="13">
        <v>11.972908020019499</v>
      </c>
      <c r="I411" s="13">
        <v>0.22156572341918901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 t="b">
        <v>1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AG411" s="10"/>
      <c r="AH411" s="10"/>
    </row>
    <row r="412" spans="1:34" x14ac:dyDescent="0.2">
      <c r="A412" s="7">
        <v>2306.0016000000001</v>
      </c>
      <c r="B412" s="3" t="s">
        <v>14</v>
      </c>
      <c r="C412" s="3">
        <v>0</v>
      </c>
      <c r="D412" s="3">
        <v>0</v>
      </c>
      <c r="E412" s="3" t="b">
        <v>1</v>
      </c>
      <c r="F412" s="13">
        <v>15.6523308753967</v>
      </c>
      <c r="G412" s="13">
        <v>0.167076826095581</v>
      </c>
      <c r="H412" s="13">
        <v>15.100073099136299</v>
      </c>
      <c r="I412" s="13">
        <v>0.11663818359375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 t="b">
        <v>1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AG412" s="10"/>
      <c r="AH412" s="10"/>
    </row>
    <row r="413" spans="1:34" x14ac:dyDescent="0.2">
      <c r="A413" s="7">
        <v>2306.0039400000001</v>
      </c>
      <c r="B413" s="3" t="s">
        <v>16</v>
      </c>
      <c r="C413" s="3">
        <v>0</v>
      </c>
      <c r="D413" s="3">
        <v>0</v>
      </c>
      <c r="E413" s="3" t="b">
        <v>1</v>
      </c>
      <c r="F413" s="13">
        <v>11.4971616268157</v>
      </c>
      <c r="G413" s="13">
        <v>0.116111040115356</v>
      </c>
      <c r="H413" s="13">
        <v>7.4063804149627597</v>
      </c>
      <c r="I413" s="13">
        <v>0.17287349700927701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 t="b">
        <v>1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AG413" s="10"/>
      <c r="AH413" s="10"/>
    </row>
    <row r="414" spans="1:34" x14ac:dyDescent="0.2">
      <c r="A414" s="7">
        <v>2306.0022100000001</v>
      </c>
      <c r="B414" s="3" t="s">
        <v>18</v>
      </c>
      <c r="C414" s="3">
        <v>0</v>
      </c>
      <c r="D414" s="3">
        <v>12</v>
      </c>
      <c r="E414" s="3" t="b">
        <v>1</v>
      </c>
      <c r="F414" s="13">
        <v>74.837545394897404</v>
      </c>
      <c r="G414" s="13">
        <v>0.168183803558349</v>
      </c>
      <c r="H414" s="13">
        <v>84.764908790588294</v>
      </c>
      <c r="I414" s="13">
        <v>0.22108078002929599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 t="b">
        <v>1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AG414" s="10" t="s">
        <v>107</v>
      </c>
      <c r="AH414" s="10"/>
    </row>
    <row r="415" spans="1:34" x14ac:dyDescent="0.2">
      <c r="A415" s="7">
        <v>2306.00234</v>
      </c>
      <c r="B415" s="3" t="s">
        <v>23</v>
      </c>
      <c r="C415" s="3">
        <v>0</v>
      </c>
      <c r="D415" s="3">
        <v>0</v>
      </c>
      <c r="E415" s="3" t="b">
        <v>1</v>
      </c>
      <c r="F415" s="13">
        <v>4.0394146442413303</v>
      </c>
      <c r="G415" s="13">
        <v>0.167604684829711</v>
      </c>
      <c r="H415" s="13">
        <v>4.44065117835998</v>
      </c>
      <c r="I415" s="13">
        <v>0.16880536079406699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 t="b">
        <v>1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AG415" s="10"/>
      <c r="AH415" s="10"/>
    </row>
    <row r="416" spans="1:34" x14ac:dyDescent="0.2">
      <c r="A416" s="7">
        <v>2306.0420199999999</v>
      </c>
      <c r="B416" s="3" t="s">
        <v>70</v>
      </c>
      <c r="C416" s="3">
        <v>0</v>
      </c>
      <c r="D416" s="3">
        <v>0</v>
      </c>
      <c r="E416" s="3" t="b">
        <v>1</v>
      </c>
      <c r="F416" s="13">
        <v>18.353721857070902</v>
      </c>
      <c r="G416" s="13">
        <v>0.17507338523864699</v>
      </c>
      <c r="H416" s="13">
        <v>24.883050680160501</v>
      </c>
      <c r="I416" s="13">
        <v>0.16705894470214799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 t="b">
        <v>1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AG416" s="10"/>
      <c r="AH416" s="10"/>
    </row>
    <row r="417" spans="1:34" x14ac:dyDescent="0.2">
      <c r="A417" s="7">
        <v>2306.0021400000001</v>
      </c>
      <c r="B417" s="3" t="s">
        <v>13</v>
      </c>
      <c r="C417" s="3">
        <v>0</v>
      </c>
      <c r="D417" s="3">
        <v>0</v>
      </c>
      <c r="E417" s="3" t="b">
        <v>1</v>
      </c>
      <c r="F417" s="13">
        <v>9.2941126823425293</v>
      </c>
      <c r="G417" s="13">
        <v>0.169552326202392</v>
      </c>
      <c r="H417" s="13">
        <v>10.982087373733499</v>
      </c>
      <c r="I417" s="13">
        <v>0.11712098121643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 t="b">
        <v>1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AG417" s="10"/>
      <c r="AH417" s="10"/>
    </row>
    <row r="418" spans="1:34" x14ac:dyDescent="0.2">
      <c r="A418" s="7">
        <v>2306.01935</v>
      </c>
      <c r="B418" s="3" t="s">
        <v>71</v>
      </c>
      <c r="C418" s="3">
        <v>0</v>
      </c>
      <c r="D418" s="3">
        <v>0</v>
      </c>
      <c r="E418" s="3" t="b">
        <v>1</v>
      </c>
      <c r="F418" s="13">
        <v>17.416457891464201</v>
      </c>
      <c r="G418" s="13">
        <v>0.16832756996154699</v>
      </c>
      <c r="H418" s="13">
        <v>17.5050530433654</v>
      </c>
      <c r="I418" s="13">
        <v>0.169890642166137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 t="b">
        <v>1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AG418" s="10"/>
      <c r="AH418" s="10"/>
    </row>
    <row r="419" spans="1:34" x14ac:dyDescent="0.2">
      <c r="A419" s="7">
        <v>2306.02792</v>
      </c>
      <c r="B419" s="3" t="s">
        <v>13</v>
      </c>
      <c r="C419" s="3">
        <v>0</v>
      </c>
      <c r="D419" s="3">
        <v>0</v>
      </c>
      <c r="E419" s="3" t="b">
        <v>1</v>
      </c>
      <c r="F419" s="13">
        <v>14.747976541519099</v>
      </c>
      <c r="G419" s="13">
        <v>0.16743111610412501</v>
      </c>
      <c r="H419" s="13">
        <v>16.301825523376401</v>
      </c>
      <c r="I419" s="13">
        <v>0.11620354652404701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 t="b">
        <v>1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AG419" s="10"/>
      <c r="AH419" s="10"/>
    </row>
    <row r="420" spans="1:34" x14ac:dyDescent="0.2">
      <c r="A420" s="7">
        <v>2306.0413199999998</v>
      </c>
      <c r="B420" s="3" t="s">
        <v>13</v>
      </c>
      <c r="C420" s="3">
        <v>0</v>
      </c>
      <c r="D420" s="3">
        <v>0</v>
      </c>
      <c r="E420" s="3" t="b">
        <v>1</v>
      </c>
      <c r="F420" s="13">
        <v>11.3432824611663</v>
      </c>
      <c r="G420" s="13">
        <v>0.116130828857421</v>
      </c>
      <c r="H420" s="13">
        <v>12.853854894637999</v>
      </c>
      <c r="I420" s="13">
        <v>0.169995307922363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 t="b">
        <v>1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AG420" s="10"/>
      <c r="AH420" s="10"/>
    </row>
    <row r="421" spans="1:34" x14ac:dyDescent="0.2">
      <c r="A421" s="7">
        <v>2306.0165999999999</v>
      </c>
      <c r="B421" s="3" t="s">
        <v>10</v>
      </c>
      <c r="C421" s="3">
        <v>0</v>
      </c>
      <c r="D421" s="3">
        <v>12</v>
      </c>
      <c r="E421" s="3" t="b">
        <v>1</v>
      </c>
      <c r="F421" s="13">
        <v>11.994225025177</v>
      </c>
      <c r="G421" s="13">
        <v>0.17084550857543901</v>
      </c>
      <c r="H421" s="13">
        <v>12.5943803787231</v>
      </c>
      <c r="I421" s="13">
        <v>0.220743417739868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 t="b">
        <v>1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AG421" s="10"/>
      <c r="AH421" s="10"/>
    </row>
    <row r="422" spans="1:34" x14ac:dyDescent="0.2">
      <c r="A422" s="7">
        <v>2306.09175</v>
      </c>
      <c r="B422" s="3" t="s">
        <v>10</v>
      </c>
      <c r="C422" s="3">
        <v>0</v>
      </c>
      <c r="D422" s="3">
        <v>0</v>
      </c>
      <c r="E422" s="3" t="b">
        <v>1</v>
      </c>
      <c r="F422" s="13">
        <v>34.026011705398503</v>
      </c>
      <c r="G422" s="13">
        <v>0.116582632064819</v>
      </c>
      <c r="H422" s="13">
        <v>38.3350698947906</v>
      </c>
      <c r="I422" s="13">
        <v>0.168693542480468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 t="b">
        <v>1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AG422" s="10"/>
      <c r="AH422" s="10"/>
    </row>
    <row r="423" spans="1:34" x14ac:dyDescent="0.2">
      <c r="A423" s="7">
        <v>2306.0010299999999</v>
      </c>
      <c r="B423" s="3" t="s">
        <v>10</v>
      </c>
      <c r="C423" s="3">
        <v>0</v>
      </c>
      <c r="D423" s="3">
        <v>0</v>
      </c>
      <c r="E423" s="3" t="b">
        <v>1</v>
      </c>
      <c r="F423" s="13">
        <v>44.934041023254402</v>
      </c>
      <c r="G423" s="13">
        <v>0.169727087020874</v>
      </c>
      <c r="H423" s="13">
        <v>44.611984014511101</v>
      </c>
      <c r="I423" s="13">
        <v>0.16846871376037501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 t="b">
        <v>1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AG423" s="10"/>
      <c r="AH423" s="10"/>
    </row>
    <row r="424" spans="1:34" x14ac:dyDescent="0.2">
      <c r="A424" s="7">
        <v>2306.0026600000001</v>
      </c>
      <c r="B424" s="3" t="s">
        <v>10</v>
      </c>
      <c r="C424" s="3">
        <v>0</v>
      </c>
      <c r="D424" s="3">
        <v>0</v>
      </c>
      <c r="E424" s="3" t="b">
        <v>1</v>
      </c>
      <c r="F424" s="13">
        <v>14.0980794429779</v>
      </c>
      <c r="G424" s="13">
        <v>0.116138935089111</v>
      </c>
      <c r="H424" s="13">
        <v>15.577901840209901</v>
      </c>
      <c r="I424" s="13">
        <v>0.116879224777221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 t="b">
        <v>1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AG424" s="10"/>
      <c r="AH424" s="10"/>
    </row>
    <row r="425" spans="1:34" x14ac:dyDescent="0.2">
      <c r="A425" s="7">
        <v>2306.0459799999999</v>
      </c>
      <c r="B425" s="3" t="s">
        <v>38</v>
      </c>
      <c r="C425" s="3">
        <v>0</v>
      </c>
      <c r="D425" s="3">
        <v>0</v>
      </c>
      <c r="E425" s="3" t="b">
        <v>1</v>
      </c>
      <c r="F425" s="13">
        <v>10.0701928138732</v>
      </c>
      <c r="G425" s="13">
        <v>0.11706876754760701</v>
      </c>
      <c r="H425" s="13">
        <v>10.369866132736201</v>
      </c>
      <c r="I425" s="13">
        <v>0.168482780456542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 t="b">
        <v>1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AG425" s="10"/>
      <c r="AH425" s="10"/>
    </row>
    <row r="426" spans="1:34" x14ac:dyDescent="0.2">
      <c r="A426" s="7">
        <v>2306.00299</v>
      </c>
      <c r="B426" s="3" t="s">
        <v>10</v>
      </c>
      <c r="C426" s="3">
        <v>0</v>
      </c>
      <c r="D426" s="3">
        <v>0</v>
      </c>
      <c r="E426" s="3" t="b">
        <v>1</v>
      </c>
      <c r="F426" s="13">
        <v>12.784840822219801</v>
      </c>
      <c r="G426" s="13">
        <v>0.174897670745849</v>
      </c>
      <c r="H426" s="13">
        <v>13.5573971271514</v>
      </c>
      <c r="I426" s="13">
        <v>0.17175745964050201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 t="b">
        <v>1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AG426" s="10"/>
      <c r="AH426" s="10"/>
    </row>
    <row r="427" spans="1:34" x14ac:dyDescent="0.2">
      <c r="A427" s="7">
        <v>2306.00081</v>
      </c>
      <c r="B427" s="3" t="s">
        <v>18</v>
      </c>
      <c r="C427" s="3">
        <v>0</v>
      </c>
      <c r="D427" s="3">
        <v>12</v>
      </c>
      <c r="E427" s="3" t="b">
        <v>1</v>
      </c>
      <c r="F427" s="13">
        <v>16.4261763095855</v>
      </c>
      <c r="G427" s="13">
        <v>0.170429468154907</v>
      </c>
      <c r="H427" s="13">
        <v>16.627623558044402</v>
      </c>
      <c r="I427" s="13">
        <v>0.16644191741943301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 t="b">
        <v>1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AG427" s="10"/>
      <c r="AH427" s="10"/>
    </row>
    <row r="428" spans="1:34" x14ac:dyDescent="0.2">
      <c r="A428" s="7">
        <v>2306.0013800000002</v>
      </c>
      <c r="B428" s="3" t="s">
        <v>16</v>
      </c>
      <c r="C428" s="3">
        <v>0</v>
      </c>
      <c r="D428" s="3">
        <v>0</v>
      </c>
      <c r="E428" s="3" t="b">
        <v>1</v>
      </c>
      <c r="F428" s="13">
        <v>12.1030087471008</v>
      </c>
      <c r="G428" s="13">
        <v>0.17078495025634699</v>
      </c>
      <c r="H428" s="13">
        <v>12.6066370010375</v>
      </c>
      <c r="I428" s="13">
        <v>0.116156578063964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 t="b">
        <v>1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AG428" s="10"/>
      <c r="AH428" s="10"/>
    </row>
    <row r="429" spans="1:34" x14ac:dyDescent="0.2">
      <c r="A429" s="7">
        <v>2306.0022899999999</v>
      </c>
      <c r="B429" s="3" t="s">
        <v>17</v>
      </c>
      <c r="C429" s="3">
        <v>0</v>
      </c>
      <c r="D429" s="3">
        <v>12</v>
      </c>
      <c r="E429" s="3" t="b">
        <v>0</v>
      </c>
      <c r="F429" s="13">
        <v>17.296709775924601</v>
      </c>
      <c r="G429" s="13">
        <v>0.16661643981933499</v>
      </c>
      <c r="H429" s="13">
        <v>13.536749839782701</v>
      </c>
      <c r="I429" s="13">
        <v>0.16651654243469199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 t="b">
        <v>1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 s="10" t="s">
        <v>109</v>
      </c>
      <c r="AH429" s="10"/>
    </row>
    <row r="430" spans="1:34" x14ac:dyDescent="0.2">
      <c r="A430" s="7">
        <v>2306.0015600000002</v>
      </c>
      <c r="B430" s="3" t="s">
        <v>12</v>
      </c>
      <c r="C430" s="3">
        <v>0</v>
      </c>
      <c r="D430" s="3">
        <v>12</v>
      </c>
      <c r="E430" s="3" t="b">
        <v>1</v>
      </c>
      <c r="F430" s="13">
        <v>13.720652818679801</v>
      </c>
      <c r="G430" s="13">
        <v>0.16709113121032701</v>
      </c>
      <c r="H430" s="13">
        <v>11.996107339859</v>
      </c>
      <c r="I430" s="13">
        <v>0.16630458831787101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 t="b">
        <v>1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AG430" s="10"/>
      <c r="AH430" s="10"/>
    </row>
    <row r="431" spans="1:34" x14ac:dyDescent="0.2">
      <c r="A431" s="7">
        <v>2306.0057999999999</v>
      </c>
      <c r="B431" s="3" t="s">
        <v>72</v>
      </c>
      <c r="C431" s="3">
        <v>0</v>
      </c>
      <c r="D431" s="3">
        <v>0</v>
      </c>
      <c r="E431" s="3" t="b">
        <v>1</v>
      </c>
      <c r="F431" s="13">
        <v>28.095579624176001</v>
      </c>
      <c r="G431" s="13">
        <v>0.170686960220336</v>
      </c>
      <c r="H431" s="13">
        <v>24.546731233596802</v>
      </c>
      <c r="I431" s="13">
        <v>0.16826534271240201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 t="b">
        <v>1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AG431" s="10"/>
      <c r="AH431" s="10"/>
    </row>
    <row r="432" spans="1:34" x14ac:dyDescent="0.2">
      <c r="A432" s="7">
        <v>2306.0003000000002</v>
      </c>
      <c r="B432" s="3" t="s">
        <v>57</v>
      </c>
      <c r="C432" s="3">
        <v>12</v>
      </c>
      <c r="D432" s="3">
        <v>12</v>
      </c>
      <c r="E432" s="3" t="b">
        <v>0</v>
      </c>
      <c r="F432" s="13">
        <v>0.42040991783142001</v>
      </c>
      <c r="G432" s="13">
        <v>0.37105131149291898</v>
      </c>
      <c r="H432" s="13">
        <v>0.46920657157897899</v>
      </c>
      <c r="I432" s="13">
        <v>0.116286993026733</v>
      </c>
      <c r="Y432" t="s">
        <v>120</v>
      </c>
      <c r="AG432" s="10"/>
      <c r="AH432" s="10"/>
    </row>
    <row r="433" spans="1:34" x14ac:dyDescent="0.2">
      <c r="A433" s="7">
        <v>2306.00558</v>
      </c>
      <c r="B433" s="3" t="s">
        <v>13</v>
      </c>
      <c r="C433" s="3">
        <v>12</v>
      </c>
      <c r="D433" s="3">
        <v>12</v>
      </c>
      <c r="E433" s="3" t="b">
        <v>0</v>
      </c>
      <c r="F433" s="13">
        <v>5.5955526828765798</v>
      </c>
      <c r="G433" s="13">
        <v>5.64939165115356</v>
      </c>
      <c r="H433" s="13">
        <v>6.1179673671722403</v>
      </c>
      <c r="I433" s="13">
        <v>0.169644355773925</v>
      </c>
      <c r="J433" s="3">
        <v>9104</v>
      </c>
      <c r="K433" s="3">
        <v>2234</v>
      </c>
      <c r="L433" s="3">
        <v>0</v>
      </c>
      <c r="M433" s="3">
        <v>0</v>
      </c>
      <c r="N433" s="3">
        <v>2638</v>
      </c>
      <c r="O433" s="3">
        <v>157</v>
      </c>
      <c r="P433" s="3">
        <v>-728</v>
      </c>
      <c r="Q433" s="3">
        <v>52</v>
      </c>
      <c r="R433" s="3" t="b">
        <v>1</v>
      </c>
      <c r="S433" s="3">
        <v>0</v>
      </c>
      <c r="T433" s="3">
        <v>0</v>
      </c>
      <c r="U433" s="3">
        <v>2</v>
      </c>
      <c r="V433" s="3">
        <v>2</v>
      </c>
      <c r="W433" s="3">
        <v>0</v>
      </c>
      <c r="Y433">
        <v>1</v>
      </c>
      <c r="Z433">
        <v>1</v>
      </c>
      <c r="AA433">
        <v>1</v>
      </c>
      <c r="AB433">
        <v>1</v>
      </c>
      <c r="AG433" s="10"/>
      <c r="AH433" s="10"/>
    </row>
  </sheetData>
  <mergeCells count="3">
    <mergeCell ref="AM3:AV3"/>
    <mergeCell ref="AJ14:AK14"/>
    <mergeCell ref="AY3:BH3"/>
  </mergeCells>
  <conditionalFormatting sqref="C1:D1048576">
    <cfRule type="colorScale" priority="9">
      <colorScale>
        <cfvo type="min"/>
        <cfvo type="max"/>
        <color rgb="FFE5FDE4"/>
        <color rgb="FFFEFDB7"/>
      </colorScale>
    </cfRule>
  </conditionalFormatting>
  <conditionalFormatting sqref="J1:O1 R1:W1 E1:E1048576 J2:W1048576">
    <cfRule type="cellIs" dxfId="52" priority="6" stopIfTrue="1" operator="equal">
      <formula>TRUE</formula>
    </cfRule>
    <cfRule type="cellIs" dxfId="51" priority="7" stopIfTrue="1" operator="equal">
      <formula>FALSE</formula>
    </cfRule>
    <cfRule type="cellIs" dxfId="50" priority="8" stopIfTrue="1" operator="equal">
      <formula>0</formula>
    </cfRule>
  </conditionalFormatting>
  <conditionalFormatting sqref="Y1:AF1048576">
    <cfRule type="cellIs" dxfId="49" priority="5" operator="equal">
      <formula>1</formula>
    </cfRule>
  </conditionalFormatting>
  <conditionalFormatting sqref="AN6:AV68">
    <cfRule type="cellIs" dxfId="48" priority="3" operator="equal">
      <formula>0</formula>
    </cfRule>
    <cfRule type="colorScale" priority="4">
      <colorScale>
        <cfvo type="min"/>
        <cfvo type="max"/>
        <color rgb="FFFCFCFF"/>
        <color rgb="FF63BE7B"/>
      </colorScale>
    </cfRule>
  </conditionalFormatting>
  <conditionalFormatting sqref="AZ6:BH68">
    <cfRule type="cellIs" dxfId="47" priority="1" stopIfTrue="1" operator="equal">
      <formula>0</formula>
    </cfRule>
    <cfRule type="colorScale" priority="2">
      <colorScale>
        <cfvo type="min"/>
        <cfvo type="percentile" val="50"/>
        <cfvo type="max"/>
        <color rgb="FF63BE7B"/>
        <color rgb="FFE3FD7C"/>
        <color rgb="FFF8696B"/>
      </colorScale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6485D-BDC1-5B44-B4EC-7DC4BE7B9DA7}">
  <dimension ref="A1:BG433"/>
  <sheetViews>
    <sheetView workbookViewId="0">
      <pane xSplit="5" ySplit="1" topLeftCell="L2" activePane="bottomRight" state="frozen"/>
      <selection pane="topRight" activeCell="F1" sqref="F1"/>
      <selection pane="bottomLeft" activeCell="A2" sqref="A2"/>
      <selection pane="bottomRight" activeCell="A96" sqref="A96"/>
    </sheetView>
  </sheetViews>
  <sheetFormatPr baseColWidth="10" defaultRowHeight="16" x14ac:dyDescent="0.2"/>
  <cols>
    <col min="1" max="1" width="11.6640625" style="6" bestFit="1" customWidth="1"/>
    <col min="2" max="2" width="10.83203125" style="3"/>
    <col min="3" max="4" width="6.6640625" style="3" customWidth="1"/>
    <col min="5" max="5" width="10.83203125" style="3"/>
    <col min="6" max="9" width="6.6640625" style="3" customWidth="1"/>
    <col min="10" max="23" width="9.83203125" style="3" customWidth="1"/>
  </cols>
  <sheetData>
    <row r="1" spans="1:59" s="5" customFormat="1" x14ac:dyDescent="0.2">
      <c r="A1" s="6" t="s">
        <v>0</v>
      </c>
      <c r="B1" s="2" t="s">
        <v>2</v>
      </c>
      <c r="C1" s="2" t="s">
        <v>4</v>
      </c>
      <c r="D1" s="2" t="s">
        <v>5</v>
      </c>
      <c r="E1" s="2" t="s">
        <v>8</v>
      </c>
      <c r="F1" s="2" t="s">
        <v>76</v>
      </c>
      <c r="G1" s="2" t="s">
        <v>79</v>
      </c>
      <c r="H1" s="2" t="s">
        <v>77</v>
      </c>
      <c r="I1" s="2" t="s">
        <v>80</v>
      </c>
      <c r="J1" s="2" t="s">
        <v>96</v>
      </c>
      <c r="K1" s="2" t="s">
        <v>95</v>
      </c>
      <c r="L1" s="2" t="s">
        <v>94</v>
      </c>
      <c r="M1" s="2" t="s">
        <v>93</v>
      </c>
      <c r="N1" s="2" t="s">
        <v>92</v>
      </c>
      <c r="O1" s="2" t="s">
        <v>91</v>
      </c>
      <c r="P1" s="2" t="s">
        <v>97</v>
      </c>
      <c r="Q1" s="2" t="s">
        <v>98</v>
      </c>
      <c r="R1" s="2" t="s">
        <v>90</v>
      </c>
      <c r="S1" s="2" t="s">
        <v>89</v>
      </c>
      <c r="T1" s="2" t="s">
        <v>88</v>
      </c>
      <c r="U1" s="2" t="s">
        <v>87</v>
      </c>
      <c r="V1" s="2" t="s">
        <v>86</v>
      </c>
      <c r="W1" s="2" t="s">
        <v>85</v>
      </c>
      <c r="Y1" s="14" t="s">
        <v>99</v>
      </c>
      <c r="Z1" s="14" t="s">
        <v>100</v>
      </c>
      <c r="AA1" s="14" t="s">
        <v>101</v>
      </c>
      <c r="AB1" s="14" t="s">
        <v>102</v>
      </c>
      <c r="AC1" s="14" t="s">
        <v>103</v>
      </c>
      <c r="AD1" s="14" t="s">
        <v>104</v>
      </c>
      <c r="AE1" s="14" t="s">
        <v>105</v>
      </c>
      <c r="AF1" s="14" t="s">
        <v>106</v>
      </c>
    </row>
    <row r="2" spans="1:59" x14ac:dyDescent="0.2">
      <c r="A2" s="7">
        <v>2306.0458699999999</v>
      </c>
      <c r="B2" s="3" t="s">
        <v>10</v>
      </c>
      <c r="C2" s="3">
        <v>0</v>
      </c>
      <c r="D2" s="3">
        <v>0</v>
      </c>
      <c r="E2" s="3" t="b">
        <v>1</v>
      </c>
      <c r="F2" s="13">
        <v>16.9130165576934</v>
      </c>
      <c r="G2" s="13">
        <v>0.116395711898803</v>
      </c>
      <c r="H2" s="13">
        <v>11.1895422935485</v>
      </c>
      <c r="I2" s="13">
        <v>0.171660661697387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 t="b">
        <v>1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Y2" t="s">
        <v>148</v>
      </c>
      <c r="Z2" t="s">
        <v>148</v>
      </c>
      <c r="AA2" t="s">
        <v>148</v>
      </c>
      <c r="AB2" t="s">
        <v>148</v>
      </c>
      <c r="AC2" t="s">
        <v>148</v>
      </c>
      <c r="AD2" t="s">
        <v>148</v>
      </c>
      <c r="AE2" t="s">
        <v>148</v>
      </c>
      <c r="AF2" t="s">
        <v>148</v>
      </c>
    </row>
    <row r="3" spans="1:59" x14ac:dyDescent="0.2">
      <c r="A3" s="7">
        <v>2306.0004899999999</v>
      </c>
      <c r="B3" s="3" t="s">
        <v>11</v>
      </c>
      <c r="C3" s="3">
        <v>0</v>
      </c>
      <c r="D3" s="3">
        <v>0</v>
      </c>
      <c r="E3" s="3" t="b">
        <v>0</v>
      </c>
      <c r="F3" s="13">
        <v>79.332881927490206</v>
      </c>
      <c r="G3" s="13">
        <v>0.16825366020202601</v>
      </c>
      <c r="H3" s="13">
        <v>75.946252107620197</v>
      </c>
      <c r="I3" s="13">
        <v>0.167282104492187</v>
      </c>
      <c r="J3" s="3">
        <v>4</v>
      </c>
      <c r="K3" s="3">
        <v>4</v>
      </c>
      <c r="L3" s="3">
        <v>0</v>
      </c>
      <c r="M3" s="3">
        <v>0</v>
      </c>
      <c r="N3" s="3">
        <v>0</v>
      </c>
      <c r="O3" s="3">
        <v>2</v>
      </c>
      <c r="P3" s="3">
        <v>2</v>
      </c>
      <c r="Q3" s="3">
        <v>3</v>
      </c>
      <c r="R3" s="3" t="b">
        <v>1</v>
      </c>
      <c r="S3" s="3">
        <v>0</v>
      </c>
      <c r="T3" s="3">
        <v>0</v>
      </c>
      <c r="U3" s="3">
        <v>0</v>
      </c>
      <c r="V3" s="3">
        <v>6</v>
      </c>
      <c r="W3" s="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I3" s="19" t="s">
        <v>153</v>
      </c>
      <c r="AJ3" s="19" t="s">
        <v>154</v>
      </c>
      <c r="AL3" s="47" t="s">
        <v>156</v>
      </c>
      <c r="AM3" s="47"/>
      <c r="AN3" s="47"/>
      <c r="AO3" s="47"/>
      <c r="AP3" s="47"/>
      <c r="AQ3" s="47"/>
      <c r="AR3" s="47"/>
      <c r="AS3" s="47"/>
      <c r="AT3" s="47"/>
      <c r="AU3" s="47"/>
      <c r="AX3" s="47" t="s">
        <v>156</v>
      </c>
      <c r="AY3" s="47"/>
      <c r="AZ3" s="47"/>
      <c r="BA3" s="47"/>
      <c r="BB3" s="47"/>
      <c r="BC3" s="47"/>
      <c r="BD3" s="47"/>
      <c r="BE3" s="47"/>
      <c r="BF3" s="47"/>
      <c r="BG3" s="47"/>
    </row>
    <row r="4" spans="1:59" x14ac:dyDescent="0.2">
      <c r="A4" s="7">
        <v>2306.1106100000002</v>
      </c>
      <c r="B4" s="3" t="s">
        <v>10</v>
      </c>
      <c r="C4" s="3">
        <v>0</v>
      </c>
      <c r="D4" s="3">
        <v>0</v>
      </c>
      <c r="E4" s="3" t="b">
        <v>1</v>
      </c>
      <c r="F4" s="13">
        <v>13.659832000732401</v>
      </c>
      <c r="G4" s="13">
        <v>0.11572146415710401</v>
      </c>
      <c r="H4" s="13">
        <v>10.4242770671844</v>
      </c>
      <c r="I4" s="13">
        <v>0.16766405105590801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 t="b">
        <v>1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Y4" t="s">
        <v>148</v>
      </c>
      <c r="Z4" t="s">
        <v>148</v>
      </c>
      <c r="AA4" t="s">
        <v>148</v>
      </c>
      <c r="AB4" t="s">
        <v>148</v>
      </c>
      <c r="AC4" t="s">
        <v>148</v>
      </c>
      <c r="AD4" t="s">
        <v>148</v>
      </c>
      <c r="AE4" t="s">
        <v>148</v>
      </c>
      <c r="AF4" t="s">
        <v>148</v>
      </c>
      <c r="AI4" s="16" t="s">
        <v>155</v>
      </c>
      <c r="AJ4" s="16">
        <f>COUNTIFS(W:W, "&lt;&gt;0", W:W, "&lt;&gt;")-1</f>
        <v>2</v>
      </c>
      <c r="AL4" s="16"/>
      <c r="AM4" s="16" t="str" cm="1">
        <f t="array" ref="AM4:AU4">TRANSPOSE(AI4:AI12)</f>
        <v>num pages</v>
      </c>
      <c r="AN4" s="16" t="str">
        <v>letter spacing</v>
      </c>
      <c r="AO4" s="16" t="str">
        <v>line break</v>
      </c>
      <c r="AP4" s="16" t="str">
        <v>refs</v>
      </c>
      <c r="AQ4" s="16" t="str">
        <v>content</v>
      </c>
      <c r="AR4" s="16" t="str">
        <v>font styles</v>
      </c>
      <c r="AS4" s="16" t="str">
        <v>other styles</v>
      </c>
      <c r="AT4" s="16" t="str">
        <v>ligatures</v>
      </c>
      <c r="AU4" s="16" t="str">
        <v>images</v>
      </c>
      <c r="AX4" s="16"/>
      <c r="AY4" s="16" t="str" cm="1">
        <f t="array" ref="AY4:BG5">TRANSPOSE(AI16:AJ24)</f>
        <v>num pages</v>
      </c>
      <c r="AZ4" s="16" t="str">
        <v>letter spacing</v>
      </c>
      <c r="BA4" s="16" t="str">
        <v>line break</v>
      </c>
      <c r="BB4" s="16" t="str">
        <v>refs</v>
      </c>
      <c r="BC4" s="16" t="str">
        <v>content</v>
      </c>
      <c r="BD4" s="16" t="str">
        <v>font styles</v>
      </c>
      <c r="BE4" s="16" t="str">
        <v>other styles</v>
      </c>
      <c r="BF4" s="16" t="str">
        <v>ligatures</v>
      </c>
      <c r="BG4" s="16" t="str">
        <v>images</v>
      </c>
    </row>
    <row r="5" spans="1:59" x14ac:dyDescent="0.2">
      <c r="A5" s="7">
        <v>2306.0266700000002</v>
      </c>
      <c r="B5" s="3" t="s">
        <v>12</v>
      </c>
      <c r="C5" s="3">
        <v>12</v>
      </c>
      <c r="D5" s="3">
        <v>12</v>
      </c>
      <c r="E5" s="3" t="b">
        <v>1</v>
      </c>
      <c r="F5" s="13">
        <v>8.8964641094207693</v>
      </c>
      <c r="G5" s="13">
        <v>0.11689329147338801</v>
      </c>
      <c r="H5" s="13">
        <v>6.2118155956268302</v>
      </c>
      <c r="I5" s="13">
        <v>0.166701555252075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 t="b">
        <v>1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Y5" t="s">
        <v>148</v>
      </c>
      <c r="Z5" t="s">
        <v>148</v>
      </c>
      <c r="AA5" t="s">
        <v>148</v>
      </c>
      <c r="AB5" t="s">
        <v>148</v>
      </c>
      <c r="AC5" t="s">
        <v>148</v>
      </c>
      <c r="AD5" t="s">
        <v>148</v>
      </c>
      <c r="AE5" t="s">
        <v>148</v>
      </c>
      <c r="AF5" t="s">
        <v>148</v>
      </c>
      <c r="AI5" s="16" t="s">
        <v>99</v>
      </c>
      <c r="AJ5" s="16">
        <f>COUNTIF(Y:Y,1)</f>
        <v>56</v>
      </c>
      <c r="AL5" s="22" t="s">
        <v>158</v>
      </c>
      <c r="AM5" s="22">
        <f>SUM(AM6:AM68)</f>
        <v>2</v>
      </c>
      <c r="AN5" s="22">
        <f t="shared" ref="AN5:AU5" si="0">SUM(AN6:AN68)</f>
        <v>56</v>
      </c>
      <c r="AO5" s="22">
        <f t="shared" si="0"/>
        <v>14</v>
      </c>
      <c r="AP5" s="22">
        <f t="shared" si="0"/>
        <v>10</v>
      </c>
      <c r="AQ5" s="22">
        <f t="shared" si="0"/>
        <v>3</v>
      </c>
      <c r="AR5" s="22">
        <f t="shared" si="0"/>
        <v>7</v>
      </c>
      <c r="AS5" s="22">
        <f t="shared" si="0"/>
        <v>0</v>
      </c>
      <c r="AT5" s="22">
        <f t="shared" si="0"/>
        <v>1</v>
      </c>
      <c r="AU5" s="22">
        <f t="shared" si="0"/>
        <v>0</v>
      </c>
      <c r="AX5" s="22" t="s">
        <v>158</v>
      </c>
      <c r="AY5" s="37">
        <v>4.6296296296296294E-3</v>
      </c>
      <c r="AZ5" s="37">
        <v>0.12962962962962962</v>
      </c>
      <c r="BA5" s="37">
        <v>3.2407407407407406E-2</v>
      </c>
      <c r="BB5" s="37">
        <v>2.3148148148148147E-2</v>
      </c>
      <c r="BC5" s="37">
        <v>6.9444444444444441E-3</v>
      </c>
      <c r="BD5" s="37">
        <v>1.6203703703703703E-2</v>
      </c>
      <c r="BE5" s="37">
        <v>0</v>
      </c>
      <c r="BF5" s="37">
        <v>2.3148148148148147E-3</v>
      </c>
      <c r="BG5" s="37">
        <v>0</v>
      </c>
    </row>
    <row r="6" spans="1:59" x14ac:dyDescent="0.2">
      <c r="A6" s="7">
        <v>2306.0007000000001</v>
      </c>
      <c r="B6" s="3" t="s">
        <v>10</v>
      </c>
      <c r="C6" s="3">
        <v>0</v>
      </c>
      <c r="D6" s="3">
        <v>0</v>
      </c>
      <c r="E6" s="3" t="b">
        <v>1</v>
      </c>
      <c r="F6" s="13">
        <v>22.8989577293396</v>
      </c>
      <c r="G6" s="13">
        <v>0.17211389541625899</v>
      </c>
      <c r="H6" s="13">
        <v>15.1112751960754</v>
      </c>
      <c r="I6" s="13">
        <v>0.16667699813842701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 t="b">
        <v>1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Y6" t="s">
        <v>148</v>
      </c>
      <c r="Z6" t="s">
        <v>148</v>
      </c>
      <c r="AA6" t="s">
        <v>148</v>
      </c>
      <c r="AB6" t="s">
        <v>148</v>
      </c>
      <c r="AC6" t="s">
        <v>148</v>
      </c>
      <c r="AD6" t="s">
        <v>148</v>
      </c>
      <c r="AE6" t="s">
        <v>148</v>
      </c>
      <c r="AF6" t="s">
        <v>148</v>
      </c>
      <c r="AI6" s="16" t="s">
        <v>100</v>
      </c>
      <c r="AJ6" s="16">
        <f>COUNTIF(Z:Z,1)</f>
        <v>14</v>
      </c>
      <c r="AL6" t="str" cm="1">
        <f t="array" ref="AL6:AL68">RAW_docclass!G3:G65</f>
        <v>article</v>
      </c>
      <c r="AM6">
        <f>COUNTIFS($B:$B,$AL6,W:W,"&lt;&gt;0",W:W,"&lt;&gt;")</f>
        <v>0</v>
      </c>
      <c r="AN6">
        <f>COUNTIFS($B:$B,$AL6,Y:Y,1)</f>
        <v>10</v>
      </c>
      <c r="AO6">
        <f t="shared" ref="AO6:AU21" si="1">COUNTIFS($B:$B,$AL6,Z:Z,1)</f>
        <v>2</v>
      </c>
      <c r="AP6">
        <f t="shared" si="1"/>
        <v>0</v>
      </c>
      <c r="AQ6">
        <f t="shared" si="1"/>
        <v>0</v>
      </c>
      <c r="AR6">
        <f t="shared" si="1"/>
        <v>2</v>
      </c>
      <c r="AS6">
        <f t="shared" si="1"/>
        <v>0</v>
      </c>
      <c r="AT6">
        <f t="shared" si="1"/>
        <v>0</v>
      </c>
      <c r="AU6">
        <f>COUNTIFS($B:$B,$AL6,AF:AF,1)</f>
        <v>0</v>
      </c>
      <c r="AW6">
        <f>COUNTIF(B:B,AX6)</f>
        <v>133</v>
      </c>
      <c r="AX6" t="str" cm="1">
        <f t="array" ref="AX6:AX68">_xlfn.ANCHORARRAY(AL6)</f>
        <v>article</v>
      </c>
      <c r="AY6" s="34">
        <f>AM6/$AW6</f>
        <v>0</v>
      </c>
      <c r="AZ6" s="34">
        <f t="shared" ref="AZ6:BG21" si="2">AN6/$AW6</f>
        <v>7.5187969924812026E-2</v>
      </c>
      <c r="BA6" s="34">
        <f t="shared" si="2"/>
        <v>1.5037593984962405E-2</v>
      </c>
      <c r="BB6" s="34">
        <f t="shared" si="2"/>
        <v>0</v>
      </c>
      <c r="BC6" s="34">
        <f t="shared" si="2"/>
        <v>0</v>
      </c>
      <c r="BD6" s="34">
        <f t="shared" si="2"/>
        <v>1.5037593984962405E-2</v>
      </c>
      <c r="BE6" s="34">
        <f t="shared" si="2"/>
        <v>0</v>
      </c>
      <c r="BF6" s="34">
        <f t="shared" si="2"/>
        <v>0</v>
      </c>
      <c r="BG6" s="34">
        <f t="shared" si="2"/>
        <v>0</v>
      </c>
    </row>
    <row r="7" spans="1:59" x14ac:dyDescent="0.2">
      <c r="A7" s="7">
        <v>2306.0270799999998</v>
      </c>
      <c r="B7" s="3" t="s">
        <v>13</v>
      </c>
      <c r="C7" s="3">
        <v>12</v>
      </c>
      <c r="D7" s="3">
        <v>0</v>
      </c>
      <c r="E7" s="3" t="b">
        <v>1</v>
      </c>
      <c r="F7" s="13">
        <v>21.431244850158599</v>
      </c>
      <c r="G7" s="13">
        <v>0.21663904190063399</v>
      </c>
      <c r="H7" s="13">
        <v>11.9319434165954</v>
      </c>
      <c r="I7" s="13">
        <v>0.16713619232177701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 t="b">
        <v>1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Y7" t="s">
        <v>148</v>
      </c>
      <c r="Z7" t="s">
        <v>148</v>
      </c>
      <c r="AA7" t="s">
        <v>148</v>
      </c>
      <c r="AB7" t="s">
        <v>148</v>
      </c>
      <c r="AC7" t="s">
        <v>148</v>
      </c>
      <c r="AD7" t="s">
        <v>148</v>
      </c>
      <c r="AE7" t="s">
        <v>148</v>
      </c>
      <c r="AF7" t="s">
        <v>148</v>
      </c>
      <c r="AI7" s="16" t="s">
        <v>101</v>
      </c>
      <c r="AJ7" s="16">
        <f>COUNTIF(AA:AA,1)</f>
        <v>10</v>
      </c>
      <c r="AL7" t="str">
        <v>amsart</v>
      </c>
      <c r="AM7">
        <f t="shared" ref="AM7:AM68" si="3">COUNTIFS($B:$B,$AL7,W:W,"&lt;&gt;0",W:W,"&lt;&gt;")</f>
        <v>0</v>
      </c>
      <c r="AN7">
        <f t="shared" ref="AN7:AN68" si="4">COUNTIFS($B:$B,$AL7,Y:Y,1)</f>
        <v>1</v>
      </c>
      <c r="AO7">
        <f t="shared" si="1"/>
        <v>0</v>
      </c>
      <c r="AP7">
        <f t="shared" si="1"/>
        <v>0</v>
      </c>
      <c r="AQ7">
        <f t="shared" si="1"/>
        <v>0</v>
      </c>
      <c r="AR7">
        <f t="shared" si="1"/>
        <v>0</v>
      </c>
      <c r="AS7">
        <f t="shared" si="1"/>
        <v>0</v>
      </c>
      <c r="AT7">
        <f t="shared" si="1"/>
        <v>0</v>
      </c>
      <c r="AU7">
        <f t="shared" si="1"/>
        <v>0</v>
      </c>
      <c r="AW7">
        <f t="shared" ref="AW7:AW68" si="5">COUNTIF(B:B,AX7)</f>
        <v>65</v>
      </c>
      <c r="AX7" t="str">
        <v>amsart</v>
      </c>
      <c r="AY7" s="34">
        <f t="shared" ref="AY7:AY68" si="6">AM7/$AW7</f>
        <v>0</v>
      </c>
      <c r="AZ7" s="34">
        <f t="shared" si="2"/>
        <v>1.5384615384615385E-2</v>
      </c>
      <c r="BA7" s="34">
        <f t="shared" si="2"/>
        <v>0</v>
      </c>
      <c r="BB7" s="34">
        <f t="shared" si="2"/>
        <v>0</v>
      </c>
      <c r="BC7" s="34">
        <f t="shared" si="2"/>
        <v>0</v>
      </c>
      <c r="BD7" s="34">
        <f t="shared" si="2"/>
        <v>0</v>
      </c>
      <c r="BE7" s="34">
        <f t="shared" si="2"/>
        <v>0</v>
      </c>
      <c r="BF7" s="34">
        <f t="shared" si="2"/>
        <v>0</v>
      </c>
      <c r="BG7" s="34">
        <f t="shared" si="2"/>
        <v>0</v>
      </c>
    </row>
    <row r="8" spans="1:59" x14ac:dyDescent="0.2">
      <c r="A8" s="7">
        <v>2306.0048900000002</v>
      </c>
      <c r="B8" s="3" t="s">
        <v>14</v>
      </c>
      <c r="C8" s="3">
        <v>12</v>
      </c>
      <c r="D8" s="3">
        <v>0</v>
      </c>
      <c r="E8" s="3" t="b">
        <v>1</v>
      </c>
      <c r="F8" s="13">
        <v>11.4274368286132</v>
      </c>
      <c r="G8" s="13">
        <v>0.21802568435668901</v>
      </c>
      <c r="H8" s="13">
        <v>7.1239981651306099</v>
      </c>
      <c r="I8" s="13">
        <v>0.17018175125122001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 t="b">
        <v>1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Y8" t="s">
        <v>148</v>
      </c>
      <c r="Z8" t="s">
        <v>148</v>
      </c>
      <c r="AA8" t="s">
        <v>148</v>
      </c>
      <c r="AB8" t="s">
        <v>148</v>
      </c>
      <c r="AC8" t="s">
        <v>148</v>
      </c>
      <c r="AD8" t="s">
        <v>148</v>
      </c>
      <c r="AE8" t="s">
        <v>148</v>
      </c>
      <c r="AF8" t="s">
        <v>148</v>
      </c>
      <c r="AI8" s="16" t="s">
        <v>102</v>
      </c>
      <c r="AJ8" s="16">
        <f>COUNTIF(AB:AB,1)</f>
        <v>3</v>
      </c>
      <c r="AL8" t="str">
        <v>revtex4-2</v>
      </c>
      <c r="AM8">
        <f t="shared" si="3"/>
        <v>0</v>
      </c>
      <c r="AN8">
        <f t="shared" si="4"/>
        <v>9</v>
      </c>
      <c r="AO8">
        <f t="shared" si="1"/>
        <v>1</v>
      </c>
      <c r="AP8">
        <f t="shared" si="1"/>
        <v>0</v>
      </c>
      <c r="AQ8">
        <f t="shared" si="1"/>
        <v>0</v>
      </c>
      <c r="AR8">
        <f t="shared" si="1"/>
        <v>0</v>
      </c>
      <c r="AS8">
        <f t="shared" si="1"/>
        <v>0</v>
      </c>
      <c r="AT8">
        <f t="shared" si="1"/>
        <v>0</v>
      </c>
      <c r="AU8">
        <f t="shared" si="1"/>
        <v>0</v>
      </c>
      <c r="AW8">
        <f t="shared" si="5"/>
        <v>43</v>
      </c>
      <c r="AX8" t="str">
        <v>revtex4-2</v>
      </c>
      <c r="AY8" s="34">
        <f t="shared" si="6"/>
        <v>0</v>
      </c>
      <c r="AZ8" s="34">
        <f t="shared" si="2"/>
        <v>0.20930232558139536</v>
      </c>
      <c r="BA8" s="34">
        <f t="shared" si="2"/>
        <v>2.3255813953488372E-2</v>
      </c>
      <c r="BB8" s="34">
        <f t="shared" si="2"/>
        <v>0</v>
      </c>
      <c r="BC8" s="34">
        <f t="shared" si="2"/>
        <v>0</v>
      </c>
      <c r="BD8" s="34">
        <f t="shared" si="2"/>
        <v>0</v>
      </c>
      <c r="BE8" s="34">
        <f t="shared" si="2"/>
        <v>0</v>
      </c>
      <c r="BF8" s="34">
        <f t="shared" si="2"/>
        <v>0</v>
      </c>
      <c r="BG8" s="34">
        <f t="shared" si="2"/>
        <v>0</v>
      </c>
    </row>
    <row r="9" spans="1:59" x14ac:dyDescent="0.2">
      <c r="A9" s="7">
        <v>2306.00432</v>
      </c>
      <c r="B9" s="3" t="s">
        <v>10</v>
      </c>
      <c r="C9" s="3">
        <v>12</v>
      </c>
      <c r="D9" s="3">
        <v>0</v>
      </c>
      <c r="E9" s="3" t="b">
        <v>1</v>
      </c>
      <c r="F9" s="13">
        <v>11.1318035125732</v>
      </c>
      <c r="G9" s="13">
        <v>0.218157768249511</v>
      </c>
      <c r="H9" s="13">
        <v>6.5564692020416198</v>
      </c>
      <c r="I9" s="13">
        <v>0.21734857559204099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 t="b">
        <v>1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Y9" t="s">
        <v>148</v>
      </c>
      <c r="Z9" t="s">
        <v>148</v>
      </c>
      <c r="AA9" t="s">
        <v>148</v>
      </c>
      <c r="AB9" t="s">
        <v>148</v>
      </c>
      <c r="AC9" t="s">
        <v>148</v>
      </c>
      <c r="AD9" t="s">
        <v>148</v>
      </c>
      <c r="AE9" t="s">
        <v>148</v>
      </c>
      <c r="AF9" t="s">
        <v>148</v>
      </c>
      <c r="AI9" s="16" t="s">
        <v>103</v>
      </c>
      <c r="AJ9" s="16">
        <f>COUNTIF(AC:AC,1)</f>
        <v>7</v>
      </c>
      <c r="AL9" t="str">
        <v>elsarticle</v>
      </c>
      <c r="AM9">
        <f t="shared" si="3"/>
        <v>0</v>
      </c>
      <c r="AN9">
        <f t="shared" si="4"/>
        <v>2</v>
      </c>
      <c r="AO9">
        <f t="shared" si="1"/>
        <v>0</v>
      </c>
      <c r="AP9">
        <f t="shared" si="1"/>
        <v>0</v>
      </c>
      <c r="AQ9">
        <f t="shared" si="1"/>
        <v>0</v>
      </c>
      <c r="AR9">
        <f t="shared" si="1"/>
        <v>0</v>
      </c>
      <c r="AS9">
        <f t="shared" si="1"/>
        <v>0</v>
      </c>
      <c r="AT9">
        <f t="shared" si="1"/>
        <v>0</v>
      </c>
      <c r="AU9">
        <f t="shared" si="1"/>
        <v>0</v>
      </c>
      <c r="AW9">
        <f t="shared" si="5"/>
        <v>26</v>
      </c>
      <c r="AX9" t="str">
        <v>elsarticle</v>
      </c>
      <c r="AY9" s="34">
        <f t="shared" si="6"/>
        <v>0</v>
      </c>
      <c r="AZ9" s="34">
        <f t="shared" si="2"/>
        <v>7.6923076923076927E-2</v>
      </c>
      <c r="BA9" s="34">
        <f t="shared" si="2"/>
        <v>0</v>
      </c>
      <c r="BB9" s="34">
        <f t="shared" si="2"/>
        <v>0</v>
      </c>
      <c r="BC9" s="34">
        <f t="shared" si="2"/>
        <v>0</v>
      </c>
      <c r="BD9" s="34">
        <f t="shared" si="2"/>
        <v>0</v>
      </c>
      <c r="BE9" s="34">
        <f t="shared" si="2"/>
        <v>0</v>
      </c>
      <c r="BF9" s="34">
        <f t="shared" si="2"/>
        <v>0</v>
      </c>
      <c r="BG9" s="34">
        <f t="shared" si="2"/>
        <v>0</v>
      </c>
    </row>
    <row r="10" spans="1:59" x14ac:dyDescent="0.2">
      <c r="A10" s="7">
        <v>2306.06241</v>
      </c>
      <c r="B10" s="3" t="s">
        <v>12</v>
      </c>
      <c r="C10" s="3">
        <v>0</v>
      </c>
      <c r="D10" s="3">
        <v>0</v>
      </c>
      <c r="E10" s="3" t="b">
        <v>1</v>
      </c>
      <c r="F10" s="13">
        <v>47.866457223892198</v>
      </c>
      <c r="G10" s="13">
        <v>0.11679410934448201</v>
      </c>
      <c r="H10" s="13">
        <v>43.257332086563103</v>
      </c>
      <c r="I10" s="13">
        <v>0.1694176197052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 t="b">
        <v>1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Y10" t="s">
        <v>148</v>
      </c>
      <c r="Z10" t="s">
        <v>148</v>
      </c>
      <c r="AA10" t="s">
        <v>148</v>
      </c>
      <c r="AB10" t="s">
        <v>148</v>
      </c>
      <c r="AC10" t="s">
        <v>148</v>
      </c>
      <c r="AD10" t="s">
        <v>148</v>
      </c>
      <c r="AE10" t="s">
        <v>148</v>
      </c>
      <c r="AF10" t="s">
        <v>148</v>
      </c>
      <c r="AI10" s="16" t="s">
        <v>104</v>
      </c>
      <c r="AJ10" s="16">
        <f>COUNTIF(AD:AD,1)</f>
        <v>0</v>
      </c>
      <c r="AL10" t="str">
        <v>IEEEtran</v>
      </c>
      <c r="AM10">
        <f t="shared" si="3"/>
        <v>0</v>
      </c>
      <c r="AN10">
        <f t="shared" si="4"/>
        <v>3</v>
      </c>
      <c r="AO10">
        <f t="shared" si="1"/>
        <v>1</v>
      </c>
      <c r="AP10">
        <f t="shared" si="1"/>
        <v>0</v>
      </c>
      <c r="AQ10">
        <f t="shared" si="1"/>
        <v>0</v>
      </c>
      <c r="AR10">
        <f t="shared" si="1"/>
        <v>1</v>
      </c>
      <c r="AS10">
        <f t="shared" si="1"/>
        <v>0</v>
      </c>
      <c r="AT10">
        <f t="shared" si="1"/>
        <v>0</v>
      </c>
      <c r="AU10">
        <f t="shared" si="1"/>
        <v>0</v>
      </c>
      <c r="AW10">
        <f t="shared" si="5"/>
        <v>26</v>
      </c>
      <c r="AX10" t="str">
        <v>IEEEtran</v>
      </c>
      <c r="AY10" s="34">
        <f t="shared" si="6"/>
        <v>0</v>
      </c>
      <c r="AZ10" s="34">
        <f t="shared" si="2"/>
        <v>0.11538461538461539</v>
      </c>
      <c r="BA10" s="34">
        <f t="shared" si="2"/>
        <v>3.8461538461538464E-2</v>
      </c>
      <c r="BB10" s="34">
        <f t="shared" si="2"/>
        <v>0</v>
      </c>
      <c r="BC10" s="34">
        <f t="shared" si="2"/>
        <v>0</v>
      </c>
      <c r="BD10" s="34">
        <f t="shared" si="2"/>
        <v>3.8461538461538464E-2</v>
      </c>
      <c r="BE10" s="34">
        <f t="shared" si="2"/>
        <v>0</v>
      </c>
      <c r="BF10" s="34">
        <f t="shared" si="2"/>
        <v>0</v>
      </c>
      <c r="BG10" s="34">
        <f t="shared" si="2"/>
        <v>0</v>
      </c>
    </row>
    <row r="11" spans="1:59" x14ac:dyDescent="0.2">
      <c r="A11" s="7">
        <v>2306.00182</v>
      </c>
      <c r="B11" s="3" t="s">
        <v>13</v>
      </c>
      <c r="C11" s="3">
        <v>12</v>
      </c>
      <c r="D11" s="3">
        <v>0</v>
      </c>
      <c r="E11" s="3" t="b">
        <v>1</v>
      </c>
      <c r="F11" s="13">
        <v>25.8662557601928</v>
      </c>
      <c r="G11" s="13">
        <v>0.22216510772705</v>
      </c>
      <c r="H11" s="13">
        <v>20.255243301391602</v>
      </c>
      <c r="I11" s="13">
        <v>0.21864557266235299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 t="b">
        <v>1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Y11" t="s">
        <v>148</v>
      </c>
      <c r="Z11" t="s">
        <v>148</v>
      </c>
      <c r="AA11" t="s">
        <v>148</v>
      </c>
      <c r="AB11" t="s">
        <v>148</v>
      </c>
      <c r="AC11" t="s">
        <v>148</v>
      </c>
      <c r="AD11" t="s">
        <v>148</v>
      </c>
      <c r="AE11" t="s">
        <v>148</v>
      </c>
      <c r="AF11" t="s">
        <v>148</v>
      </c>
      <c r="AI11" s="16" t="s">
        <v>105</v>
      </c>
      <c r="AJ11" s="16">
        <f>COUNTIF(AE:AE,1)</f>
        <v>1</v>
      </c>
      <c r="AL11" t="str">
        <v>revtex4-1</v>
      </c>
      <c r="AM11">
        <f t="shared" si="3"/>
        <v>1</v>
      </c>
      <c r="AN11">
        <f t="shared" si="4"/>
        <v>3</v>
      </c>
      <c r="AO11">
        <f t="shared" si="1"/>
        <v>0</v>
      </c>
      <c r="AP11">
        <f t="shared" si="1"/>
        <v>0</v>
      </c>
      <c r="AQ11">
        <f t="shared" si="1"/>
        <v>0</v>
      </c>
      <c r="AR11">
        <f t="shared" si="1"/>
        <v>0</v>
      </c>
      <c r="AS11">
        <f t="shared" si="1"/>
        <v>0</v>
      </c>
      <c r="AT11">
        <f t="shared" si="1"/>
        <v>0</v>
      </c>
      <c r="AU11">
        <f t="shared" si="1"/>
        <v>0</v>
      </c>
      <c r="AW11">
        <f t="shared" si="5"/>
        <v>23</v>
      </c>
      <c r="AX11" t="str">
        <v>revtex4-1</v>
      </c>
      <c r="AY11" s="34">
        <f t="shared" si="6"/>
        <v>4.3478260869565216E-2</v>
      </c>
      <c r="AZ11" s="34">
        <f t="shared" si="2"/>
        <v>0.13043478260869565</v>
      </c>
      <c r="BA11" s="34">
        <f t="shared" si="2"/>
        <v>0</v>
      </c>
      <c r="BB11" s="34">
        <f t="shared" si="2"/>
        <v>0</v>
      </c>
      <c r="BC11" s="34">
        <f t="shared" si="2"/>
        <v>0</v>
      </c>
      <c r="BD11" s="34">
        <f t="shared" si="2"/>
        <v>0</v>
      </c>
      <c r="BE11" s="34">
        <f t="shared" si="2"/>
        <v>0</v>
      </c>
      <c r="BF11" s="34">
        <f t="shared" si="2"/>
        <v>0</v>
      </c>
      <c r="BG11" s="34">
        <f t="shared" si="2"/>
        <v>0</v>
      </c>
    </row>
    <row r="12" spans="1:59" x14ac:dyDescent="0.2">
      <c r="A12" s="7">
        <v>2306.00389</v>
      </c>
      <c r="B12" s="3" t="s">
        <v>10</v>
      </c>
      <c r="C12" s="3">
        <v>0</v>
      </c>
      <c r="D12" s="3">
        <v>0</v>
      </c>
      <c r="E12" s="3" t="b">
        <v>1</v>
      </c>
      <c r="F12" s="13">
        <v>21.295785188674898</v>
      </c>
      <c r="G12" s="13">
        <v>0.16648221015930101</v>
      </c>
      <c r="H12" s="13">
        <v>15.1645853519439</v>
      </c>
      <c r="I12" s="13">
        <v>0.17810916900634699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 t="b">
        <v>1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Y12" t="s">
        <v>148</v>
      </c>
      <c r="Z12" t="s">
        <v>148</v>
      </c>
      <c r="AA12" t="s">
        <v>148</v>
      </c>
      <c r="AB12" t="s">
        <v>148</v>
      </c>
      <c r="AC12" t="s">
        <v>148</v>
      </c>
      <c r="AD12" t="s">
        <v>148</v>
      </c>
      <c r="AE12" t="s">
        <v>148</v>
      </c>
      <c r="AF12" t="s">
        <v>148</v>
      </c>
      <c r="AI12" s="16" t="s">
        <v>106</v>
      </c>
      <c r="AJ12" s="16">
        <f>COUNTIF(AF:AF,1)</f>
        <v>0</v>
      </c>
      <c r="AL12" t="str">
        <v>acmart</v>
      </c>
      <c r="AM12">
        <f t="shared" si="3"/>
        <v>1</v>
      </c>
      <c r="AN12">
        <f t="shared" si="4"/>
        <v>13</v>
      </c>
      <c r="AO12">
        <f t="shared" si="1"/>
        <v>10</v>
      </c>
      <c r="AP12">
        <f t="shared" si="1"/>
        <v>10</v>
      </c>
      <c r="AQ12">
        <f t="shared" si="1"/>
        <v>3</v>
      </c>
      <c r="AR12">
        <f t="shared" si="1"/>
        <v>0</v>
      </c>
      <c r="AS12">
        <f t="shared" si="1"/>
        <v>0</v>
      </c>
      <c r="AT12">
        <f t="shared" si="1"/>
        <v>0</v>
      </c>
      <c r="AU12">
        <f t="shared" si="1"/>
        <v>0</v>
      </c>
      <c r="AW12">
        <f t="shared" si="5"/>
        <v>21</v>
      </c>
      <c r="AX12" t="str">
        <v>acmart</v>
      </c>
      <c r="AY12" s="34">
        <f t="shared" si="6"/>
        <v>4.7619047619047616E-2</v>
      </c>
      <c r="AZ12" s="34">
        <f t="shared" si="2"/>
        <v>0.61904761904761907</v>
      </c>
      <c r="BA12" s="34">
        <f t="shared" si="2"/>
        <v>0.47619047619047616</v>
      </c>
      <c r="BB12" s="34">
        <f t="shared" si="2"/>
        <v>0.47619047619047616</v>
      </c>
      <c r="BC12" s="34">
        <f t="shared" si="2"/>
        <v>0.14285714285714285</v>
      </c>
      <c r="BD12" s="34">
        <f t="shared" si="2"/>
        <v>0</v>
      </c>
      <c r="BE12" s="34">
        <f t="shared" si="2"/>
        <v>0</v>
      </c>
      <c r="BF12" s="34">
        <f t="shared" si="2"/>
        <v>0</v>
      </c>
      <c r="BG12" s="34">
        <f t="shared" si="2"/>
        <v>0</v>
      </c>
    </row>
    <row r="13" spans="1:59" x14ac:dyDescent="0.2">
      <c r="A13" s="7">
        <v>2306.0012499999998</v>
      </c>
      <c r="B13" s="3" t="s">
        <v>10</v>
      </c>
      <c r="C13" s="3">
        <v>0</v>
      </c>
      <c r="D13" s="3">
        <v>0</v>
      </c>
      <c r="E13" s="3" t="b">
        <v>1</v>
      </c>
      <c r="F13" s="13">
        <v>17.6785788536071</v>
      </c>
      <c r="G13" s="13">
        <v>0.16958189010620101</v>
      </c>
      <c r="H13" s="13">
        <v>10.729985475540101</v>
      </c>
      <c r="I13" s="13">
        <v>0.172490835189819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 t="b">
        <v>1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Y13" t="s">
        <v>148</v>
      </c>
      <c r="Z13" t="s">
        <v>148</v>
      </c>
      <c r="AA13" t="s">
        <v>148</v>
      </c>
      <c r="AB13" t="s">
        <v>148</v>
      </c>
      <c r="AC13" t="s">
        <v>148</v>
      </c>
      <c r="AD13" t="s">
        <v>148</v>
      </c>
      <c r="AE13" t="s">
        <v>148</v>
      </c>
      <c r="AF13" t="s">
        <v>148</v>
      </c>
      <c r="AL13" t="str">
        <v>mnras</v>
      </c>
      <c r="AM13">
        <f t="shared" si="3"/>
        <v>0</v>
      </c>
      <c r="AN13">
        <f t="shared" si="4"/>
        <v>8</v>
      </c>
      <c r="AO13">
        <f t="shared" si="1"/>
        <v>0</v>
      </c>
      <c r="AP13">
        <f t="shared" si="1"/>
        <v>0</v>
      </c>
      <c r="AQ13">
        <f t="shared" si="1"/>
        <v>0</v>
      </c>
      <c r="AR13">
        <f t="shared" si="1"/>
        <v>3</v>
      </c>
      <c r="AS13">
        <f t="shared" si="1"/>
        <v>0</v>
      </c>
      <c r="AT13">
        <f t="shared" si="1"/>
        <v>0</v>
      </c>
      <c r="AU13">
        <f t="shared" si="1"/>
        <v>0</v>
      </c>
      <c r="AW13">
        <f t="shared" si="5"/>
        <v>8</v>
      </c>
      <c r="AX13" t="str">
        <v>mnras</v>
      </c>
      <c r="AY13" s="34">
        <f t="shared" si="6"/>
        <v>0</v>
      </c>
      <c r="AZ13" s="34">
        <f t="shared" si="2"/>
        <v>1</v>
      </c>
      <c r="BA13" s="34">
        <f t="shared" si="2"/>
        <v>0</v>
      </c>
      <c r="BB13" s="34">
        <f t="shared" si="2"/>
        <v>0</v>
      </c>
      <c r="BC13" s="34">
        <f t="shared" si="2"/>
        <v>0</v>
      </c>
      <c r="BD13" s="34">
        <f t="shared" si="2"/>
        <v>0.375</v>
      </c>
      <c r="BE13" s="34">
        <f t="shared" si="2"/>
        <v>0</v>
      </c>
      <c r="BF13" s="34">
        <f t="shared" si="2"/>
        <v>0</v>
      </c>
      <c r="BG13" s="34">
        <f t="shared" si="2"/>
        <v>0</v>
      </c>
    </row>
    <row r="14" spans="1:59" x14ac:dyDescent="0.2">
      <c r="A14" s="7">
        <v>2306.0029300000001</v>
      </c>
      <c r="B14" s="3" t="s">
        <v>15</v>
      </c>
      <c r="C14" s="3">
        <v>0</v>
      </c>
      <c r="D14" s="3">
        <v>0</v>
      </c>
      <c r="E14" s="3" t="b">
        <v>1</v>
      </c>
      <c r="F14" s="13">
        <v>19.116293191909701</v>
      </c>
      <c r="G14" s="13">
        <v>0.17112612724304199</v>
      </c>
      <c r="H14" s="13">
        <v>16.2122559547424</v>
      </c>
      <c r="I14" s="13">
        <v>0.133854389190673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b">
        <v>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Y14" t="s">
        <v>148</v>
      </c>
      <c r="Z14" t="s">
        <v>148</v>
      </c>
      <c r="AA14" t="s">
        <v>148</v>
      </c>
      <c r="AB14" t="s">
        <v>148</v>
      </c>
      <c r="AC14" t="s">
        <v>148</v>
      </c>
      <c r="AD14" t="s">
        <v>148</v>
      </c>
      <c r="AE14" t="s">
        <v>148</v>
      </c>
      <c r="AF14" t="s">
        <v>148</v>
      </c>
      <c r="AI14" s="49" t="s">
        <v>227</v>
      </c>
      <c r="AJ14" s="49"/>
      <c r="AL14" t="str">
        <v>llncs</v>
      </c>
      <c r="AM14">
        <f t="shared" si="3"/>
        <v>0</v>
      </c>
      <c r="AN14">
        <f t="shared" si="4"/>
        <v>1</v>
      </c>
      <c r="AO14">
        <f t="shared" si="1"/>
        <v>0</v>
      </c>
      <c r="AP14">
        <f t="shared" si="1"/>
        <v>0</v>
      </c>
      <c r="AQ14">
        <f t="shared" si="1"/>
        <v>0</v>
      </c>
      <c r="AR14">
        <f t="shared" si="1"/>
        <v>0</v>
      </c>
      <c r="AS14">
        <f t="shared" si="1"/>
        <v>0</v>
      </c>
      <c r="AT14">
        <f t="shared" si="1"/>
        <v>0</v>
      </c>
      <c r="AU14">
        <f t="shared" si="1"/>
        <v>0</v>
      </c>
      <c r="AW14">
        <f t="shared" si="5"/>
        <v>8</v>
      </c>
      <c r="AX14" t="str">
        <v>llncs</v>
      </c>
      <c r="AY14" s="34">
        <f t="shared" si="6"/>
        <v>0</v>
      </c>
      <c r="AZ14" s="34">
        <f t="shared" si="2"/>
        <v>0.125</v>
      </c>
      <c r="BA14" s="34">
        <f t="shared" si="2"/>
        <v>0</v>
      </c>
      <c r="BB14" s="34">
        <f t="shared" si="2"/>
        <v>0</v>
      </c>
      <c r="BC14" s="34">
        <f t="shared" si="2"/>
        <v>0</v>
      </c>
      <c r="BD14" s="34">
        <f t="shared" si="2"/>
        <v>0</v>
      </c>
      <c r="BE14" s="34">
        <f t="shared" si="2"/>
        <v>0</v>
      </c>
      <c r="BF14" s="34">
        <f t="shared" si="2"/>
        <v>0</v>
      </c>
      <c r="BG14" s="34">
        <f t="shared" si="2"/>
        <v>0</v>
      </c>
    </row>
    <row r="15" spans="1:59" x14ac:dyDescent="0.2">
      <c r="A15" s="7">
        <v>2306.0021000000002</v>
      </c>
      <c r="B15" s="3" t="s">
        <v>10</v>
      </c>
      <c r="C15" s="3">
        <v>0</v>
      </c>
      <c r="D15" s="3">
        <v>0</v>
      </c>
      <c r="E15" s="3" t="b">
        <v>1</v>
      </c>
      <c r="F15" s="13">
        <v>23.6106646060943</v>
      </c>
      <c r="G15" s="13">
        <v>0.11576342582702601</v>
      </c>
      <c r="H15" s="13">
        <v>14.296953916549599</v>
      </c>
      <c r="I15" s="13">
        <v>0.17261600494384699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b">
        <v>1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Y15" t="s">
        <v>148</v>
      </c>
      <c r="Z15" t="s">
        <v>148</v>
      </c>
      <c r="AA15" t="s">
        <v>148</v>
      </c>
      <c r="AB15" t="s">
        <v>148</v>
      </c>
      <c r="AC15" t="s">
        <v>148</v>
      </c>
      <c r="AD15" t="s">
        <v>148</v>
      </c>
      <c r="AE15" t="s">
        <v>148</v>
      </c>
      <c r="AF15" t="s">
        <v>148</v>
      </c>
      <c r="AI15" s="19" t="s">
        <v>153</v>
      </c>
      <c r="AJ15" s="19" t="s">
        <v>154</v>
      </c>
      <c r="AL15" t="str">
        <v>revtex4</v>
      </c>
      <c r="AM15">
        <f t="shared" si="3"/>
        <v>0</v>
      </c>
      <c r="AN15">
        <f t="shared" si="4"/>
        <v>0</v>
      </c>
      <c r="AO15">
        <f t="shared" si="1"/>
        <v>0</v>
      </c>
      <c r="AP15">
        <f t="shared" si="1"/>
        <v>0</v>
      </c>
      <c r="AQ15">
        <f t="shared" si="1"/>
        <v>0</v>
      </c>
      <c r="AR15">
        <f t="shared" si="1"/>
        <v>0</v>
      </c>
      <c r="AS15">
        <f t="shared" si="1"/>
        <v>0</v>
      </c>
      <c r="AT15">
        <f t="shared" si="1"/>
        <v>0</v>
      </c>
      <c r="AU15">
        <f t="shared" si="1"/>
        <v>0</v>
      </c>
      <c r="AW15">
        <f t="shared" si="5"/>
        <v>7</v>
      </c>
      <c r="AX15" t="str">
        <v>revtex4</v>
      </c>
      <c r="AY15" s="34">
        <f t="shared" si="6"/>
        <v>0</v>
      </c>
      <c r="AZ15" s="34">
        <f t="shared" si="2"/>
        <v>0</v>
      </c>
      <c r="BA15" s="34">
        <f t="shared" si="2"/>
        <v>0</v>
      </c>
      <c r="BB15" s="34">
        <f t="shared" si="2"/>
        <v>0</v>
      </c>
      <c r="BC15" s="34">
        <f t="shared" si="2"/>
        <v>0</v>
      </c>
      <c r="BD15" s="34">
        <f t="shared" si="2"/>
        <v>0</v>
      </c>
      <c r="BE15" s="34">
        <f t="shared" si="2"/>
        <v>0</v>
      </c>
      <c r="BF15" s="34">
        <f t="shared" si="2"/>
        <v>0</v>
      </c>
      <c r="BG15" s="34">
        <f t="shared" si="2"/>
        <v>0</v>
      </c>
    </row>
    <row r="16" spans="1:59" x14ac:dyDescent="0.2">
      <c r="A16" s="7">
        <v>2306.0166100000001</v>
      </c>
      <c r="B16" s="3" t="s">
        <v>16</v>
      </c>
      <c r="C16" s="3">
        <v>12</v>
      </c>
      <c r="D16" s="3">
        <v>0</v>
      </c>
      <c r="E16" s="3" t="b">
        <v>1</v>
      </c>
      <c r="F16" s="13">
        <v>16.374384403228699</v>
      </c>
      <c r="G16" s="13">
        <v>0.166400671005249</v>
      </c>
      <c r="H16" s="13">
        <v>10.5825080871582</v>
      </c>
      <c r="I16" s="13">
        <v>0.167374372482299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 t="b">
        <v>1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Y16" t="s">
        <v>148</v>
      </c>
      <c r="Z16" t="s">
        <v>148</v>
      </c>
      <c r="AA16" t="s">
        <v>148</v>
      </c>
      <c r="AB16" t="s">
        <v>148</v>
      </c>
      <c r="AC16" t="s">
        <v>148</v>
      </c>
      <c r="AD16" t="s">
        <v>148</v>
      </c>
      <c r="AE16" t="s">
        <v>148</v>
      </c>
      <c r="AF16" t="s">
        <v>148</v>
      </c>
      <c r="AI16" t="str" cm="1">
        <f t="array" ref="AI16:AI24">AI4:AI12</f>
        <v>num pages</v>
      </c>
      <c r="AJ16" s="29">
        <f>AJ4/432</f>
        <v>4.6296296296296294E-3</v>
      </c>
      <c r="AL16" t="str">
        <v>INTERSPEECH2023</v>
      </c>
      <c r="AM16">
        <f t="shared" si="3"/>
        <v>0</v>
      </c>
      <c r="AN16">
        <f t="shared" si="4"/>
        <v>0</v>
      </c>
      <c r="AO16">
        <f t="shared" si="1"/>
        <v>0</v>
      </c>
      <c r="AP16">
        <f t="shared" si="1"/>
        <v>0</v>
      </c>
      <c r="AQ16">
        <f t="shared" si="1"/>
        <v>0</v>
      </c>
      <c r="AR16">
        <f t="shared" si="1"/>
        <v>0</v>
      </c>
      <c r="AS16">
        <f t="shared" si="1"/>
        <v>0</v>
      </c>
      <c r="AT16">
        <f t="shared" si="1"/>
        <v>0</v>
      </c>
      <c r="AU16">
        <f t="shared" si="1"/>
        <v>0</v>
      </c>
      <c r="AW16">
        <f t="shared" si="5"/>
        <v>4</v>
      </c>
      <c r="AX16" t="str">
        <v>INTERSPEECH2023</v>
      </c>
      <c r="AY16" s="34">
        <f t="shared" si="6"/>
        <v>0</v>
      </c>
      <c r="AZ16" s="34">
        <f t="shared" si="2"/>
        <v>0</v>
      </c>
      <c r="BA16" s="34">
        <f t="shared" si="2"/>
        <v>0</v>
      </c>
      <c r="BB16" s="34">
        <f t="shared" si="2"/>
        <v>0</v>
      </c>
      <c r="BC16" s="34">
        <f t="shared" si="2"/>
        <v>0</v>
      </c>
      <c r="BD16" s="34">
        <f t="shared" si="2"/>
        <v>0</v>
      </c>
      <c r="BE16" s="34">
        <f t="shared" si="2"/>
        <v>0</v>
      </c>
      <c r="BF16" s="34">
        <f t="shared" si="2"/>
        <v>0</v>
      </c>
      <c r="BG16" s="34">
        <f t="shared" si="2"/>
        <v>0</v>
      </c>
    </row>
    <row r="17" spans="1:59" x14ac:dyDescent="0.2">
      <c r="A17" s="7">
        <v>2306.0834500000001</v>
      </c>
      <c r="B17" s="3" t="s">
        <v>17</v>
      </c>
      <c r="C17" s="3">
        <v>0</v>
      </c>
      <c r="D17" s="3">
        <v>12</v>
      </c>
      <c r="E17" s="3" t="b">
        <v>0</v>
      </c>
      <c r="F17" s="13">
        <v>32.154649496078399</v>
      </c>
      <c r="G17" s="13">
        <v>0.166599035263061</v>
      </c>
      <c r="H17" s="13">
        <v>6.9687831401824898</v>
      </c>
      <c r="I17" s="13">
        <v>7.2064976692199698</v>
      </c>
      <c r="J17" s="3">
        <v>677</v>
      </c>
      <c r="K17" s="3">
        <v>318</v>
      </c>
      <c r="L17" s="3">
        <v>0</v>
      </c>
      <c r="M17" s="3">
        <v>0</v>
      </c>
      <c r="N17" s="3">
        <v>97</v>
      </c>
      <c r="O17" s="3">
        <v>-201</v>
      </c>
      <c r="P17" s="3">
        <v>-166</v>
      </c>
      <c r="Q17" s="3">
        <v>13</v>
      </c>
      <c r="R17" s="3" t="b">
        <v>1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Y17">
        <v>1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I17" t="str">
        <v>letter spacing</v>
      </c>
      <c r="AJ17" s="29">
        <f t="shared" ref="AJ17:AJ24" si="7">AJ5/432</f>
        <v>0.12962962962962962</v>
      </c>
      <c r="AL17" t="str">
        <v>sn-jnl</v>
      </c>
      <c r="AM17">
        <f t="shared" si="3"/>
        <v>0</v>
      </c>
      <c r="AN17">
        <f t="shared" si="4"/>
        <v>0</v>
      </c>
      <c r="AO17">
        <f t="shared" si="1"/>
        <v>0</v>
      </c>
      <c r="AP17">
        <f t="shared" si="1"/>
        <v>0</v>
      </c>
      <c r="AQ17">
        <f t="shared" si="1"/>
        <v>0</v>
      </c>
      <c r="AR17">
        <f t="shared" si="1"/>
        <v>0</v>
      </c>
      <c r="AS17">
        <f t="shared" si="1"/>
        <v>0</v>
      </c>
      <c r="AT17">
        <f t="shared" si="1"/>
        <v>0</v>
      </c>
      <c r="AU17">
        <f t="shared" si="1"/>
        <v>0</v>
      </c>
      <c r="AW17">
        <f t="shared" si="5"/>
        <v>4</v>
      </c>
      <c r="AX17" t="str">
        <v>sn-jnl</v>
      </c>
      <c r="AY17" s="34">
        <f t="shared" si="6"/>
        <v>0</v>
      </c>
      <c r="AZ17" s="34">
        <f t="shared" si="2"/>
        <v>0</v>
      </c>
      <c r="BA17" s="34">
        <f t="shared" si="2"/>
        <v>0</v>
      </c>
      <c r="BB17" s="34">
        <f t="shared" si="2"/>
        <v>0</v>
      </c>
      <c r="BC17" s="34">
        <f t="shared" si="2"/>
        <v>0</v>
      </c>
      <c r="BD17" s="34">
        <f t="shared" si="2"/>
        <v>0</v>
      </c>
      <c r="BE17" s="34">
        <f t="shared" si="2"/>
        <v>0</v>
      </c>
      <c r="BF17" s="34">
        <f t="shared" si="2"/>
        <v>0</v>
      </c>
      <c r="BG17" s="34">
        <f t="shared" si="2"/>
        <v>0</v>
      </c>
    </row>
    <row r="18" spans="1:59" x14ac:dyDescent="0.2">
      <c r="A18" s="7">
        <v>2306.0002800000002</v>
      </c>
      <c r="B18" s="3" t="s">
        <v>18</v>
      </c>
      <c r="C18" s="3">
        <v>12</v>
      </c>
      <c r="D18" s="3">
        <v>0</v>
      </c>
      <c r="E18" s="3" t="b">
        <v>1</v>
      </c>
      <c r="F18" s="13">
        <v>12.196625709533601</v>
      </c>
      <c r="G18" s="13">
        <v>0.217333793640136</v>
      </c>
      <c r="H18" s="13">
        <v>10.035566091537399</v>
      </c>
      <c r="I18" s="13">
        <v>0.16697072982788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 t="b">
        <v>1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Y18" t="s">
        <v>148</v>
      </c>
      <c r="Z18" t="s">
        <v>148</v>
      </c>
      <c r="AA18" t="s">
        <v>148</v>
      </c>
      <c r="AB18" t="s">
        <v>148</v>
      </c>
      <c r="AC18" t="s">
        <v>148</v>
      </c>
      <c r="AD18" t="s">
        <v>148</v>
      </c>
      <c r="AE18" t="s">
        <v>148</v>
      </c>
      <c r="AF18" t="s">
        <v>148</v>
      </c>
      <c r="AI18" t="str">
        <v>line break</v>
      </c>
      <c r="AJ18" s="29">
        <f t="shared" si="7"/>
        <v>3.2407407407407406E-2</v>
      </c>
      <c r="AL18" t="str">
        <v>achemso</v>
      </c>
      <c r="AM18">
        <f t="shared" si="3"/>
        <v>0</v>
      </c>
      <c r="AN18">
        <f t="shared" si="4"/>
        <v>0</v>
      </c>
      <c r="AO18">
        <f t="shared" si="1"/>
        <v>0</v>
      </c>
      <c r="AP18">
        <f t="shared" si="1"/>
        <v>0</v>
      </c>
      <c r="AQ18">
        <f t="shared" si="1"/>
        <v>0</v>
      </c>
      <c r="AR18">
        <f t="shared" si="1"/>
        <v>0</v>
      </c>
      <c r="AS18">
        <f t="shared" si="1"/>
        <v>0</v>
      </c>
      <c r="AT18">
        <f t="shared" si="1"/>
        <v>0</v>
      </c>
      <c r="AU18">
        <f t="shared" si="1"/>
        <v>0</v>
      </c>
      <c r="AW18">
        <f t="shared" si="5"/>
        <v>3</v>
      </c>
      <c r="AX18" t="str">
        <v>achemso</v>
      </c>
      <c r="AY18" s="34">
        <f t="shared" si="6"/>
        <v>0</v>
      </c>
      <c r="AZ18" s="34">
        <f t="shared" si="2"/>
        <v>0</v>
      </c>
      <c r="BA18" s="34">
        <f t="shared" si="2"/>
        <v>0</v>
      </c>
      <c r="BB18" s="34">
        <f t="shared" si="2"/>
        <v>0</v>
      </c>
      <c r="BC18" s="34">
        <f t="shared" si="2"/>
        <v>0</v>
      </c>
      <c r="BD18" s="34">
        <f t="shared" si="2"/>
        <v>0</v>
      </c>
      <c r="BE18" s="34">
        <f t="shared" si="2"/>
        <v>0</v>
      </c>
      <c r="BF18" s="34">
        <f t="shared" si="2"/>
        <v>0</v>
      </c>
      <c r="BG18" s="34">
        <f t="shared" si="2"/>
        <v>0</v>
      </c>
    </row>
    <row r="19" spans="1:59" x14ac:dyDescent="0.2">
      <c r="A19" s="7">
        <v>2306.0153399999999</v>
      </c>
      <c r="B19" s="3" t="s">
        <v>10</v>
      </c>
      <c r="C19" s="3">
        <v>12</v>
      </c>
      <c r="D19" s="3">
        <v>0</v>
      </c>
      <c r="E19" s="3" t="b">
        <v>1</v>
      </c>
      <c r="F19" s="13">
        <v>15.0474185943603</v>
      </c>
      <c r="G19" s="13">
        <v>0.26846408843994102</v>
      </c>
      <c r="H19" s="13">
        <v>7.3566968441009504</v>
      </c>
      <c r="I19" s="13">
        <v>0.16793155670165999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 t="b">
        <v>1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Y19" t="s">
        <v>148</v>
      </c>
      <c r="Z19" t="s">
        <v>148</v>
      </c>
      <c r="AA19" t="s">
        <v>148</v>
      </c>
      <c r="AB19" t="s">
        <v>148</v>
      </c>
      <c r="AC19" t="s">
        <v>148</v>
      </c>
      <c r="AD19" t="s">
        <v>148</v>
      </c>
      <c r="AE19" t="s">
        <v>148</v>
      </c>
      <c r="AF19" t="s">
        <v>148</v>
      </c>
      <c r="AI19" t="str">
        <v>refs</v>
      </c>
      <c r="AJ19" s="29">
        <f t="shared" si="7"/>
        <v>2.3148148148148147E-2</v>
      </c>
      <c r="AL19" t="str">
        <v>iopart</v>
      </c>
      <c r="AM19">
        <f t="shared" si="3"/>
        <v>0</v>
      </c>
      <c r="AN19">
        <f t="shared" si="4"/>
        <v>1</v>
      </c>
      <c r="AO19">
        <f t="shared" si="1"/>
        <v>0</v>
      </c>
      <c r="AP19">
        <f t="shared" si="1"/>
        <v>0</v>
      </c>
      <c r="AQ19">
        <f t="shared" si="1"/>
        <v>0</v>
      </c>
      <c r="AR19">
        <f t="shared" si="1"/>
        <v>0</v>
      </c>
      <c r="AS19">
        <f t="shared" si="1"/>
        <v>0</v>
      </c>
      <c r="AT19">
        <f t="shared" si="1"/>
        <v>0</v>
      </c>
      <c r="AU19">
        <f t="shared" si="1"/>
        <v>0</v>
      </c>
      <c r="AW19">
        <f t="shared" si="5"/>
        <v>3</v>
      </c>
      <c r="AX19" t="str">
        <v>iopart</v>
      </c>
      <c r="AY19" s="34">
        <f t="shared" si="6"/>
        <v>0</v>
      </c>
      <c r="AZ19" s="34">
        <f t="shared" si="2"/>
        <v>0.33333333333333331</v>
      </c>
      <c r="BA19" s="34">
        <f t="shared" si="2"/>
        <v>0</v>
      </c>
      <c r="BB19" s="34">
        <f t="shared" si="2"/>
        <v>0</v>
      </c>
      <c r="BC19" s="34">
        <f t="shared" si="2"/>
        <v>0</v>
      </c>
      <c r="BD19" s="34">
        <f t="shared" si="2"/>
        <v>0</v>
      </c>
      <c r="BE19" s="34">
        <f t="shared" si="2"/>
        <v>0</v>
      </c>
      <c r="BF19" s="34">
        <f t="shared" si="2"/>
        <v>0</v>
      </c>
      <c r="BG19" s="34">
        <f t="shared" si="2"/>
        <v>0</v>
      </c>
    </row>
    <row r="20" spans="1:59" x14ac:dyDescent="0.2">
      <c r="A20" s="7">
        <v>2306.0019400000001</v>
      </c>
      <c r="B20" s="3" t="s">
        <v>13</v>
      </c>
      <c r="C20" s="3">
        <v>0</v>
      </c>
      <c r="D20" s="3">
        <v>0</v>
      </c>
      <c r="E20" s="3" t="b">
        <v>1</v>
      </c>
      <c r="F20" s="13">
        <v>16.623079776763898</v>
      </c>
      <c r="G20" s="13">
        <v>0.171658039093017</v>
      </c>
      <c r="H20" s="13">
        <v>7.3705065250396702</v>
      </c>
      <c r="I20" s="13">
        <v>0.16904759407043399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b">
        <v>1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Y20" t="s">
        <v>148</v>
      </c>
      <c r="Z20" t="s">
        <v>148</v>
      </c>
      <c r="AA20" t="s">
        <v>148</v>
      </c>
      <c r="AB20" t="s">
        <v>148</v>
      </c>
      <c r="AC20" t="s">
        <v>148</v>
      </c>
      <c r="AD20" t="s">
        <v>148</v>
      </c>
      <c r="AE20" t="s">
        <v>148</v>
      </c>
      <c r="AF20" t="s">
        <v>148</v>
      </c>
      <c r="AI20" t="str">
        <v>content</v>
      </c>
      <c r="AJ20" s="29">
        <f t="shared" si="7"/>
        <v>6.9444444444444441E-3</v>
      </c>
      <c r="AL20" t="str">
        <v>wlscirep</v>
      </c>
      <c r="AM20">
        <f t="shared" si="3"/>
        <v>0</v>
      </c>
      <c r="AN20">
        <f t="shared" si="4"/>
        <v>0</v>
      </c>
      <c r="AO20">
        <f t="shared" si="1"/>
        <v>0</v>
      </c>
      <c r="AP20">
        <f t="shared" si="1"/>
        <v>0</v>
      </c>
      <c r="AQ20">
        <f t="shared" si="1"/>
        <v>0</v>
      </c>
      <c r="AR20">
        <f t="shared" si="1"/>
        <v>0</v>
      </c>
      <c r="AS20">
        <f t="shared" si="1"/>
        <v>0</v>
      </c>
      <c r="AT20">
        <f t="shared" si="1"/>
        <v>0</v>
      </c>
      <c r="AU20">
        <f t="shared" si="1"/>
        <v>0</v>
      </c>
      <c r="AW20">
        <f t="shared" si="5"/>
        <v>2</v>
      </c>
      <c r="AX20" t="str">
        <v>wlscirep</v>
      </c>
      <c r="AY20" s="34">
        <f t="shared" si="6"/>
        <v>0</v>
      </c>
      <c r="AZ20" s="34">
        <f t="shared" si="2"/>
        <v>0</v>
      </c>
      <c r="BA20" s="34">
        <f t="shared" si="2"/>
        <v>0</v>
      </c>
      <c r="BB20" s="34">
        <f t="shared" si="2"/>
        <v>0</v>
      </c>
      <c r="BC20" s="34">
        <f t="shared" si="2"/>
        <v>0</v>
      </c>
      <c r="BD20" s="34">
        <f t="shared" si="2"/>
        <v>0</v>
      </c>
      <c r="BE20" s="34">
        <f t="shared" si="2"/>
        <v>0</v>
      </c>
      <c r="BF20" s="34">
        <f t="shared" si="2"/>
        <v>0</v>
      </c>
      <c r="BG20" s="34">
        <f t="shared" si="2"/>
        <v>0</v>
      </c>
    </row>
    <row r="21" spans="1:59" x14ac:dyDescent="0.2">
      <c r="A21" s="7">
        <v>2306.0214500000002</v>
      </c>
      <c r="B21" s="3" t="s">
        <v>19</v>
      </c>
      <c r="C21" s="3">
        <v>12</v>
      </c>
      <c r="D21" s="3">
        <v>0</v>
      </c>
      <c r="E21" s="3" t="b">
        <v>1</v>
      </c>
      <c r="F21" s="13">
        <v>25.211764812469401</v>
      </c>
      <c r="G21" s="13">
        <v>0.27183651924133301</v>
      </c>
      <c r="H21" s="13">
        <v>13.8492465019226</v>
      </c>
      <c r="I21" s="13">
        <v>0.166988849639892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 t="b">
        <v>1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Y21" t="s">
        <v>148</v>
      </c>
      <c r="Z21" t="s">
        <v>148</v>
      </c>
      <c r="AA21" t="s">
        <v>148</v>
      </c>
      <c r="AB21" t="s">
        <v>148</v>
      </c>
      <c r="AC21" t="s">
        <v>148</v>
      </c>
      <c r="AD21" t="s">
        <v>148</v>
      </c>
      <c r="AE21" t="s">
        <v>148</v>
      </c>
      <c r="AF21" t="s">
        <v>148</v>
      </c>
      <c r="AI21" t="str">
        <v>font styles</v>
      </c>
      <c r="AJ21" s="29">
        <f t="shared" si="7"/>
        <v>1.6203703703703703E-2</v>
      </c>
      <c r="AL21" t="str">
        <v>nature</v>
      </c>
      <c r="AM21">
        <f t="shared" si="3"/>
        <v>0</v>
      </c>
      <c r="AN21">
        <f t="shared" si="4"/>
        <v>0</v>
      </c>
      <c r="AO21">
        <f t="shared" si="1"/>
        <v>0</v>
      </c>
      <c r="AP21">
        <f t="shared" si="1"/>
        <v>0</v>
      </c>
      <c r="AQ21">
        <f t="shared" si="1"/>
        <v>0</v>
      </c>
      <c r="AR21">
        <f t="shared" si="1"/>
        <v>0</v>
      </c>
      <c r="AS21">
        <f t="shared" si="1"/>
        <v>0</v>
      </c>
      <c r="AT21">
        <f t="shared" si="1"/>
        <v>0</v>
      </c>
      <c r="AU21">
        <f t="shared" si="1"/>
        <v>0</v>
      </c>
      <c r="AW21">
        <f t="shared" si="5"/>
        <v>2</v>
      </c>
      <c r="AX21" t="str">
        <v>nature</v>
      </c>
      <c r="AY21" s="34">
        <f t="shared" si="6"/>
        <v>0</v>
      </c>
      <c r="AZ21" s="34">
        <f t="shared" si="2"/>
        <v>0</v>
      </c>
      <c r="BA21" s="34">
        <f t="shared" si="2"/>
        <v>0</v>
      </c>
      <c r="BB21" s="34">
        <f t="shared" si="2"/>
        <v>0</v>
      </c>
      <c r="BC21" s="34">
        <f t="shared" si="2"/>
        <v>0</v>
      </c>
      <c r="BD21" s="34">
        <f t="shared" si="2"/>
        <v>0</v>
      </c>
      <c r="BE21" s="34">
        <f t="shared" si="2"/>
        <v>0</v>
      </c>
      <c r="BF21" s="34">
        <f t="shared" si="2"/>
        <v>0</v>
      </c>
      <c r="BG21" s="34">
        <f t="shared" si="2"/>
        <v>0</v>
      </c>
    </row>
    <row r="22" spans="1:59" x14ac:dyDescent="0.2">
      <c r="A22" s="7">
        <v>2306.0070599999999</v>
      </c>
      <c r="B22" s="3" t="s">
        <v>10</v>
      </c>
      <c r="C22" s="3">
        <v>0</v>
      </c>
      <c r="D22" s="3">
        <v>0</v>
      </c>
      <c r="E22" s="3" t="b">
        <v>1</v>
      </c>
      <c r="F22" s="13">
        <v>6.7112765312194798</v>
      </c>
      <c r="G22" s="13">
        <v>0.16842985153198201</v>
      </c>
      <c r="H22" s="13">
        <v>3.9890906810760498</v>
      </c>
      <c r="I22" s="13">
        <v>0.16827154159545801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b">
        <v>1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Y22" t="s">
        <v>148</v>
      </c>
      <c r="Z22" t="s">
        <v>148</v>
      </c>
      <c r="AA22" t="s">
        <v>148</v>
      </c>
      <c r="AB22" t="s">
        <v>148</v>
      </c>
      <c r="AC22" t="s">
        <v>148</v>
      </c>
      <c r="AD22" t="s">
        <v>148</v>
      </c>
      <c r="AE22" t="s">
        <v>148</v>
      </c>
      <c r="AF22" t="s">
        <v>148</v>
      </c>
      <c r="AI22" t="str">
        <v>other styles</v>
      </c>
      <c r="AJ22" s="29">
        <f t="shared" si="7"/>
        <v>0</v>
      </c>
      <c r="AL22" t="str">
        <v>cas-dc</v>
      </c>
      <c r="AM22">
        <f t="shared" si="3"/>
        <v>0</v>
      </c>
      <c r="AN22">
        <f t="shared" si="4"/>
        <v>0</v>
      </c>
      <c r="AO22">
        <f t="shared" ref="AO22:AO68" si="8">COUNTIFS($B:$B,$AL22,Z:Z,1)</f>
        <v>0</v>
      </c>
      <c r="AP22">
        <f t="shared" ref="AP22:AP68" si="9">COUNTIFS($B:$B,$AL22,AA:AA,1)</f>
        <v>0</v>
      </c>
      <c r="AQ22">
        <f t="shared" ref="AQ22:AQ68" si="10">COUNTIFS($B:$B,$AL22,AB:AB,1)</f>
        <v>0</v>
      </c>
      <c r="AR22">
        <f t="shared" ref="AR22:AR68" si="11">COUNTIFS($B:$B,$AL22,AC:AC,1)</f>
        <v>0</v>
      </c>
      <c r="AS22">
        <f t="shared" ref="AS22:AS68" si="12">COUNTIFS($B:$B,$AL22,AD:AD,1)</f>
        <v>0</v>
      </c>
      <c r="AT22">
        <f t="shared" ref="AT22:AU68" si="13">COUNTIFS($B:$B,$AL22,AE:AE,1)</f>
        <v>0</v>
      </c>
      <c r="AU22">
        <f t="shared" si="13"/>
        <v>0</v>
      </c>
      <c r="AW22">
        <f t="shared" si="5"/>
        <v>2</v>
      </c>
      <c r="AX22" t="str">
        <v>cas-dc</v>
      </c>
      <c r="AY22" s="34">
        <f t="shared" si="6"/>
        <v>0</v>
      </c>
      <c r="AZ22" s="34">
        <f t="shared" ref="AZ22:AZ68" si="14">AN22/$AW22</f>
        <v>0</v>
      </c>
      <c r="BA22" s="34">
        <f t="shared" ref="BA22:BA68" si="15">AO22/$AW22</f>
        <v>0</v>
      </c>
      <c r="BB22" s="34">
        <f t="shared" ref="BB22:BB68" si="16">AP22/$AW22</f>
        <v>0</v>
      </c>
      <c r="BC22" s="34">
        <f t="shared" ref="BC22:BC68" si="17">AQ22/$AW22</f>
        <v>0</v>
      </c>
      <c r="BD22" s="34">
        <f t="shared" ref="BD22:BD68" si="18">AR22/$AW22</f>
        <v>0</v>
      </c>
      <c r="BE22" s="34">
        <f t="shared" ref="BE22:BE68" si="19">AS22/$AW22</f>
        <v>0</v>
      </c>
      <c r="BF22" s="34">
        <f t="shared" ref="BF22:BF68" si="20">AT22/$AW22</f>
        <v>0</v>
      </c>
      <c r="BG22" s="34">
        <f t="shared" ref="BG22:BG68" si="21">AU22/$AW22</f>
        <v>0</v>
      </c>
    </row>
    <row r="23" spans="1:59" x14ac:dyDescent="0.2">
      <c r="A23" s="7">
        <v>2306.0035899999998</v>
      </c>
      <c r="B23" s="3" t="s">
        <v>16</v>
      </c>
      <c r="C23" s="3">
        <v>0</v>
      </c>
      <c r="D23" s="3">
        <v>0</v>
      </c>
      <c r="E23" s="3" t="b">
        <v>1</v>
      </c>
      <c r="F23" s="13">
        <v>6.2746427059173504</v>
      </c>
      <c r="G23" s="13">
        <v>0.16943073272705</v>
      </c>
      <c r="H23" s="13">
        <v>3.3844566345214799</v>
      </c>
      <c r="I23" s="13">
        <v>0.16750693321228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 t="b">
        <v>1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Y23" t="s">
        <v>148</v>
      </c>
      <c r="Z23" t="s">
        <v>148</v>
      </c>
      <c r="AA23" t="s">
        <v>148</v>
      </c>
      <c r="AB23" t="s">
        <v>148</v>
      </c>
      <c r="AC23" t="s">
        <v>148</v>
      </c>
      <c r="AD23" t="s">
        <v>148</v>
      </c>
      <c r="AE23" t="s">
        <v>148</v>
      </c>
      <c r="AF23" t="s">
        <v>148</v>
      </c>
      <c r="AI23" t="str">
        <v>ligatures</v>
      </c>
      <c r="AJ23" s="29">
        <f t="shared" si="7"/>
        <v>2.3148148148148147E-3</v>
      </c>
      <c r="AL23" t="str">
        <v>svjour3</v>
      </c>
      <c r="AM23">
        <f t="shared" si="3"/>
        <v>0</v>
      </c>
      <c r="AN23">
        <f t="shared" si="4"/>
        <v>0</v>
      </c>
      <c r="AO23">
        <f t="shared" si="8"/>
        <v>0</v>
      </c>
      <c r="AP23">
        <f t="shared" si="9"/>
        <v>0</v>
      </c>
      <c r="AQ23">
        <f t="shared" si="10"/>
        <v>0</v>
      </c>
      <c r="AR23">
        <f t="shared" si="11"/>
        <v>0</v>
      </c>
      <c r="AS23">
        <f t="shared" si="12"/>
        <v>0</v>
      </c>
      <c r="AT23">
        <f t="shared" si="13"/>
        <v>0</v>
      </c>
      <c r="AU23">
        <f t="shared" si="13"/>
        <v>0</v>
      </c>
      <c r="AW23">
        <f t="shared" si="5"/>
        <v>2</v>
      </c>
      <c r="AX23" t="str">
        <v>svjour3</v>
      </c>
      <c r="AY23" s="34">
        <f t="shared" si="6"/>
        <v>0</v>
      </c>
      <c r="AZ23" s="34">
        <f t="shared" si="14"/>
        <v>0</v>
      </c>
      <c r="BA23" s="34">
        <f t="shared" si="15"/>
        <v>0</v>
      </c>
      <c r="BB23" s="34">
        <f t="shared" si="16"/>
        <v>0</v>
      </c>
      <c r="BC23" s="34">
        <f t="shared" si="17"/>
        <v>0</v>
      </c>
      <c r="BD23" s="34">
        <f t="shared" si="18"/>
        <v>0</v>
      </c>
      <c r="BE23" s="34">
        <f t="shared" si="19"/>
        <v>0</v>
      </c>
      <c r="BF23" s="34">
        <f t="shared" si="20"/>
        <v>0</v>
      </c>
      <c r="BG23" s="34">
        <f t="shared" si="21"/>
        <v>0</v>
      </c>
    </row>
    <row r="24" spans="1:59" x14ac:dyDescent="0.2">
      <c r="A24" s="7">
        <v>2306.00135</v>
      </c>
      <c r="B24" s="3" t="s">
        <v>10</v>
      </c>
      <c r="C24" s="3">
        <v>12</v>
      </c>
      <c r="D24" s="3">
        <v>0</v>
      </c>
      <c r="E24" s="3" t="b">
        <v>1</v>
      </c>
      <c r="F24" s="13">
        <v>21.737752199172899</v>
      </c>
      <c r="G24" s="13">
        <v>0.26880788803100503</v>
      </c>
      <c r="H24" s="13">
        <v>10.534396886825499</v>
      </c>
      <c r="I24" s="13">
        <v>0.167401313781738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b">
        <v>1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Y24" t="s">
        <v>148</v>
      </c>
      <c r="Z24" t="s">
        <v>148</v>
      </c>
      <c r="AA24" t="s">
        <v>148</v>
      </c>
      <c r="AB24" t="s">
        <v>148</v>
      </c>
      <c r="AC24" t="s">
        <v>148</v>
      </c>
      <c r="AD24" t="s">
        <v>148</v>
      </c>
      <c r="AE24" t="s">
        <v>148</v>
      </c>
      <c r="AF24" t="s">
        <v>148</v>
      </c>
      <c r="AI24" t="str">
        <v>images</v>
      </c>
      <c r="AJ24" s="29">
        <f t="shared" si="7"/>
        <v>0</v>
      </c>
      <c r="AL24" t="str">
        <v>aastex631</v>
      </c>
      <c r="AM24">
        <f t="shared" si="3"/>
        <v>0</v>
      </c>
      <c r="AN24">
        <f t="shared" si="4"/>
        <v>0</v>
      </c>
      <c r="AO24">
        <f t="shared" si="8"/>
        <v>0</v>
      </c>
      <c r="AP24">
        <f t="shared" si="9"/>
        <v>0</v>
      </c>
      <c r="AQ24">
        <f t="shared" si="10"/>
        <v>0</v>
      </c>
      <c r="AR24">
        <f t="shared" si="11"/>
        <v>0</v>
      </c>
      <c r="AS24">
        <f t="shared" si="12"/>
        <v>0</v>
      </c>
      <c r="AT24">
        <f t="shared" si="13"/>
        <v>0</v>
      </c>
      <c r="AU24">
        <f t="shared" si="13"/>
        <v>0</v>
      </c>
      <c r="AW24">
        <f t="shared" si="5"/>
        <v>2</v>
      </c>
      <c r="AX24" t="str">
        <v>aastex631</v>
      </c>
      <c r="AY24" s="34">
        <f t="shared" si="6"/>
        <v>0</v>
      </c>
      <c r="AZ24" s="34">
        <f t="shared" si="14"/>
        <v>0</v>
      </c>
      <c r="BA24" s="34">
        <f t="shared" si="15"/>
        <v>0</v>
      </c>
      <c r="BB24" s="34">
        <f t="shared" si="16"/>
        <v>0</v>
      </c>
      <c r="BC24" s="34">
        <f t="shared" si="17"/>
        <v>0</v>
      </c>
      <c r="BD24" s="34">
        <f t="shared" si="18"/>
        <v>0</v>
      </c>
      <c r="BE24" s="34">
        <f t="shared" si="19"/>
        <v>0</v>
      </c>
      <c r="BF24" s="34">
        <f t="shared" si="20"/>
        <v>0</v>
      </c>
      <c r="BG24" s="34">
        <f t="shared" si="21"/>
        <v>0</v>
      </c>
    </row>
    <row r="25" spans="1:59" x14ac:dyDescent="0.2">
      <c r="A25" s="7">
        <v>2306.0005500000002</v>
      </c>
      <c r="B25" s="3" t="s">
        <v>10</v>
      </c>
      <c r="C25" s="3">
        <v>12</v>
      </c>
      <c r="D25" s="3">
        <v>12</v>
      </c>
      <c r="E25" s="3" t="b">
        <v>0</v>
      </c>
      <c r="F25" s="13">
        <v>0.62241482734680098</v>
      </c>
      <c r="G25" s="13">
        <v>0.16802406311035101</v>
      </c>
      <c r="H25" s="13">
        <v>0.52065801620483398</v>
      </c>
      <c r="I25" s="13">
        <v>0.17066693305969199</v>
      </c>
      <c r="Y25" t="s">
        <v>121</v>
      </c>
      <c r="Z25" t="s">
        <v>148</v>
      </c>
      <c r="AA25" t="s">
        <v>148</v>
      </c>
      <c r="AB25" t="s">
        <v>148</v>
      </c>
      <c r="AC25" t="s">
        <v>148</v>
      </c>
      <c r="AD25" t="s">
        <v>148</v>
      </c>
      <c r="AE25" t="s">
        <v>148</v>
      </c>
      <c r="AF25" t="s">
        <v>148</v>
      </c>
      <c r="AL25" t="str">
        <v>agujournal2019</v>
      </c>
      <c r="AM25">
        <f t="shared" si="3"/>
        <v>0</v>
      </c>
      <c r="AN25">
        <f t="shared" si="4"/>
        <v>0</v>
      </c>
      <c r="AO25">
        <f t="shared" si="8"/>
        <v>0</v>
      </c>
      <c r="AP25">
        <f t="shared" si="9"/>
        <v>0</v>
      </c>
      <c r="AQ25">
        <f t="shared" si="10"/>
        <v>0</v>
      </c>
      <c r="AR25">
        <f t="shared" si="11"/>
        <v>0</v>
      </c>
      <c r="AS25">
        <f t="shared" si="12"/>
        <v>0</v>
      </c>
      <c r="AT25">
        <f t="shared" si="13"/>
        <v>0</v>
      </c>
      <c r="AU25">
        <f t="shared" si="13"/>
        <v>0</v>
      </c>
      <c r="AW25">
        <f t="shared" si="5"/>
        <v>2</v>
      </c>
      <c r="AX25" t="str">
        <v>agujournal2019</v>
      </c>
      <c r="AY25" s="34">
        <f t="shared" si="6"/>
        <v>0</v>
      </c>
      <c r="AZ25" s="34">
        <f t="shared" si="14"/>
        <v>0</v>
      </c>
      <c r="BA25" s="34">
        <f t="shared" si="15"/>
        <v>0</v>
      </c>
      <c r="BB25" s="34">
        <f t="shared" si="16"/>
        <v>0</v>
      </c>
      <c r="BC25" s="34">
        <f t="shared" si="17"/>
        <v>0</v>
      </c>
      <c r="BD25" s="34">
        <f t="shared" si="18"/>
        <v>0</v>
      </c>
      <c r="BE25" s="34">
        <f t="shared" si="19"/>
        <v>0</v>
      </c>
      <c r="BF25" s="34">
        <f t="shared" si="20"/>
        <v>0</v>
      </c>
      <c r="BG25" s="34">
        <f t="shared" si="21"/>
        <v>0</v>
      </c>
    </row>
    <row r="26" spans="1:59" x14ac:dyDescent="0.2">
      <c r="A26" s="7">
        <v>2306.0085300000001</v>
      </c>
      <c r="B26" s="3" t="s">
        <v>10</v>
      </c>
      <c r="C26" s="3">
        <v>0</v>
      </c>
      <c r="D26" s="3">
        <v>0</v>
      </c>
      <c r="E26" s="3" t="b">
        <v>1</v>
      </c>
      <c r="F26" s="13">
        <v>42.893797636032097</v>
      </c>
      <c r="G26" s="13">
        <v>0.17030644416808999</v>
      </c>
      <c r="H26" s="13">
        <v>34.359721422195399</v>
      </c>
      <c r="I26" s="13">
        <v>0.16745519638061501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 t="b">
        <v>1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Y26" t="s">
        <v>148</v>
      </c>
      <c r="Z26" t="s">
        <v>148</v>
      </c>
      <c r="AA26" t="s">
        <v>148</v>
      </c>
      <c r="AB26" t="s">
        <v>148</v>
      </c>
      <c r="AC26" t="s">
        <v>148</v>
      </c>
      <c r="AD26" t="s">
        <v>148</v>
      </c>
      <c r="AE26" t="s">
        <v>148</v>
      </c>
      <c r="AF26" t="s">
        <v>148</v>
      </c>
      <c r="AL26" t="str">
        <v>lipics-v2021</v>
      </c>
      <c r="AM26">
        <f t="shared" si="3"/>
        <v>0</v>
      </c>
      <c r="AN26">
        <f t="shared" si="4"/>
        <v>0</v>
      </c>
      <c r="AO26">
        <f t="shared" si="8"/>
        <v>0</v>
      </c>
      <c r="AP26">
        <f t="shared" si="9"/>
        <v>0</v>
      </c>
      <c r="AQ26">
        <f t="shared" si="10"/>
        <v>0</v>
      </c>
      <c r="AR26">
        <f t="shared" si="11"/>
        <v>0</v>
      </c>
      <c r="AS26">
        <f t="shared" si="12"/>
        <v>0</v>
      </c>
      <c r="AT26">
        <f t="shared" si="13"/>
        <v>0</v>
      </c>
      <c r="AU26">
        <f t="shared" si="13"/>
        <v>0</v>
      </c>
      <c r="AW26">
        <f t="shared" si="5"/>
        <v>2</v>
      </c>
      <c r="AX26" t="str">
        <v>lipics-v2021</v>
      </c>
      <c r="AY26" s="34">
        <f t="shared" si="6"/>
        <v>0</v>
      </c>
      <c r="AZ26" s="34">
        <f t="shared" si="14"/>
        <v>0</v>
      </c>
      <c r="BA26" s="34">
        <f t="shared" si="15"/>
        <v>0</v>
      </c>
      <c r="BB26" s="34">
        <f t="shared" si="16"/>
        <v>0</v>
      </c>
      <c r="BC26" s="34">
        <f t="shared" si="17"/>
        <v>0</v>
      </c>
      <c r="BD26" s="34">
        <f t="shared" si="18"/>
        <v>0</v>
      </c>
      <c r="BE26" s="34">
        <f t="shared" si="19"/>
        <v>0</v>
      </c>
      <c r="BF26" s="34">
        <f t="shared" si="20"/>
        <v>0</v>
      </c>
      <c r="BG26" s="34">
        <f t="shared" si="21"/>
        <v>0</v>
      </c>
    </row>
    <row r="27" spans="1:59" x14ac:dyDescent="0.2">
      <c r="A27" s="7">
        <v>2306.0025000000001</v>
      </c>
      <c r="B27" s="3" t="s">
        <v>16</v>
      </c>
      <c r="C27" s="3">
        <v>0</v>
      </c>
      <c r="D27" s="3">
        <v>0</v>
      </c>
      <c r="E27" s="3" t="b">
        <v>1</v>
      </c>
      <c r="F27" s="13">
        <v>23.012427330017001</v>
      </c>
      <c r="G27" s="13">
        <v>0.169718027114868</v>
      </c>
      <c r="H27" s="13">
        <v>15.509685754775999</v>
      </c>
      <c r="I27" s="13">
        <v>0.17213463783264099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 t="b">
        <v>1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Y27" t="s">
        <v>148</v>
      </c>
      <c r="Z27" t="s">
        <v>148</v>
      </c>
      <c r="AA27" t="s">
        <v>148</v>
      </c>
      <c r="AB27" t="s">
        <v>148</v>
      </c>
      <c r="AC27" t="s">
        <v>148</v>
      </c>
      <c r="AD27" t="s">
        <v>148</v>
      </c>
      <c r="AE27" t="s">
        <v>148</v>
      </c>
      <c r="AF27" t="s">
        <v>148</v>
      </c>
      <c r="AL27" t="str">
        <v>jmlr</v>
      </c>
      <c r="AM27">
        <f t="shared" si="3"/>
        <v>0</v>
      </c>
      <c r="AN27">
        <f t="shared" si="4"/>
        <v>0</v>
      </c>
      <c r="AO27">
        <f t="shared" si="8"/>
        <v>0</v>
      </c>
      <c r="AP27">
        <f t="shared" si="9"/>
        <v>0</v>
      </c>
      <c r="AQ27">
        <f t="shared" si="10"/>
        <v>0</v>
      </c>
      <c r="AR27">
        <f t="shared" si="11"/>
        <v>0</v>
      </c>
      <c r="AS27">
        <f t="shared" si="12"/>
        <v>0</v>
      </c>
      <c r="AT27">
        <f t="shared" si="13"/>
        <v>0</v>
      </c>
      <c r="AU27">
        <f t="shared" si="13"/>
        <v>0</v>
      </c>
      <c r="AW27">
        <f t="shared" si="5"/>
        <v>2</v>
      </c>
      <c r="AX27" t="str">
        <v>jmlr</v>
      </c>
      <c r="AY27" s="34">
        <f t="shared" si="6"/>
        <v>0</v>
      </c>
      <c r="AZ27" s="34">
        <f t="shared" si="14"/>
        <v>0</v>
      </c>
      <c r="BA27" s="34">
        <f t="shared" si="15"/>
        <v>0</v>
      </c>
      <c r="BB27" s="34">
        <f t="shared" si="16"/>
        <v>0</v>
      </c>
      <c r="BC27" s="34">
        <f t="shared" si="17"/>
        <v>0</v>
      </c>
      <c r="BD27" s="34">
        <f t="shared" si="18"/>
        <v>0</v>
      </c>
      <c r="BE27" s="34">
        <f t="shared" si="19"/>
        <v>0</v>
      </c>
      <c r="BF27" s="34">
        <f t="shared" si="20"/>
        <v>0</v>
      </c>
      <c r="BG27" s="34">
        <f t="shared" si="21"/>
        <v>0</v>
      </c>
    </row>
    <row r="28" spans="1:59" x14ac:dyDescent="0.2">
      <c r="A28" s="7">
        <v>2306.0047500000001</v>
      </c>
      <c r="B28" s="3" t="s">
        <v>12</v>
      </c>
      <c r="C28" s="3">
        <v>0</v>
      </c>
      <c r="D28" s="3">
        <v>0</v>
      </c>
      <c r="E28" s="3" t="b">
        <v>1</v>
      </c>
      <c r="F28" s="13">
        <v>6.95369553565979</v>
      </c>
      <c r="G28" s="13">
        <v>0.11892271041870101</v>
      </c>
      <c r="H28" s="13">
        <v>4.8267948627471897</v>
      </c>
      <c r="I28" s="13">
        <v>0.16648077964782701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 t="b">
        <v>1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Y28" t="s">
        <v>148</v>
      </c>
      <c r="Z28" t="s">
        <v>148</v>
      </c>
      <c r="AA28" t="s">
        <v>148</v>
      </c>
      <c r="AB28" t="s">
        <v>148</v>
      </c>
      <c r="AC28" t="s">
        <v>148</v>
      </c>
      <c r="AD28" t="s">
        <v>148</v>
      </c>
      <c r="AE28" t="s">
        <v>148</v>
      </c>
      <c r="AF28" t="s">
        <v>148</v>
      </c>
      <c r="AL28">
        <v>0</v>
      </c>
      <c r="AM28">
        <f t="shared" si="3"/>
        <v>0</v>
      </c>
      <c r="AN28">
        <f t="shared" si="4"/>
        <v>0</v>
      </c>
      <c r="AO28">
        <f t="shared" si="8"/>
        <v>0</v>
      </c>
      <c r="AP28">
        <f t="shared" si="9"/>
        <v>0</v>
      </c>
      <c r="AQ28">
        <f t="shared" si="10"/>
        <v>0</v>
      </c>
      <c r="AR28">
        <f t="shared" si="11"/>
        <v>0</v>
      </c>
      <c r="AS28">
        <f t="shared" si="12"/>
        <v>0</v>
      </c>
      <c r="AT28">
        <f t="shared" si="13"/>
        <v>0</v>
      </c>
      <c r="AU28">
        <f t="shared" si="13"/>
        <v>0</v>
      </c>
      <c r="AW28">
        <f t="shared" si="5"/>
        <v>0</v>
      </c>
      <c r="AX28">
        <v>0</v>
      </c>
      <c r="AY28" s="34" t="e">
        <f t="shared" si="6"/>
        <v>#DIV/0!</v>
      </c>
      <c r="AZ28" s="34" t="e">
        <f t="shared" si="14"/>
        <v>#DIV/0!</v>
      </c>
      <c r="BA28" s="34" t="e">
        <f t="shared" si="15"/>
        <v>#DIV/0!</v>
      </c>
      <c r="BB28" s="34" t="e">
        <f t="shared" si="16"/>
        <v>#DIV/0!</v>
      </c>
      <c r="BC28" s="34" t="e">
        <f t="shared" si="17"/>
        <v>#DIV/0!</v>
      </c>
      <c r="BD28" s="34" t="e">
        <f t="shared" si="18"/>
        <v>#DIV/0!</v>
      </c>
      <c r="BE28" s="34" t="e">
        <f t="shared" si="19"/>
        <v>#DIV/0!</v>
      </c>
      <c r="BF28" s="34" t="e">
        <f t="shared" si="20"/>
        <v>#DIV/0!</v>
      </c>
      <c r="BG28" s="34" t="e">
        <f t="shared" si="21"/>
        <v>#DIV/0!</v>
      </c>
    </row>
    <row r="29" spans="1:59" x14ac:dyDescent="0.2">
      <c r="A29" s="7">
        <v>2306.00038</v>
      </c>
      <c r="B29" s="3" t="s">
        <v>10</v>
      </c>
      <c r="C29" s="3">
        <v>0</v>
      </c>
      <c r="D29" s="3">
        <v>0</v>
      </c>
      <c r="E29" s="3" t="b">
        <v>1</v>
      </c>
      <c r="F29" s="13">
        <v>26.785031795501698</v>
      </c>
      <c r="G29" s="13">
        <v>0.171108484268188</v>
      </c>
      <c r="H29" s="13">
        <v>18.8288493156433</v>
      </c>
      <c r="I29" s="13">
        <v>0.168219804763793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b">
        <v>1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Y29" t="s">
        <v>148</v>
      </c>
      <c r="Z29" t="s">
        <v>148</v>
      </c>
      <c r="AA29" t="s">
        <v>148</v>
      </c>
      <c r="AB29" t="s">
        <v>148</v>
      </c>
      <c r="AC29" t="s">
        <v>148</v>
      </c>
      <c r="AD29" t="s">
        <v>148</v>
      </c>
      <c r="AE29" t="s">
        <v>148</v>
      </c>
      <c r="AF29" t="s">
        <v>148</v>
      </c>
      <c r="AL29" t="str">
        <v>MRM</v>
      </c>
      <c r="AM29">
        <f t="shared" si="3"/>
        <v>0</v>
      </c>
      <c r="AN29">
        <f t="shared" si="4"/>
        <v>0</v>
      </c>
      <c r="AO29">
        <f t="shared" si="8"/>
        <v>0</v>
      </c>
      <c r="AP29">
        <f t="shared" si="9"/>
        <v>0</v>
      </c>
      <c r="AQ29">
        <f t="shared" si="10"/>
        <v>0</v>
      </c>
      <c r="AR29">
        <f t="shared" si="11"/>
        <v>0</v>
      </c>
      <c r="AS29">
        <f t="shared" si="12"/>
        <v>0</v>
      </c>
      <c r="AT29">
        <f t="shared" si="13"/>
        <v>0</v>
      </c>
      <c r="AU29">
        <f t="shared" si="13"/>
        <v>0</v>
      </c>
      <c r="AW29">
        <f t="shared" si="5"/>
        <v>1</v>
      </c>
      <c r="AX29" t="str">
        <v>MRM</v>
      </c>
      <c r="AY29" s="34">
        <f t="shared" si="6"/>
        <v>0</v>
      </c>
      <c r="AZ29" s="34">
        <f t="shared" si="14"/>
        <v>0</v>
      </c>
      <c r="BA29" s="34">
        <f t="shared" si="15"/>
        <v>0</v>
      </c>
      <c r="BB29" s="34">
        <f t="shared" si="16"/>
        <v>0</v>
      </c>
      <c r="BC29" s="34">
        <f t="shared" si="17"/>
        <v>0</v>
      </c>
      <c r="BD29" s="34">
        <f t="shared" si="18"/>
        <v>0</v>
      </c>
      <c r="BE29" s="34">
        <f t="shared" si="19"/>
        <v>0</v>
      </c>
      <c r="BF29" s="34">
        <f t="shared" si="20"/>
        <v>0</v>
      </c>
      <c r="BG29" s="34">
        <f t="shared" si="21"/>
        <v>0</v>
      </c>
    </row>
    <row r="30" spans="1:59" x14ac:dyDescent="0.2">
      <c r="A30" s="7">
        <v>2306.0036500000001</v>
      </c>
      <c r="B30" s="3" t="s">
        <v>18</v>
      </c>
      <c r="C30" s="3">
        <v>0</v>
      </c>
      <c r="D30" s="3">
        <v>0</v>
      </c>
      <c r="E30" s="3" t="b">
        <v>0</v>
      </c>
      <c r="F30" s="13">
        <v>25.721213102340698</v>
      </c>
      <c r="G30" s="13">
        <v>0.117029428482055</v>
      </c>
      <c r="H30" s="13">
        <v>21.762819290161101</v>
      </c>
      <c r="I30" s="13">
        <v>0.170677900314331</v>
      </c>
      <c r="J30" s="3">
        <v>1020</v>
      </c>
      <c r="K30" s="3">
        <v>0</v>
      </c>
      <c r="L30" s="3">
        <v>0</v>
      </c>
      <c r="M30" s="3">
        <v>0</v>
      </c>
      <c r="N30" s="3">
        <v>373</v>
      </c>
      <c r="O30" s="3">
        <v>0</v>
      </c>
      <c r="P30" s="3">
        <v>0</v>
      </c>
      <c r="Q30" s="3">
        <v>0</v>
      </c>
      <c r="R30" s="3" t="b">
        <v>1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Y30">
        <v>1</v>
      </c>
      <c r="Z30" t="s">
        <v>148</v>
      </c>
      <c r="AA30" t="s">
        <v>148</v>
      </c>
      <c r="AB30" t="s">
        <v>148</v>
      </c>
      <c r="AC30" t="s">
        <v>148</v>
      </c>
      <c r="AD30" t="s">
        <v>148</v>
      </c>
      <c r="AE30" t="s">
        <v>148</v>
      </c>
      <c r="AF30" t="s">
        <v>148</v>
      </c>
      <c r="AL30" t="str">
        <v>egpubl</v>
      </c>
      <c r="AM30">
        <f t="shared" si="3"/>
        <v>0</v>
      </c>
      <c r="AN30">
        <f t="shared" si="4"/>
        <v>1</v>
      </c>
      <c r="AO30">
        <f t="shared" si="8"/>
        <v>0</v>
      </c>
      <c r="AP30">
        <f t="shared" si="9"/>
        <v>0</v>
      </c>
      <c r="AQ30">
        <f t="shared" si="10"/>
        <v>0</v>
      </c>
      <c r="AR30">
        <f t="shared" si="11"/>
        <v>0</v>
      </c>
      <c r="AS30">
        <f t="shared" si="12"/>
        <v>0</v>
      </c>
      <c r="AT30">
        <f t="shared" si="13"/>
        <v>0</v>
      </c>
      <c r="AU30">
        <f t="shared" si="13"/>
        <v>0</v>
      </c>
      <c r="AW30">
        <f t="shared" si="5"/>
        <v>1</v>
      </c>
      <c r="AX30" t="str">
        <v>egpubl</v>
      </c>
      <c r="AY30" s="34">
        <f t="shared" si="6"/>
        <v>0</v>
      </c>
      <c r="AZ30" s="34">
        <f t="shared" si="14"/>
        <v>1</v>
      </c>
      <c r="BA30" s="34">
        <f t="shared" si="15"/>
        <v>0</v>
      </c>
      <c r="BB30" s="34">
        <f t="shared" si="16"/>
        <v>0</v>
      </c>
      <c r="BC30" s="34">
        <f t="shared" si="17"/>
        <v>0</v>
      </c>
      <c r="BD30" s="34">
        <f t="shared" si="18"/>
        <v>0</v>
      </c>
      <c r="BE30" s="34">
        <f t="shared" si="19"/>
        <v>0</v>
      </c>
      <c r="BF30" s="34">
        <f t="shared" si="20"/>
        <v>0</v>
      </c>
      <c r="BG30" s="34">
        <f t="shared" si="21"/>
        <v>0</v>
      </c>
    </row>
    <row r="31" spans="1:59" x14ac:dyDescent="0.2">
      <c r="A31" s="7">
        <v>2306.0051100000001</v>
      </c>
      <c r="B31" s="3" t="s">
        <v>13</v>
      </c>
      <c r="C31" s="3">
        <v>0</v>
      </c>
      <c r="D31" s="3">
        <v>0</v>
      </c>
      <c r="E31" s="3" t="b">
        <v>1</v>
      </c>
      <c r="F31" s="13">
        <v>8.7645804882049507</v>
      </c>
      <c r="G31" s="13">
        <v>0.116439819335937</v>
      </c>
      <c r="H31" s="13">
        <v>7.2130436897277797</v>
      </c>
      <c r="I31" s="13">
        <v>0.17014288902282701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 t="b">
        <v>1</v>
      </c>
      <c r="S31" s="3">
        <v>0</v>
      </c>
      <c r="T31" s="3">
        <v>0</v>
      </c>
      <c r="U31" s="3">
        <v>0</v>
      </c>
      <c r="V31" s="3">
        <v>2</v>
      </c>
      <c r="W31" s="3">
        <v>0</v>
      </c>
      <c r="Y31" t="s">
        <v>148</v>
      </c>
      <c r="Z31" t="s">
        <v>148</v>
      </c>
      <c r="AA31" t="s">
        <v>148</v>
      </c>
      <c r="AB31" t="s">
        <v>148</v>
      </c>
      <c r="AC31" t="s">
        <v>148</v>
      </c>
      <c r="AD31" t="s">
        <v>148</v>
      </c>
      <c r="AE31" t="s">
        <v>148</v>
      </c>
      <c r="AF31" t="s">
        <v>148</v>
      </c>
      <c r="AL31" t="str">
        <v>memoir</v>
      </c>
      <c r="AM31">
        <f t="shared" si="3"/>
        <v>0</v>
      </c>
      <c r="AN31">
        <f t="shared" si="4"/>
        <v>0</v>
      </c>
      <c r="AO31">
        <f t="shared" si="8"/>
        <v>0</v>
      </c>
      <c r="AP31">
        <f t="shared" si="9"/>
        <v>0</v>
      </c>
      <c r="AQ31">
        <f t="shared" si="10"/>
        <v>0</v>
      </c>
      <c r="AR31">
        <f t="shared" si="11"/>
        <v>0</v>
      </c>
      <c r="AS31">
        <f t="shared" si="12"/>
        <v>0</v>
      </c>
      <c r="AT31">
        <f t="shared" si="13"/>
        <v>0</v>
      </c>
      <c r="AU31">
        <f t="shared" si="13"/>
        <v>0</v>
      </c>
      <c r="AW31">
        <f t="shared" si="5"/>
        <v>1</v>
      </c>
      <c r="AX31" t="str">
        <v>memoir</v>
      </c>
      <c r="AY31" s="34">
        <f t="shared" si="6"/>
        <v>0</v>
      </c>
      <c r="AZ31" s="34">
        <f t="shared" si="14"/>
        <v>0</v>
      </c>
      <c r="BA31" s="34">
        <f t="shared" si="15"/>
        <v>0</v>
      </c>
      <c r="BB31" s="34">
        <f t="shared" si="16"/>
        <v>0</v>
      </c>
      <c r="BC31" s="34">
        <f t="shared" si="17"/>
        <v>0</v>
      </c>
      <c r="BD31" s="34">
        <f t="shared" si="18"/>
        <v>0</v>
      </c>
      <c r="BE31" s="34">
        <f t="shared" si="19"/>
        <v>0</v>
      </c>
      <c r="BF31" s="34">
        <f t="shared" si="20"/>
        <v>0</v>
      </c>
      <c r="BG31" s="34">
        <f t="shared" si="21"/>
        <v>0</v>
      </c>
    </row>
    <row r="32" spans="1:59" x14ac:dyDescent="0.2">
      <c r="A32" s="7">
        <v>2306.0092199999999</v>
      </c>
      <c r="B32" s="3" t="s">
        <v>13</v>
      </c>
      <c r="C32" s="3">
        <v>0</v>
      </c>
      <c r="D32" s="3">
        <v>0</v>
      </c>
      <c r="E32" s="3" t="b">
        <v>1</v>
      </c>
      <c r="F32" s="13">
        <v>4.54210996627807</v>
      </c>
      <c r="G32" s="13">
        <v>0.118704795837402</v>
      </c>
      <c r="H32" s="13">
        <v>3.3339426517486501</v>
      </c>
      <c r="I32" s="13">
        <v>0.16989469528198201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b">
        <v>1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Y32" t="s">
        <v>148</v>
      </c>
      <c r="Z32" t="s">
        <v>148</v>
      </c>
      <c r="AA32" t="s">
        <v>148</v>
      </c>
      <c r="AB32" t="s">
        <v>148</v>
      </c>
      <c r="AC32" t="s">
        <v>148</v>
      </c>
      <c r="AD32" t="s">
        <v>148</v>
      </c>
      <c r="AE32" t="s">
        <v>148</v>
      </c>
      <c r="AF32" t="s">
        <v>148</v>
      </c>
      <c r="AL32" t="str">
        <v>uai2023</v>
      </c>
      <c r="AM32">
        <f t="shared" si="3"/>
        <v>0</v>
      </c>
      <c r="AN32">
        <f t="shared" si="4"/>
        <v>0</v>
      </c>
      <c r="AO32">
        <f t="shared" si="8"/>
        <v>0</v>
      </c>
      <c r="AP32">
        <f t="shared" si="9"/>
        <v>0</v>
      </c>
      <c r="AQ32">
        <f t="shared" si="10"/>
        <v>0</v>
      </c>
      <c r="AR32">
        <f t="shared" si="11"/>
        <v>0</v>
      </c>
      <c r="AS32">
        <f t="shared" si="12"/>
        <v>0</v>
      </c>
      <c r="AT32">
        <f t="shared" si="13"/>
        <v>0</v>
      </c>
      <c r="AU32">
        <f t="shared" si="13"/>
        <v>0</v>
      </c>
      <c r="AW32">
        <f t="shared" si="5"/>
        <v>1</v>
      </c>
      <c r="AX32" t="str">
        <v>uai2023</v>
      </c>
      <c r="AY32" s="34">
        <f t="shared" si="6"/>
        <v>0</v>
      </c>
      <c r="AZ32" s="34">
        <f t="shared" si="14"/>
        <v>0</v>
      </c>
      <c r="BA32" s="34">
        <f t="shared" si="15"/>
        <v>0</v>
      </c>
      <c r="BB32" s="34">
        <f t="shared" si="16"/>
        <v>0</v>
      </c>
      <c r="BC32" s="34">
        <f t="shared" si="17"/>
        <v>0</v>
      </c>
      <c r="BD32" s="34">
        <f t="shared" si="18"/>
        <v>0</v>
      </c>
      <c r="BE32" s="34">
        <f t="shared" si="19"/>
        <v>0</v>
      </c>
      <c r="BF32" s="34">
        <f t="shared" si="20"/>
        <v>0</v>
      </c>
      <c r="BG32" s="34">
        <f t="shared" si="21"/>
        <v>0</v>
      </c>
    </row>
    <row r="33" spans="1:59" x14ac:dyDescent="0.2">
      <c r="A33" s="7">
        <v>2306.0218500000001</v>
      </c>
      <c r="B33" s="3" t="s">
        <v>20</v>
      </c>
      <c r="C33" s="3">
        <v>12</v>
      </c>
      <c r="D33" s="3">
        <v>12</v>
      </c>
      <c r="E33" s="3" t="b">
        <v>1</v>
      </c>
      <c r="F33" s="13">
        <v>13.3020901679992</v>
      </c>
      <c r="G33" s="13">
        <v>0.16903638839721599</v>
      </c>
      <c r="H33" s="13">
        <v>12.160207748413001</v>
      </c>
      <c r="I33" s="13">
        <v>0.11623573303222599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 t="b">
        <v>1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Y33" t="s">
        <v>148</v>
      </c>
      <c r="Z33" t="s">
        <v>148</v>
      </c>
      <c r="AA33" t="s">
        <v>148</v>
      </c>
      <c r="AB33" t="s">
        <v>148</v>
      </c>
      <c r="AC33" t="s">
        <v>148</v>
      </c>
      <c r="AD33" t="s">
        <v>148</v>
      </c>
      <c r="AE33" t="s">
        <v>148</v>
      </c>
      <c r="AF33" t="s">
        <v>148</v>
      </c>
      <c r="AL33" t="str">
        <v>atlasdoc</v>
      </c>
      <c r="AM33">
        <f t="shared" si="3"/>
        <v>0</v>
      </c>
      <c r="AN33">
        <f t="shared" si="4"/>
        <v>1</v>
      </c>
      <c r="AO33">
        <f t="shared" si="8"/>
        <v>0</v>
      </c>
      <c r="AP33">
        <f t="shared" si="9"/>
        <v>0</v>
      </c>
      <c r="AQ33">
        <f t="shared" si="10"/>
        <v>0</v>
      </c>
      <c r="AR33">
        <f t="shared" si="11"/>
        <v>1</v>
      </c>
      <c r="AS33">
        <f t="shared" si="12"/>
        <v>0</v>
      </c>
      <c r="AT33">
        <f t="shared" si="13"/>
        <v>1</v>
      </c>
      <c r="AU33">
        <f t="shared" si="13"/>
        <v>0</v>
      </c>
      <c r="AW33">
        <f t="shared" si="5"/>
        <v>1</v>
      </c>
      <c r="AX33" t="str">
        <v>atlasdoc</v>
      </c>
      <c r="AY33" s="34">
        <f t="shared" si="6"/>
        <v>0</v>
      </c>
      <c r="AZ33" s="34">
        <f t="shared" si="14"/>
        <v>1</v>
      </c>
      <c r="BA33" s="34">
        <f t="shared" si="15"/>
        <v>0</v>
      </c>
      <c r="BB33" s="34">
        <f t="shared" si="16"/>
        <v>0</v>
      </c>
      <c r="BC33" s="34">
        <f t="shared" si="17"/>
        <v>0</v>
      </c>
      <c r="BD33" s="34">
        <f t="shared" si="18"/>
        <v>1</v>
      </c>
      <c r="BE33" s="34">
        <f t="shared" si="19"/>
        <v>0</v>
      </c>
      <c r="BF33" s="34">
        <f t="shared" si="20"/>
        <v>1</v>
      </c>
      <c r="BG33" s="34">
        <f t="shared" si="21"/>
        <v>0</v>
      </c>
    </row>
    <row r="34" spans="1:59" x14ac:dyDescent="0.2">
      <c r="A34" s="7">
        <v>2306.0009399999999</v>
      </c>
      <c r="B34" s="3" t="s">
        <v>12</v>
      </c>
      <c r="C34" s="3">
        <v>12</v>
      </c>
      <c r="D34" s="3">
        <v>0</v>
      </c>
      <c r="E34" s="3" t="b">
        <v>0</v>
      </c>
      <c r="F34" s="13">
        <v>19.999711990356399</v>
      </c>
      <c r="G34" s="13">
        <v>0.22193455696105899</v>
      </c>
      <c r="H34" s="13">
        <v>12.8391208648681</v>
      </c>
      <c r="I34" s="13">
        <v>0.17151331901550201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 t="b">
        <v>1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Y34">
        <v>1</v>
      </c>
      <c r="Z34" t="s">
        <v>148</v>
      </c>
      <c r="AA34" t="s">
        <v>148</v>
      </c>
      <c r="AB34" t="s">
        <v>148</v>
      </c>
      <c r="AC34" t="s">
        <v>148</v>
      </c>
      <c r="AD34" t="s">
        <v>148</v>
      </c>
      <c r="AE34" t="s">
        <v>148</v>
      </c>
      <c r="AF34" t="s">
        <v>148</v>
      </c>
      <c r="AL34" t="str">
        <v>pasj01</v>
      </c>
      <c r="AM34">
        <f t="shared" si="3"/>
        <v>0</v>
      </c>
      <c r="AN34">
        <f t="shared" si="4"/>
        <v>0</v>
      </c>
      <c r="AO34">
        <f t="shared" si="8"/>
        <v>0</v>
      </c>
      <c r="AP34">
        <f t="shared" si="9"/>
        <v>0</v>
      </c>
      <c r="AQ34">
        <f t="shared" si="10"/>
        <v>0</v>
      </c>
      <c r="AR34">
        <f t="shared" si="11"/>
        <v>0</v>
      </c>
      <c r="AS34">
        <f t="shared" si="12"/>
        <v>0</v>
      </c>
      <c r="AT34">
        <f t="shared" si="13"/>
        <v>0</v>
      </c>
      <c r="AU34">
        <f t="shared" si="13"/>
        <v>0</v>
      </c>
      <c r="AW34">
        <f t="shared" si="5"/>
        <v>1</v>
      </c>
      <c r="AX34" t="str">
        <v>pasj01</v>
      </c>
      <c r="AY34" s="34">
        <f t="shared" si="6"/>
        <v>0</v>
      </c>
      <c r="AZ34" s="34">
        <f t="shared" si="14"/>
        <v>0</v>
      </c>
      <c r="BA34" s="34">
        <f t="shared" si="15"/>
        <v>0</v>
      </c>
      <c r="BB34" s="34">
        <f t="shared" si="16"/>
        <v>0</v>
      </c>
      <c r="BC34" s="34">
        <f t="shared" si="17"/>
        <v>0</v>
      </c>
      <c r="BD34" s="34">
        <f t="shared" si="18"/>
        <v>0</v>
      </c>
      <c r="BE34" s="34">
        <f t="shared" si="19"/>
        <v>0</v>
      </c>
      <c r="BF34" s="34">
        <f t="shared" si="20"/>
        <v>0</v>
      </c>
      <c r="BG34" s="34">
        <f t="shared" si="21"/>
        <v>0</v>
      </c>
    </row>
    <row r="35" spans="1:59" x14ac:dyDescent="0.2">
      <c r="A35" s="7">
        <v>2306.0012200000001</v>
      </c>
      <c r="B35" s="3" t="s">
        <v>10</v>
      </c>
      <c r="C35" s="3">
        <v>0</v>
      </c>
      <c r="D35" s="3">
        <v>0</v>
      </c>
      <c r="E35" s="3" t="b">
        <v>1</v>
      </c>
      <c r="F35" s="13">
        <v>22.705589294433501</v>
      </c>
      <c r="G35" s="13">
        <v>0.116552829742431</v>
      </c>
      <c r="H35" s="13">
        <v>15.533226728439301</v>
      </c>
      <c r="I35" s="13">
        <v>0.16903948783874501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 t="b">
        <v>1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Y35" t="s">
        <v>148</v>
      </c>
      <c r="Z35" t="s">
        <v>148</v>
      </c>
      <c r="AA35" t="s">
        <v>148</v>
      </c>
      <c r="AB35" t="s">
        <v>148</v>
      </c>
      <c r="AC35" t="s">
        <v>148</v>
      </c>
      <c r="AD35" t="s">
        <v>148</v>
      </c>
      <c r="AE35" t="s">
        <v>148</v>
      </c>
      <c r="AF35" t="s">
        <v>148</v>
      </c>
      <c r="AL35" t="str">
        <v>GonnellaLab-StyleArXiv</v>
      </c>
      <c r="AM35">
        <f t="shared" si="3"/>
        <v>0</v>
      </c>
      <c r="AN35">
        <f t="shared" si="4"/>
        <v>0</v>
      </c>
      <c r="AO35">
        <f t="shared" si="8"/>
        <v>0</v>
      </c>
      <c r="AP35">
        <f t="shared" si="9"/>
        <v>0</v>
      </c>
      <c r="AQ35">
        <f t="shared" si="10"/>
        <v>0</v>
      </c>
      <c r="AR35">
        <f t="shared" si="11"/>
        <v>0</v>
      </c>
      <c r="AS35">
        <f t="shared" si="12"/>
        <v>0</v>
      </c>
      <c r="AT35">
        <f t="shared" si="13"/>
        <v>0</v>
      </c>
      <c r="AU35">
        <f t="shared" si="13"/>
        <v>0</v>
      </c>
      <c r="AW35">
        <f t="shared" si="5"/>
        <v>1</v>
      </c>
      <c r="AX35" t="str">
        <v>GonnellaLab-StyleArXiv</v>
      </c>
      <c r="AY35" s="34">
        <f t="shared" si="6"/>
        <v>0</v>
      </c>
      <c r="AZ35" s="34">
        <f t="shared" si="14"/>
        <v>0</v>
      </c>
      <c r="BA35" s="34">
        <f t="shared" si="15"/>
        <v>0</v>
      </c>
      <c r="BB35" s="34">
        <f t="shared" si="16"/>
        <v>0</v>
      </c>
      <c r="BC35" s="34">
        <f t="shared" si="17"/>
        <v>0</v>
      </c>
      <c r="BD35" s="34">
        <f t="shared" si="18"/>
        <v>0</v>
      </c>
      <c r="BE35" s="34">
        <f t="shared" si="19"/>
        <v>0</v>
      </c>
      <c r="BF35" s="34">
        <f t="shared" si="20"/>
        <v>0</v>
      </c>
      <c r="BG35" s="34">
        <f t="shared" si="21"/>
        <v>0</v>
      </c>
    </row>
    <row r="36" spans="1:59" x14ac:dyDescent="0.2">
      <c r="A36" s="7">
        <v>2306.0008499999999</v>
      </c>
      <c r="B36" s="3" t="s">
        <v>10</v>
      </c>
      <c r="C36" s="3">
        <v>12</v>
      </c>
      <c r="D36" s="3">
        <v>0</v>
      </c>
      <c r="E36" s="3" t="b">
        <v>1</v>
      </c>
      <c r="F36" s="13">
        <v>16.150359392166099</v>
      </c>
      <c r="G36" s="13">
        <v>0.22410893440246499</v>
      </c>
      <c r="H36" s="13">
        <v>10.7832176685333</v>
      </c>
      <c r="I36" s="13">
        <v>0.17009305953979401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 t="b">
        <v>1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Y36" t="s">
        <v>148</v>
      </c>
      <c r="Z36" t="s">
        <v>148</v>
      </c>
      <c r="AA36" t="s">
        <v>148</v>
      </c>
      <c r="AB36" t="s">
        <v>148</v>
      </c>
      <c r="AC36" t="s">
        <v>148</v>
      </c>
      <c r="AD36" t="s">
        <v>148</v>
      </c>
      <c r="AE36" t="s">
        <v>148</v>
      </c>
      <c r="AF36" t="s">
        <v>148</v>
      </c>
      <c r="AL36" t="str">
        <v>comsoc2023</v>
      </c>
      <c r="AM36">
        <f t="shared" si="3"/>
        <v>0</v>
      </c>
      <c r="AN36">
        <f t="shared" si="4"/>
        <v>0</v>
      </c>
      <c r="AO36">
        <f t="shared" si="8"/>
        <v>0</v>
      </c>
      <c r="AP36">
        <f t="shared" si="9"/>
        <v>0</v>
      </c>
      <c r="AQ36">
        <f t="shared" si="10"/>
        <v>0</v>
      </c>
      <c r="AR36">
        <f t="shared" si="11"/>
        <v>0</v>
      </c>
      <c r="AS36">
        <f t="shared" si="12"/>
        <v>0</v>
      </c>
      <c r="AT36">
        <f t="shared" si="13"/>
        <v>0</v>
      </c>
      <c r="AU36">
        <f t="shared" si="13"/>
        <v>0</v>
      </c>
      <c r="AW36">
        <f t="shared" si="5"/>
        <v>1</v>
      </c>
      <c r="AX36" t="str">
        <v>comsoc2023</v>
      </c>
      <c r="AY36" s="34">
        <f t="shared" si="6"/>
        <v>0</v>
      </c>
      <c r="AZ36" s="34">
        <f t="shared" si="14"/>
        <v>0</v>
      </c>
      <c r="BA36" s="34">
        <f t="shared" si="15"/>
        <v>0</v>
      </c>
      <c r="BB36" s="34">
        <f t="shared" si="16"/>
        <v>0</v>
      </c>
      <c r="BC36" s="34">
        <f t="shared" si="17"/>
        <v>0</v>
      </c>
      <c r="BD36" s="34">
        <f t="shared" si="18"/>
        <v>0</v>
      </c>
      <c r="BE36" s="34">
        <f t="shared" si="19"/>
        <v>0</v>
      </c>
      <c r="BF36" s="34">
        <f t="shared" si="20"/>
        <v>0</v>
      </c>
      <c r="BG36" s="34">
        <f t="shared" si="21"/>
        <v>0</v>
      </c>
    </row>
    <row r="37" spans="1:59" x14ac:dyDescent="0.2">
      <c r="A37" s="7">
        <v>2306.0073299999999</v>
      </c>
      <c r="B37" s="3" t="s">
        <v>10</v>
      </c>
      <c r="C37" s="3">
        <v>0</v>
      </c>
      <c r="D37" s="3">
        <v>0</v>
      </c>
      <c r="E37" s="3" t="b">
        <v>1</v>
      </c>
      <c r="F37" s="13">
        <v>9.2858533859252894</v>
      </c>
      <c r="G37" s="13">
        <v>0.16808223724365201</v>
      </c>
      <c r="H37" s="13">
        <v>8.06681132316589</v>
      </c>
      <c r="I37" s="13">
        <v>0.17521929740905701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 t="b">
        <v>1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Y37" t="s">
        <v>148</v>
      </c>
      <c r="Z37" t="s">
        <v>148</v>
      </c>
      <c r="AA37" t="s">
        <v>148</v>
      </c>
      <c r="AB37" t="s">
        <v>148</v>
      </c>
      <c r="AC37" t="s">
        <v>148</v>
      </c>
      <c r="AD37" t="s">
        <v>148</v>
      </c>
      <c r="AE37" t="s">
        <v>148</v>
      </c>
      <c r="AF37" t="s">
        <v>148</v>
      </c>
      <c r="AL37" t="str">
        <v>mdpi</v>
      </c>
      <c r="AM37">
        <f t="shared" si="3"/>
        <v>0</v>
      </c>
      <c r="AN37">
        <f t="shared" si="4"/>
        <v>0</v>
      </c>
      <c r="AO37">
        <f t="shared" si="8"/>
        <v>0</v>
      </c>
      <c r="AP37">
        <f t="shared" si="9"/>
        <v>0</v>
      </c>
      <c r="AQ37">
        <f t="shared" si="10"/>
        <v>0</v>
      </c>
      <c r="AR37">
        <f t="shared" si="11"/>
        <v>0</v>
      </c>
      <c r="AS37">
        <f t="shared" si="12"/>
        <v>0</v>
      </c>
      <c r="AT37">
        <f t="shared" si="13"/>
        <v>0</v>
      </c>
      <c r="AU37">
        <f t="shared" si="13"/>
        <v>0</v>
      </c>
      <c r="AW37">
        <f t="shared" si="5"/>
        <v>1</v>
      </c>
      <c r="AX37" t="str">
        <v>mdpi</v>
      </c>
      <c r="AY37" s="34">
        <f t="shared" si="6"/>
        <v>0</v>
      </c>
      <c r="AZ37" s="34">
        <f t="shared" si="14"/>
        <v>0</v>
      </c>
      <c r="BA37" s="34">
        <f t="shared" si="15"/>
        <v>0</v>
      </c>
      <c r="BB37" s="34">
        <f t="shared" si="16"/>
        <v>0</v>
      </c>
      <c r="BC37" s="34">
        <f t="shared" si="17"/>
        <v>0</v>
      </c>
      <c r="BD37" s="34">
        <f t="shared" si="18"/>
        <v>0</v>
      </c>
      <c r="BE37" s="34">
        <f t="shared" si="19"/>
        <v>0</v>
      </c>
      <c r="BF37" s="34">
        <f t="shared" si="20"/>
        <v>0</v>
      </c>
      <c r="BG37" s="34">
        <f t="shared" si="21"/>
        <v>0</v>
      </c>
    </row>
    <row r="38" spans="1:59" x14ac:dyDescent="0.2">
      <c r="A38" s="7">
        <v>2306.0028200000002</v>
      </c>
      <c r="B38" s="3" t="s">
        <v>21</v>
      </c>
      <c r="C38" s="3">
        <v>0</v>
      </c>
      <c r="D38" s="3">
        <v>0</v>
      </c>
      <c r="E38" s="3" t="b">
        <v>1</v>
      </c>
      <c r="F38" s="13">
        <v>29.3308362960815</v>
      </c>
      <c r="G38" s="13">
        <v>0.169002771377563</v>
      </c>
      <c r="H38" s="13">
        <v>24.518015861511198</v>
      </c>
      <c r="I38" s="13">
        <v>0.171653032302856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 t="b">
        <v>1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Y38" t="s">
        <v>148</v>
      </c>
      <c r="Z38" t="s">
        <v>148</v>
      </c>
      <c r="AA38" t="s">
        <v>148</v>
      </c>
      <c r="AB38" t="s">
        <v>148</v>
      </c>
      <c r="AC38" t="s">
        <v>148</v>
      </c>
      <c r="AD38" t="s">
        <v>148</v>
      </c>
      <c r="AE38" t="s">
        <v>148</v>
      </c>
      <c r="AF38" t="s">
        <v>148</v>
      </c>
      <c r="AL38" t="str">
        <v>scrartcl</v>
      </c>
      <c r="AM38">
        <f t="shared" si="3"/>
        <v>0</v>
      </c>
      <c r="AN38">
        <f t="shared" si="4"/>
        <v>0</v>
      </c>
      <c r="AO38">
        <f t="shared" si="8"/>
        <v>0</v>
      </c>
      <c r="AP38">
        <f t="shared" si="9"/>
        <v>0</v>
      </c>
      <c r="AQ38">
        <f t="shared" si="10"/>
        <v>0</v>
      </c>
      <c r="AR38">
        <f t="shared" si="11"/>
        <v>0</v>
      </c>
      <c r="AS38">
        <f t="shared" si="12"/>
        <v>0</v>
      </c>
      <c r="AT38">
        <f t="shared" si="13"/>
        <v>0</v>
      </c>
      <c r="AU38">
        <f t="shared" si="13"/>
        <v>0</v>
      </c>
      <c r="AW38">
        <f t="shared" si="5"/>
        <v>1</v>
      </c>
      <c r="AX38" t="str">
        <v>scrartcl</v>
      </c>
      <c r="AY38" s="34">
        <f t="shared" si="6"/>
        <v>0</v>
      </c>
      <c r="AZ38" s="34">
        <f t="shared" si="14"/>
        <v>0</v>
      </c>
      <c r="BA38" s="34">
        <f t="shared" si="15"/>
        <v>0</v>
      </c>
      <c r="BB38" s="34">
        <f t="shared" si="16"/>
        <v>0</v>
      </c>
      <c r="BC38" s="34">
        <f t="shared" si="17"/>
        <v>0</v>
      </c>
      <c r="BD38" s="34">
        <f t="shared" si="18"/>
        <v>0</v>
      </c>
      <c r="BE38" s="34">
        <f t="shared" si="19"/>
        <v>0</v>
      </c>
      <c r="BF38" s="34">
        <f t="shared" si="20"/>
        <v>0</v>
      </c>
      <c r="BG38" s="34">
        <f t="shared" si="21"/>
        <v>0</v>
      </c>
    </row>
    <row r="39" spans="1:59" x14ac:dyDescent="0.2">
      <c r="A39" s="7">
        <v>2306.0045399999999</v>
      </c>
      <c r="B39" s="3" t="s">
        <v>10</v>
      </c>
      <c r="C39" s="3">
        <v>0</v>
      </c>
      <c r="D39" s="3">
        <v>0</v>
      </c>
      <c r="E39" s="3" t="b">
        <v>1</v>
      </c>
      <c r="F39" s="13">
        <v>10.6766395568847</v>
      </c>
      <c r="G39" s="13">
        <v>0.116777896881103</v>
      </c>
      <c r="H39" s="13">
        <v>7.8137350082397399</v>
      </c>
      <c r="I39" s="13">
        <v>0.16774654388427701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 t="b">
        <v>1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Y39" t="s">
        <v>148</v>
      </c>
      <c r="Z39" t="s">
        <v>148</v>
      </c>
      <c r="AA39" t="s">
        <v>148</v>
      </c>
      <c r="AB39" t="s">
        <v>148</v>
      </c>
      <c r="AC39" t="s">
        <v>148</v>
      </c>
      <c r="AD39" t="s">
        <v>148</v>
      </c>
      <c r="AE39" t="s">
        <v>148</v>
      </c>
      <c r="AF39" t="s">
        <v>148</v>
      </c>
      <c r="AL39" t="str">
        <v>amsart}%article</v>
      </c>
      <c r="AM39">
        <f t="shared" si="3"/>
        <v>0</v>
      </c>
      <c r="AN39">
        <f t="shared" si="4"/>
        <v>0</v>
      </c>
      <c r="AO39">
        <f t="shared" si="8"/>
        <v>0</v>
      </c>
      <c r="AP39">
        <f t="shared" si="9"/>
        <v>0</v>
      </c>
      <c r="AQ39">
        <f t="shared" si="10"/>
        <v>0</v>
      </c>
      <c r="AR39">
        <f t="shared" si="11"/>
        <v>0</v>
      </c>
      <c r="AS39">
        <f t="shared" si="12"/>
        <v>0</v>
      </c>
      <c r="AT39">
        <f t="shared" si="13"/>
        <v>0</v>
      </c>
      <c r="AU39">
        <f t="shared" si="13"/>
        <v>0</v>
      </c>
      <c r="AW39">
        <f t="shared" si="5"/>
        <v>1</v>
      </c>
      <c r="AX39" t="str">
        <v>amsart}%article</v>
      </c>
      <c r="AY39" s="34">
        <f t="shared" si="6"/>
        <v>0</v>
      </c>
      <c r="AZ39" s="34">
        <f t="shared" si="14"/>
        <v>0</v>
      </c>
      <c r="BA39" s="34">
        <f t="shared" si="15"/>
        <v>0</v>
      </c>
      <c r="BB39" s="34">
        <f t="shared" si="16"/>
        <v>0</v>
      </c>
      <c r="BC39" s="34">
        <f t="shared" si="17"/>
        <v>0</v>
      </c>
      <c r="BD39" s="34">
        <f t="shared" si="18"/>
        <v>0</v>
      </c>
      <c r="BE39" s="34">
        <f t="shared" si="19"/>
        <v>0</v>
      </c>
      <c r="BF39" s="34">
        <f t="shared" si="20"/>
        <v>0</v>
      </c>
      <c r="BG39" s="34">
        <f t="shared" si="21"/>
        <v>0</v>
      </c>
    </row>
    <row r="40" spans="1:59" x14ac:dyDescent="0.2">
      <c r="A40" s="7">
        <v>2306.0005000000001</v>
      </c>
      <c r="B40" s="3" t="s">
        <v>10</v>
      </c>
      <c r="C40" s="3">
        <v>12</v>
      </c>
      <c r="D40" s="3">
        <v>12</v>
      </c>
      <c r="E40" s="3" t="b">
        <v>1</v>
      </c>
      <c r="F40" s="13">
        <v>7.9645583629608101</v>
      </c>
      <c r="G40" s="13">
        <v>0.17131614685058499</v>
      </c>
      <c r="H40" s="13">
        <v>5.9150393009185702</v>
      </c>
      <c r="I40" s="13">
        <v>0.168782949447631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 t="b">
        <v>1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Y40" t="s">
        <v>148</v>
      </c>
      <c r="Z40" t="s">
        <v>148</v>
      </c>
      <c r="AA40" t="s">
        <v>148</v>
      </c>
      <c r="AB40" t="s">
        <v>148</v>
      </c>
      <c r="AC40" t="s">
        <v>148</v>
      </c>
      <c r="AD40" t="s">
        <v>148</v>
      </c>
      <c r="AE40" t="s">
        <v>148</v>
      </c>
      <c r="AF40" t="s">
        <v>148</v>
      </c>
      <c r="AL40" t="str">
        <v>ieeecolor</v>
      </c>
      <c r="AM40">
        <f t="shared" si="3"/>
        <v>0</v>
      </c>
      <c r="AN40">
        <f t="shared" si="4"/>
        <v>1</v>
      </c>
      <c r="AO40">
        <f t="shared" si="8"/>
        <v>0</v>
      </c>
      <c r="AP40">
        <f t="shared" si="9"/>
        <v>0</v>
      </c>
      <c r="AQ40">
        <f t="shared" si="10"/>
        <v>0</v>
      </c>
      <c r="AR40">
        <f t="shared" si="11"/>
        <v>0</v>
      </c>
      <c r="AS40">
        <f t="shared" si="12"/>
        <v>0</v>
      </c>
      <c r="AT40">
        <f t="shared" si="13"/>
        <v>0</v>
      </c>
      <c r="AU40">
        <f t="shared" si="13"/>
        <v>0</v>
      </c>
      <c r="AW40">
        <f t="shared" si="5"/>
        <v>1</v>
      </c>
      <c r="AX40" t="str">
        <v>ieeecolor</v>
      </c>
      <c r="AY40" s="34">
        <f t="shared" si="6"/>
        <v>0</v>
      </c>
      <c r="AZ40" s="34">
        <f t="shared" si="14"/>
        <v>1</v>
      </c>
      <c r="BA40" s="34">
        <f t="shared" si="15"/>
        <v>0</v>
      </c>
      <c r="BB40" s="34">
        <f t="shared" si="16"/>
        <v>0</v>
      </c>
      <c r="BC40" s="34">
        <f t="shared" si="17"/>
        <v>0</v>
      </c>
      <c r="BD40" s="34">
        <f t="shared" si="18"/>
        <v>0</v>
      </c>
      <c r="BE40" s="34">
        <f t="shared" si="19"/>
        <v>0</v>
      </c>
      <c r="BF40" s="34">
        <f t="shared" si="20"/>
        <v>0</v>
      </c>
      <c r="BG40" s="34">
        <f t="shared" si="21"/>
        <v>0</v>
      </c>
    </row>
    <row r="41" spans="1:59" x14ac:dyDescent="0.2">
      <c r="A41" s="7">
        <v>2306.0394099999999</v>
      </c>
      <c r="B41" s="3" t="s">
        <v>10</v>
      </c>
      <c r="C41" s="3">
        <v>12</v>
      </c>
      <c r="D41" s="3">
        <v>0</v>
      </c>
      <c r="E41" s="3" t="b">
        <v>1</v>
      </c>
      <c r="F41" s="13">
        <v>9.2362208366394007</v>
      </c>
      <c r="G41" s="13">
        <v>0.16597867012023901</v>
      </c>
      <c r="H41" s="13">
        <v>7.8629617691040004</v>
      </c>
      <c r="I41" s="13">
        <v>0.171447038650512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 t="b">
        <v>1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Y41" t="s">
        <v>148</v>
      </c>
      <c r="Z41" t="s">
        <v>148</v>
      </c>
      <c r="AA41" t="s">
        <v>148</v>
      </c>
      <c r="AB41" t="s">
        <v>148</v>
      </c>
      <c r="AC41" t="s">
        <v>148</v>
      </c>
      <c r="AD41" t="s">
        <v>148</v>
      </c>
      <c r="AE41" t="s">
        <v>148</v>
      </c>
      <c r="AF41" t="s">
        <v>148</v>
      </c>
      <c r="AL41" t="str">
        <v>cas-sc</v>
      </c>
      <c r="AM41">
        <f t="shared" si="3"/>
        <v>0</v>
      </c>
      <c r="AN41">
        <f t="shared" si="4"/>
        <v>0</v>
      </c>
      <c r="AO41">
        <f t="shared" si="8"/>
        <v>0</v>
      </c>
      <c r="AP41">
        <f t="shared" si="9"/>
        <v>0</v>
      </c>
      <c r="AQ41">
        <f t="shared" si="10"/>
        <v>0</v>
      </c>
      <c r="AR41">
        <f t="shared" si="11"/>
        <v>0</v>
      </c>
      <c r="AS41">
        <f t="shared" si="12"/>
        <v>0</v>
      </c>
      <c r="AT41">
        <f t="shared" si="13"/>
        <v>0</v>
      </c>
      <c r="AU41">
        <f t="shared" si="13"/>
        <v>0</v>
      </c>
      <c r="AW41">
        <f t="shared" si="5"/>
        <v>1</v>
      </c>
      <c r="AX41" t="str">
        <v>cas-sc</v>
      </c>
      <c r="AY41" s="34">
        <f t="shared" si="6"/>
        <v>0</v>
      </c>
      <c r="AZ41" s="34">
        <f t="shared" si="14"/>
        <v>0</v>
      </c>
      <c r="BA41" s="34">
        <f t="shared" si="15"/>
        <v>0</v>
      </c>
      <c r="BB41" s="34">
        <f t="shared" si="16"/>
        <v>0</v>
      </c>
      <c r="BC41" s="34">
        <f t="shared" si="17"/>
        <v>0</v>
      </c>
      <c r="BD41" s="34">
        <f t="shared" si="18"/>
        <v>0</v>
      </c>
      <c r="BE41" s="34">
        <f t="shared" si="19"/>
        <v>0</v>
      </c>
      <c r="BF41" s="34">
        <f t="shared" si="20"/>
        <v>0</v>
      </c>
      <c r="BG41" s="34">
        <f t="shared" si="21"/>
        <v>0</v>
      </c>
    </row>
    <row r="42" spans="1:59" x14ac:dyDescent="0.2">
      <c r="A42" s="7">
        <v>2306.0048400000001</v>
      </c>
      <c r="B42" s="3" t="s">
        <v>13</v>
      </c>
      <c r="C42" s="3">
        <v>0</v>
      </c>
      <c r="D42" s="3">
        <v>0</v>
      </c>
      <c r="E42" s="3" t="b">
        <v>1</v>
      </c>
      <c r="F42" s="13">
        <v>10.679472208023</v>
      </c>
      <c r="G42" s="13">
        <v>0.17035293579101499</v>
      </c>
      <c r="H42" s="13">
        <v>7.4092369079589799</v>
      </c>
      <c r="I42" s="13">
        <v>0.16692447662353499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b">
        <v>1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Y42" t="s">
        <v>148</v>
      </c>
      <c r="Z42" t="s">
        <v>148</v>
      </c>
      <c r="AA42" t="s">
        <v>148</v>
      </c>
      <c r="AB42" t="s">
        <v>148</v>
      </c>
      <c r="AC42" t="s">
        <v>148</v>
      </c>
      <c r="AD42" t="s">
        <v>148</v>
      </c>
      <c r="AE42" t="s">
        <v>148</v>
      </c>
      <c r="AF42" t="s">
        <v>148</v>
      </c>
      <c r="AL42" t="str">
        <v>sagej</v>
      </c>
      <c r="AM42">
        <f t="shared" si="3"/>
        <v>0</v>
      </c>
      <c r="AN42">
        <f t="shared" si="4"/>
        <v>0</v>
      </c>
      <c r="AO42">
        <f t="shared" si="8"/>
        <v>0</v>
      </c>
      <c r="AP42">
        <f t="shared" si="9"/>
        <v>0</v>
      </c>
      <c r="AQ42">
        <f t="shared" si="10"/>
        <v>0</v>
      </c>
      <c r="AR42">
        <f t="shared" si="11"/>
        <v>0</v>
      </c>
      <c r="AS42">
        <f t="shared" si="12"/>
        <v>0</v>
      </c>
      <c r="AT42">
        <f t="shared" si="13"/>
        <v>0</v>
      </c>
      <c r="AU42">
        <f t="shared" si="13"/>
        <v>0</v>
      </c>
      <c r="AW42">
        <f t="shared" si="5"/>
        <v>1</v>
      </c>
      <c r="AX42" t="str">
        <v>sagej</v>
      </c>
      <c r="AY42" s="34">
        <f t="shared" si="6"/>
        <v>0</v>
      </c>
      <c r="AZ42" s="34">
        <f t="shared" si="14"/>
        <v>0</v>
      </c>
      <c r="BA42" s="34">
        <f t="shared" si="15"/>
        <v>0</v>
      </c>
      <c r="BB42" s="34">
        <f t="shared" si="16"/>
        <v>0</v>
      </c>
      <c r="BC42" s="34">
        <f t="shared" si="17"/>
        <v>0</v>
      </c>
      <c r="BD42" s="34">
        <f t="shared" si="18"/>
        <v>0</v>
      </c>
      <c r="BE42" s="34">
        <f t="shared" si="19"/>
        <v>0</v>
      </c>
      <c r="BF42" s="34">
        <f t="shared" si="20"/>
        <v>0</v>
      </c>
      <c r="BG42" s="34">
        <f t="shared" si="21"/>
        <v>0</v>
      </c>
    </row>
    <row r="43" spans="1:59" x14ac:dyDescent="0.2">
      <c r="A43" s="7">
        <v>2306.0002899999999</v>
      </c>
      <c r="B43" s="3" t="s">
        <v>10</v>
      </c>
      <c r="C43" s="3">
        <v>12</v>
      </c>
      <c r="D43" s="3">
        <v>12</v>
      </c>
      <c r="E43" s="3" t="b">
        <v>1</v>
      </c>
      <c r="F43" s="13">
        <v>5.3957607746124197</v>
      </c>
      <c r="G43" s="13">
        <v>0.17003369331359799</v>
      </c>
      <c r="H43" s="13">
        <v>3.43925881385803</v>
      </c>
      <c r="I43" s="13">
        <v>0.171537160873413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b">
        <v>1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Y43" t="s">
        <v>148</v>
      </c>
      <c r="Z43" t="s">
        <v>148</v>
      </c>
      <c r="AA43" t="s">
        <v>148</v>
      </c>
      <c r="AB43" t="s">
        <v>148</v>
      </c>
      <c r="AC43" t="s">
        <v>148</v>
      </c>
      <c r="AD43" t="s">
        <v>148</v>
      </c>
      <c r="AE43" t="s">
        <v>148</v>
      </c>
      <c r="AF43" t="s">
        <v>148</v>
      </c>
      <c r="AL43" t="str">
        <v>macro/neu_msthesis</v>
      </c>
      <c r="AM43">
        <f t="shared" si="3"/>
        <v>0</v>
      </c>
      <c r="AN43">
        <f t="shared" si="4"/>
        <v>0</v>
      </c>
      <c r="AO43">
        <f t="shared" si="8"/>
        <v>0</v>
      </c>
      <c r="AP43">
        <f t="shared" si="9"/>
        <v>0</v>
      </c>
      <c r="AQ43">
        <f t="shared" si="10"/>
        <v>0</v>
      </c>
      <c r="AR43">
        <f t="shared" si="11"/>
        <v>0</v>
      </c>
      <c r="AS43">
        <f t="shared" si="12"/>
        <v>0</v>
      </c>
      <c r="AT43">
        <f t="shared" si="13"/>
        <v>0</v>
      </c>
      <c r="AU43">
        <f t="shared" si="13"/>
        <v>0</v>
      </c>
      <c r="AW43">
        <f t="shared" si="5"/>
        <v>1</v>
      </c>
      <c r="AX43" t="str">
        <v>macro/neu_msthesis</v>
      </c>
      <c r="AY43" s="34">
        <f t="shared" si="6"/>
        <v>0</v>
      </c>
      <c r="AZ43" s="34">
        <f t="shared" si="14"/>
        <v>0</v>
      </c>
      <c r="BA43" s="34">
        <f t="shared" si="15"/>
        <v>0</v>
      </c>
      <c r="BB43" s="34">
        <f t="shared" si="16"/>
        <v>0</v>
      </c>
      <c r="BC43" s="34">
        <f t="shared" si="17"/>
        <v>0</v>
      </c>
      <c r="BD43" s="34">
        <f t="shared" si="18"/>
        <v>0</v>
      </c>
      <c r="BE43" s="34">
        <f t="shared" si="19"/>
        <v>0</v>
      </c>
      <c r="BF43" s="34">
        <f t="shared" si="20"/>
        <v>0</v>
      </c>
      <c r="BG43" s="34">
        <f t="shared" si="21"/>
        <v>0</v>
      </c>
    </row>
    <row r="44" spans="1:59" x14ac:dyDescent="0.2">
      <c r="A44" s="7">
        <v>2306.0214799999999</v>
      </c>
      <c r="B44" s="3" t="s">
        <v>12</v>
      </c>
      <c r="C44" s="3">
        <v>0</v>
      </c>
      <c r="D44" s="3">
        <v>0</v>
      </c>
      <c r="E44" s="3" t="b">
        <v>1</v>
      </c>
      <c r="F44" s="13">
        <v>16.1691122055053</v>
      </c>
      <c r="G44" s="13">
        <v>0.166872978210449</v>
      </c>
      <c r="H44" s="13">
        <v>9.9385573863983101</v>
      </c>
      <c r="I44" s="13">
        <v>0.168450117111206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b">
        <v>1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Y44" t="s">
        <v>148</v>
      </c>
      <c r="Z44" t="s">
        <v>148</v>
      </c>
      <c r="AA44" t="s">
        <v>148</v>
      </c>
      <c r="AB44" t="s">
        <v>148</v>
      </c>
      <c r="AC44" t="s">
        <v>148</v>
      </c>
      <c r="AD44" t="s">
        <v>148</v>
      </c>
      <c r="AE44" t="s">
        <v>148</v>
      </c>
      <c r="AF44" t="s">
        <v>148</v>
      </c>
      <c r="AL44" t="str">
        <v>vgtc</v>
      </c>
      <c r="AM44">
        <f t="shared" si="3"/>
        <v>0</v>
      </c>
      <c r="AN44">
        <f t="shared" si="4"/>
        <v>0</v>
      </c>
      <c r="AO44">
        <f t="shared" si="8"/>
        <v>0</v>
      </c>
      <c r="AP44">
        <f t="shared" si="9"/>
        <v>0</v>
      </c>
      <c r="AQ44">
        <f t="shared" si="10"/>
        <v>0</v>
      </c>
      <c r="AR44">
        <f t="shared" si="11"/>
        <v>0</v>
      </c>
      <c r="AS44">
        <f t="shared" si="12"/>
        <v>0</v>
      </c>
      <c r="AT44">
        <f t="shared" si="13"/>
        <v>0</v>
      </c>
      <c r="AU44">
        <f t="shared" si="13"/>
        <v>0</v>
      </c>
      <c r="AW44">
        <f t="shared" si="5"/>
        <v>1</v>
      </c>
      <c r="AX44" t="str">
        <v>vgtc</v>
      </c>
      <c r="AY44" s="34">
        <f t="shared" si="6"/>
        <v>0</v>
      </c>
      <c r="AZ44" s="34">
        <f t="shared" si="14"/>
        <v>0</v>
      </c>
      <c r="BA44" s="34">
        <f t="shared" si="15"/>
        <v>0</v>
      </c>
      <c r="BB44" s="34">
        <f t="shared" si="16"/>
        <v>0</v>
      </c>
      <c r="BC44" s="34">
        <f t="shared" si="17"/>
        <v>0</v>
      </c>
      <c r="BD44" s="34">
        <f t="shared" si="18"/>
        <v>0</v>
      </c>
      <c r="BE44" s="34">
        <f t="shared" si="19"/>
        <v>0</v>
      </c>
      <c r="BF44" s="34">
        <f t="shared" si="20"/>
        <v>0</v>
      </c>
      <c r="BG44" s="34">
        <f t="shared" si="21"/>
        <v>0</v>
      </c>
    </row>
    <row r="45" spans="1:59" x14ac:dyDescent="0.2">
      <c r="A45" s="7">
        <v>2306.0061300000002</v>
      </c>
      <c r="B45" s="3" t="s">
        <v>10</v>
      </c>
      <c r="C45" s="3">
        <v>12</v>
      </c>
      <c r="D45" s="3">
        <v>0</v>
      </c>
      <c r="E45" s="3" t="b">
        <v>1</v>
      </c>
      <c r="F45" s="13">
        <v>14.804193735122601</v>
      </c>
      <c r="G45" s="13">
        <v>0.21786093711853</v>
      </c>
      <c r="H45" s="13">
        <v>10.185938835144</v>
      </c>
      <c r="I45" s="13">
        <v>0.16607570648193301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b">
        <v>1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Y45" t="s">
        <v>148</v>
      </c>
      <c r="Z45" t="s">
        <v>148</v>
      </c>
      <c r="AA45" t="s">
        <v>148</v>
      </c>
      <c r="AB45" t="s">
        <v>148</v>
      </c>
      <c r="AC45" t="s">
        <v>148</v>
      </c>
      <c r="AD45" t="s">
        <v>148</v>
      </c>
      <c r="AE45" t="s">
        <v>148</v>
      </c>
      <c r="AF45" t="s">
        <v>148</v>
      </c>
      <c r="AL45" t="str">
        <v>siamltex</v>
      </c>
      <c r="AM45">
        <f t="shared" si="3"/>
        <v>0</v>
      </c>
      <c r="AN45">
        <f t="shared" si="4"/>
        <v>0</v>
      </c>
      <c r="AO45">
        <f t="shared" si="8"/>
        <v>0</v>
      </c>
      <c r="AP45">
        <f t="shared" si="9"/>
        <v>0</v>
      </c>
      <c r="AQ45">
        <f t="shared" si="10"/>
        <v>0</v>
      </c>
      <c r="AR45">
        <f t="shared" si="11"/>
        <v>0</v>
      </c>
      <c r="AS45">
        <f t="shared" si="12"/>
        <v>0</v>
      </c>
      <c r="AT45">
        <f t="shared" si="13"/>
        <v>0</v>
      </c>
      <c r="AU45">
        <f t="shared" si="13"/>
        <v>0</v>
      </c>
      <c r="AW45">
        <f t="shared" si="5"/>
        <v>1</v>
      </c>
      <c r="AX45" t="str">
        <v>siamltex</v>
      </c>
      <c r="AY45" s="34">
        <f t="shared" si="6"/>
        <v>0</v>
      </c>
      <c r="AZ45" s="34">
        <f t="shared" si="14"/>
        <v>0</v>
      </c>
      <c r="BA45" s="34">
        <f t="shared" si="15"/>
        <v>0</v>
      </c>
      <c r="BB45" s="34">
        <f t="shared" si="16"/>
        <v>0</v>
      </c>
      <c r="BC45" s="34">
        <f t="shared" si="17"/>
        <v>0</v>
      </c>
      <c r="BD45" s="34">
        <f t="shared" si="18"/>
        <v>0</v>
      </c>
      <c r="BE45" s="34">
        <f t="shared" si="19"/>
        <v>0</v>
      </c>
      <c r="BF45" s="34">
        <f t="shared" si="20"/>
        <v>0</v>
      </c>
      <c r="BG45" s="34">
        <f t="shared" si="21"/>
        <v>0</v>
      </c>
    </row>
    <row r="46" spans="1:59" x14ac:dyDescent="0.2">
      <c r="A46" s="7">
        <v>2306.0209599999998</v>
      </c>
      <c r="B46" s="3" t="s">
        <v>12</v>
      </c>
      <c r="C46" s="3">
        <v>12</v>
      </c>
      <c r="D46" s="3">
        <v>12</v>
      </c>
      <c r="E46" s="3" t="b">
        <v>1</v>
      </c>
      <c r="F46" s="13">
        <v>6.0667083263397199</v>
      </c>
      <c r="G46" s="13">
        <v>0.115805149078369</v>
      </c>
      <c r="H46" s="13">
        <v>4.2376544475555402</v>
      </c>
      <c r="I46" s="13">
        <v>0.2175874710083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 t="b">
        <v>1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Y46" t="s">
        <v>148</v>
      </c>
      <c r="Z46" t="s">
        <v>148</v>
      </c>
      <c r="AA46" t="s">
        <v>148</v>
      </c>
      <c r="AB46" t="s">
        <v>148</v>
      </c>
      <c r="AC46" t="s">
        <v>148</v>
      </c>
      <c r="AD46" t="s">
        <v>148</v>
      </c>
      <c r="AE46" t="s">
        <v>148</v>
      </c>
      <c r="AF46" t="s">
        <v>148</v>
      </c>
      <c r="AL46" t="str">
        <v>jfm</v>
      </c>
      <c r="AM46">
        <f t="shared" si="3"/>
        <v>0</v>
      </c>
      <c r="AN46">
        <f t="shared" si="4"/>
        <v>1</v>
      </c>
      <c r="AO46">
        <f t="shared" si="8"/>
        <v>0</v>
      </c>
      <c r="AP46">
        <f t="shared" si="9"/>
        <v>0</v>
      </c>
      <c r="AQ46">
        <f t="shared" si="10"/>
        <v>0</v>
      </c>
      <c r="AR46">
        <f t="shared" si="11"/>
        <v>0</v>
      </c>
      <c r="AS46">
        <f t="shared" si="12"/>
        <v>0</v>
      </c>
      <c r="AT46">
        <f t="shared" si="13"/>
        <v>0</v>
      </c>
      <c r="AU46">
        <f t="shared" si="13"/>
        <v>0</v>
      </c>
      <c r="AW46">
        <f t="shared" si="5"/>
        <v>1</v>
      </c>
      <c r="AX46" t="str">
        <v>jfm</v>
      </c>
      <c r="AY46" s="34">
        <f t="shared" si="6"/>
        <v>0</v>
      </c>
      <c r="AZ46" s="34">
        <f t="shared" si="14"/>
        <v>1</v>
      </c>
      <c r="BA46" s="34">
        <f t="shared" si="15"/>
        <v>0</v>
      </c>
      <c r="BB46" s="34">
        <f t="shared" si="16"/>
        <v>0</v>
      </c>
      <c r="BC46" s="34">
        <f t="shared" si="17"/>
        <v>0</v>
      </c>
      <c r="BD46" s="34">
        <f t="shared" si="18"/>
        <v>0</v>
      </c>
      <c r="BE46" s="34">
        <f t="shared" si="19"/>
        <v>0</v>
      </c>
      <c r="BF46" s="34">
        <f t="shared" si="20"/>
        <v>0</v>
      </c>
      <c r="BG46" s="34">
        <f t="shared" si="21"/>
        <v>0</v>
      </c>
    </row>
    <row r="47" spans="1:59" x14ac:dyDescent="0.2">
      <c r="A47" s="7">
        <v>2306.00128</v>
      </c>
      <c r="B47" s="3" t="s">
        <v>15</v>
      </c>
      <c r="C47" s="3">
        <v>0</v>
      </c>
      <c r="D47" s="3">
        <v>0</v>
      </c>
      <c r="E47" s="3" t="b">
        <v>1</v>
      </c>
      <c r="F47" s="13">
        <v>15.347606897354099</v>
      </c>
      <c r="G47" s="13">
        <v>0.117162227630615</v>
      </c>
      <c r="H47" s="13">
        <v>12.806637763976999</v>
      </c>
      <c r="I47" s="13">
        <v>0.177600622177124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b">
        <v>1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Y47" t="s">
        <v>148</v>
      </c>
      <c r="Z47" t="s">
        <v>148</v>
      </c>
      <c r="AA47" t="s">
        <v>148</v>
      </c>
      <c r="AB47" t="s">
        <v>148</v>
      </c>
      <c r="AC47" t="s">
        <v>148</v>
      </c>
      <c r="AD47" t="s">
        <v>148</v>
      </c>
      <c r="AE47" t="s">
        <v>148</v>
      </c>
      <c r="AF47" t="s">
        <v>148</v>
      </c>
      <c r="AL47" t="str">
        <v>ecai</v>
      </c>
      <c r="AM47">
        <f t="shared" si="3"/>
        <v>0</v>
      </c>
      <c r="AN47">
        <f t="shared" si="4"/>
        <v>0</v>
      </c>
      <c r="AO47">
        <f t="shared" si="8"/>
        <v>0</v>
      </c>
      <c r="AP47">
        <f t="shared" si="9"/>
        <v>0</v>
      </c>
      <c r="AQ47">
        <f t="shared" si="10"/>
        <v>0</v>
      </c>
      <c r="AR47">
        <f t="shared" si="11"/>
        <v>0</v>
      </c>
      <c r="AS47">
        <f t="shared" si="12"/>
        <v>0</v>
      </c>
      <c r="AT47">
        <f t="shared" si="13"/>
        <v>0</v>
      </c>
      <c r="AU47">
        <f t="shared" si="13"/>
        <v>0</v>
      </c>
      <c r="AW47">
        <f t="shared" si="5"/>
        <v>1</v>
      </c>
      <c r="AX47" t="str">
        <v>ecai</v>
      </c>
      <c r="AY47" s="34">
        <f t="shared" si="6"/>
        <v>0</v>
      </c>
      <c r="AZ47" s="34">
        <f t="shared" si="14"/>
        <v>0</v>
      </c>
      <c r="BA47" s="34">
        <f t="shared" si="15"/>
        <v>0</v>
      </c>
      <c r="BB47" s="34">
        <f t="shared" si="16"/>
        <v>0</v>
      </c>
      <c r="BC47" s="34">
        <f t="shared" si="17"/>
        <v>0</v>
      </c>
      <c r="BD47" s="34">
        <f t="shared" si="18"/>
        <v>0</v>
      </c>
      <c r="BE47" s="34">
        <f t="shared" si="19"/>
        <v>0</v>
      </c>
      <c r="BF47" s="34">
        <f t="shared" si="20"/>
        <v>0</v>
      </c>
      <c r="BG47" s="34">
        <f t="shared" si="21"/>
        <v>0</v>
      </c>
    </row>
    <row r="48" spans="1:59" x14ac:dyDescent="0.2">
      <c r="A48" s="7">
        <v>2306.0012299999999</v>
      </c>
      <c r="B48" s="3" t="s">
        <v>18</v>
      </c>
      <c r="C48" s="3">
        <v>12</v>
      </c>
      <c r="D48" s="3">
        <v>12</v>
      </c>
      <c r="E48" s="3" t="b">
        <v>1</v>
      </c>
      <c r="F48" s="13">
        <v>4.4928448200225803</v>
      </c>
      <c r="G48" s="13">
        <v>0.115390539169311</v>
      </c>
      <c r="H48" s="13">
        <v>4.1450707912444997</v>
      </c>
      <c r="I48" s="13">
        <v>0.17236232757568301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b">
        <v>1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Y48" t="s">
        <v>148</v>
      </c>
      <c r="Z48" t="s">
        <v>148</v>
      </c>
      <c r="AA48" t="s">
        <v>148</v>
      </c>
      <c r="AB48" t="s">
        <v>148</v>
      </c>
      <c r="AC48" t="s">
        <v>148</v>
      </c>
      <c r="AD48" t="s">
        <v>148</v>
      </c>
      <c r="AE48" t="s">
        <v>148</v>
      </c>
      <c r="AF48" t="s">
        <v>148</v>
      </c>
      <c r="AL48" t="str">
        <v>cup-journal</v>
      </c>
      <c r="AM48">
        <f t="shared" si="3"/>
        <v>0</v>
      </c>
      <c r="AN48">
        <f t="shared" si="4"/>
        <v>0</v>
      </c>
      <c r="AO48">
        <f t="shared" si="8"/>
        <v>0</v>
      </c>
      <c r="AP48">
        <f t="shared" si="9"/>
        <v>0</v>
      </c>
      <c r="AQ48">
        <f t="shared" si="10"/>
        <v>0</v>
      </c>
      <c r="AR48">
        <f t="shared" si="11"/>
        <v>0</v>
      </c>
      <c r="AS48">
        <f t="shared" si="12"/>
        <v>0</v>
      </c>
      <c r="AT48">
        <f t="shared" si="13"/>
        <v>0</v>
      </c>
      <c r="AU48">
        <f t="shared" si="13"/>
        <v>0</v>
      </c>
      <c r="AW48">
        <f t="shared" si="5"/>
        <v>1</v>
      </c>
      <c r="AX48" t="str">
        <v>cup-journal</v>
      </c>
      <c r="AY48" s="34">
        <f t="shared" si="6"/>
        <v>0</v>
      </c>
      <c r="AZ48" s="34">
        <f t="shared" si="14"/>
        <v>0</v>
      </c>
      <c r="BA48" s="34">
        <f t="shared" si="15"/>
        <v>0</v>
      </c>
      <c r="BB48" s="34">
        <f t="shared" si="16"/>
        <v>0</v>
      </c>
      <c r="BC48" s="34">
        <f t="shared" si="17"/>
        <v>0</v>
      </c>
      <c r="BD48" s="34">
        <f t="shared" si="18"/>
        <v>0</v>
      </c>
      <c r="BE48" s="34">
        <f t="shared" si="19"/>
        <v>0</v>
      </c>
      <c r="BF48" s="34">
        <f t="shared" si="20"/>
        <v>0</v>
      </c>
      <c r="BG48" s="34">
        <f t="shared" si="21"/>
        <v>0</v>
      </c>
    </row>
    <row r="49" spans="1:59" x14ac:dyDescent="0.2">
      <c r="A49" s="7">
        <v>2306.0008400000002</v>
      </c>
      <c r="B49" s="3" t="s">
        <v>11</v>
      </c>
      <c r="C49" s="3">
        <v>12</v>
      </c>
      <c r="D49" s="3">
        <v>0</v>
      </c>
      <c r="E49" s="3" t="b">
        <v>0</v>
      </c>
      <c r="F49" s="13">
        <v>21.061032295227001</v>
      </c>
      <c r="G49" s="13">
        <v>0.216694831848144</v>
      </c>
      <c r="H49" s="13">
        <v>18.393031358718801</v>
      </c>
      <c r="I49" s="13">
        <v>0.16618657112121499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b">
        <v>1</v>
      </c>
      <c r="S49" s="3">
        <v>0</v>
      </c>
      <c r="T49" s="3">
        <v>0</v>
      </c>
      <c r="U49" s="3">
        <v>0</v>
      </c>
      <c r="V49" s="3">
        <v>6</v>
      </c>
      <c r="W49" s="3">
        <v>0</v>
      </c>
      <c r="Y49">
        <v>1</v>
      </c>
      <c r="Z49" t="s">
        <v>148</v>
      </c>
      <c r="AA49" t="s">
        <v>148</v>
      </c>
      <c r="AB49" t="s">
        <v>148</v>
      </c>
      <c r="AC49" t="s">
        <v>148</v>
      </c>
      <c r="AD49" t="s">
        <v>148</v>
      </c>
      <c r="AE49" t="s">
        <v>148</v>
      </c>
      <c r="AF49" t="s">
        <v>148</v>
      </c>
      <c r="AG49" t="s">
        <v>142</v>
      </c>
      <c r="AL49" t="str">
        <v>CUP-JNL-JMJ</v>
      </c>
      <c r="AM49">
        <f t="shared" si="3"/>
        <v>0</v>
      </c>
      <c r="AN49">
        <f t="shared" si="4"/>
        <v>0</v>
      </c>
      <c r="AO49">
        <f t="shared" si="8"/>
        <v>0</v>
      </c>
      <c r="AP49">
        <f t="shared" si="9"/>
        <v>0</v>
      </c>
      <c r="AQ49">
        <f t="shared" si="10"/>
        <v>0</v>
      </c>
      <c r="AR49">
        <f t="shared" si="11"/>
        <v>0</v>
      </c>
      <c r="AS49">
        <f t="shared" si="12"/>
        <v>0</v>
      </c>
      <c r="AT49">
        <f t="shared" si="13"/>
        <v>0</v>
      </c>
      <c r="AU49">
        <f t="shared" si="13"/>
        <v>0</v>
      </c>
      <c r="AW49">
        <f t="shared" si="5"/>
        <v>1</v>
      </c>
      <c r="AX49" t="str">
        <v>CUP-JNL-JMJ</v>
      </c>
      <c r="AY49" s="34">
        <f t="shared" si="6"/>
        <v>0</v>
      </c>
      <c r="AZ49" s="34">
        <f t="shared" si="14"/>
        <v>0</v>
      </c>
      <c r="BA49" s="34">
        <f t="shared" si="15"/>
        <v>0</v>
      </c>
      <c r="BB49" s="34">
        <f t="shared" si="16"/>
        <v>0</v>
      </c>
      <c r="BC49" s="34">
        <f t="shared" si="17"/>
        <v>0</v>
      </c>
      <c r="BD49" s="34">
        <f t="shared" si="18"/>
        <v>0</v>
      </c>
      <c r="BE49" s="34">
        <f t="shared" si="19"/>
        <v>0</v>
      </c>
      <c r="BF49" s="34">
        <f t="shared" si="20"/>
        <v>0</v>
      </c>
      <c r="BG49" s="34">
        <f t="shared" si="21"/>
        <v>0</v>
      </c>
    </row>
    <row r="50" spans="1:59" x14ac:dyDescent="0.2">
      <c r="A50" s="7">
        <v>2306.0113299999998</v>
      </c>
      <c r="B50" s="3" t="s">
        <v>13</v>
      </c>
      <c r="C50" s="3">
        <v>0</v>
      </c>
      <c r="D50" s="3">
        <v>0</v>
      </c>
      <c r="E50" s="3" t="b">
        <v>1</v>
      </c>
      <c r="F50" s="13">
        <v>4.3886666297912598</v>
      </c>
      <c r="G50" s="13">
        <v>0.116148233413696</v>
      </c>
      <c r="H50" s="13">
        <v>3.0839676856994598</v>
      </c>
      <c r="I50" s="13">
        <v>0.17016315460205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 t="b">
        <v>1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Y50" t="s">
        <v>148</v>
      </c>
      <c r="Z50" t="s">
        <v>148</v>
      </c>
      <c r="AA50" t="s">
        <v>148</v>
      </c>
      <c r="AB50" t="s">
        <v>148</v>
      </c>
      <c r="AC50" t="s">
        <v>148</v>
      </c>
      <c r="AD50" t="s">
        <v>148</v>
      </c>
      <c r="AE50" t="s">
        <v>148</v>
      </c>
      <c r="AF50" t="s">
        <v>148</v>
      </c>
      <c r="AL50" t="str">
        <v>book</v>
      </c>
      <c r="AM50">
        <f t="shared" si="3"/>
        <v>0</v>
      </c>
      <c r="AN50">
        <f t="shared" si="4"/>
        <v>0</v>
      </c>
      <c r="AO50">
        <f t="shared" si="8"/>
        <v>0</v>
      </c>
      <c r="AP50">
        <f t="shared" si="9"/>
        <v>0</v>
      </c>
      <c r="AQ50">
        <f t="shared" si="10"/>
        <v>0</v>
      </c>
      <c r="AR50">
        <f t="shared" si="11"/>
        <v>0</v>
      </c>
      <c r="AS50">
        <f t="shared" si="12"/>
        <v>0</v>
      </c>
      <c r="AT50">
        <f t="shared" si="13"/>
        <v>0</v>
      </c>
      <c r="AU50">
        <f t="shared" si="13"/>
        <v>0</v>
      </c>
      <c r="AW50">
        <f t="shared" si="5"/>
        <v>1</v>
      </c>
      <c r="AX50" t="str">
        <v>book</v>
      </c>
      <c r="AY50" s="34">
        <f t="shared" si="6"/>
        <v>0</v>
      </c>
      <c r="AZ50" s="34">
        <f t="shared" si="14"/>
        <v>0</v>
      </c>
      <c r="BA50" s="34">
        <f t="shared" si="15"/>
        <v>0</v>
      </c>
      <c r="BB50" s="34">
        <f t="shared" si="16"/>
        <v>0</v>
      </c>
      <c r="BC50" s="34">
        <f t="shared" si="17"/>
        <v>0</v>
      </c>
      <c r="BD50" s="34">
        <f t="shared" si="18"/>
        <v>0</v>
      </c>
      <c r="BE50" s="34">
        <f t="shared" si="19"/>
        <v>0</v>
      </c>
      <c r="BF50" s="34">
        <f t="shared" si="20"/>
        <v>0</v>
      </c>
      <c r="BG50" s="34">
        <f t="shared" si="21"/>
        <v>0</v>
      </c>
    </row>
    <row r="51" spans="1:59" x14ac:dyDescent="0.2">
      <c r="A51" s="7">
        <v>2306.0042800000001</v>
      </c>
      <c r="B51" s="3" t="s">
        <v>13</v>
      </c>
      <c r="C51" s="3">
        <v>0</v>
      </c>
      <c r="D51" s="3">
        <v>0</v>
      </c>
      <c r="E51" s="3" t="b">
        <v>1</v>
      </c>
      <c r="F51" s="13">
        <v>7.0066142082214302</v>
      </c>
      <c r="G51" s="13">
        <v>0.11635160446166901</v>
      </c>
      <c r="H51" s="13">
        <v>4.5638368129730198</v>
      </c>
      <c r="I51" s="13">
        <v>0.17216992378234799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 t="b">
        <v>1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Y51" t="s">
        <v>148</v>
      </c>
      <c r="Z51" t="s">
        <v>148</v>
      </c>
      <c r="AA51" t="s">
        <v>148</v>
      </c>
      <c r="AB51" t="s">
        <v>148</v>
      </c>
      <c r="AC51" t="s">
        <v>148</v>
      </c>
      <c r="AD51" t="s">
        <v>148</v>
      </c>
      <c r="AE51" t="s">
        <v>148</v>
      </c>
      <c r="AF51" t="s">
        <v>148</v>
      </c>
      <c r="AL51" t="str">
        <v>svproc</v>
      </c>
      <c r="AM51">
        <f t="shared" si="3"/>
        <v>0</v>
      </c>
      <c r="AN51">
        <f t="shared" si="4"/>
        <v>0</v>
      </c>
      <c r="AO51">
        <f t="shared" si="8"/>
        <v>0</v>
      </c>
      <c r="AP51">
        <f t="shared" si="9"/>
        <v>0</v>
      </c>
      <c r="AQ51">
        <f t="shared" si="10"/>
        <v>0</v>
      </c>
      <c r="AR51">
        <f t="shared" si="11"/>
        <v>0</v>
      </c>
      <c r="AS51">
        <f t="shared" si="12"/>
        <v>0</v>
      </c>
      <c r="AT51">
        <f t="shared" si="13"/>
        <v>0</v>
      </c>
      <c r="AU51">
        <f t="shared" si="13"/>
        <v>0</v>
      </c>
      <c r="AW51">
        <f t="shared" si="5"/>
        <v>1</v>
      </c>
      <c r="AX51" t="str">
        <v>svproc</v>
      </c>
      <c r="AY51" s="34">
        <f t="shared" si="6"/>
        <v>0</v>
      </c>
      <c r="AZ51" s="34">
        <f t="shared" si="14"/>
        <v>0</v>
      </c>
      <c r="BA51" s="34">
        <f t="shared" si="15"/>
        <v>0</v>
      </c>
      <c r="BB51" s="34">
        <f t="shared" si="16"/>
        <v>0</v>
      </c>
      <c r="BC51" s="34">
        <f t="shared" si="17"/>
        <v>0</v>
      </c>
      <c r="BD51" s="34">
        <f t="shared" si="18"/>
        <v>0</v>
      </c>
      <c r="BE51" s="34">
        <f t="shared" si="19"/>
        <v>0</v>
      </c>
      <c r="BF51" s="34">
        <f t="shared" si="20"/>
        <v>0</v>
      </c>
      <c r="BG51" s="34">
        <f t="shared" si="21"/>
        <v>0</v>
      </c>
    </row>
    <row r="52" spans="1:59" x14ac:dyDescent="0.2">
      <c r="A52" s="7">
        <v>2306.0193300000001</v>
      </c>
      <c r="B52" s="3" t="s">
        <v>22</v>
      </c>
      <c r="C52" s="3">
        <v>0</v>
      </c>
      <c r="D52" s="3">
        <v>0</v>
      </c>
      <c r="E52" s="3" t="b">
        <v>1</v>
      </c>
      <c r="F52" s="13">
        <v>24.0184614658355</v>
      </c>
      <c r="G52" s="13">
        <v>0.17391180992126401</v>
      </c>
      <c r="H52" s="13">
        <v>17.769573688506998</v>
      </c>
      <c r="I52" s="13">
        <v>0.168954372406005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b">
        <v>1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Y52" t="s">
        <v>148</v>
      </c>
      <c r="Z52" t="s">
        <v>148</v>
      </c>
      <c r="AA52" t="s">
        <v>148</v>
      </c>
      <c r="AB52" t="s">
        <v>148</v>
      </c>
      <c r="AC52" t="s">
        <v>148</v>
      </c>
      <c r="AD52" t="s">
        <v>148</v>
      </c>
      <c r="AE52" t="s">
        <v>148</v>
      </c>
      <c r="AF52" t="s">
        <v>148</v>
      </c>
      <c r="AL52" t="str">
        <v>SciPost</v>
      </c>
      <c r="AM52">
        <f t="shared" si="3"/>
        <v>0</v>
      </c>
      <c r="AN52">
        <f t="shared" si="4"/>
        <v>0</v>
      </c>
      <c r="AO52">
        <f t="shared" si="8"/>
        <v>0</v>
      </c>
      <c r="AP52">
        <f t="shared" si="9"/>
        <v>0</v>
      </c>
      <c r="AQ52">
        <f t="shared" si="10"/>
        <v>0</v>
      </c>
      <c r="AR52">
        <f t="shared" si="11"/>
        <v>0</v>
      </c>
      <c r="AS52">
        <f t="shared" si="12"/>
        <v>0</v>
      </c>
      <c r="AT52">
        <f t="shared" si="13"/>
        <v>0</v>
      </c>
      <c r="AU52">
        <f t="shared" si="13"/>
        <v>0</v>
      </c>
      <c r="AW52">
        <f t="shared" si="5"/>
        <v>1</v>
      </c>
      <c r="AX52" t="str">
        <v>SciPost</v>
      </c>
      <c r="AY52" s="34">
        <f t="shared" si="6"/>
        <v>0</v>
      </c>
      <c r="AZ52" s="34">
        <f t="shared" si="14"/>
        <v>0</v>
      </c>
      <c r="BA52" s="34">
        <f t="shared" si="15"/>
        <v>0</v>
      </c>
      <c r="BB52" s="34">
        <f t="shared" si="16"/>
        <v>0</v>
      </c>
      <c r="BC52" s="34">
        <f t="shared" si="17"/>
        <v>0</v>
      </c>
      <c r="BD52" s="34">
        <f t="shared" si="18"/>
        <v>0</v>
      </c>
      <c r="BE52" s="34">
        <f t="shared" si="19"/>
        <v>0</v>
      </c>
      <c r="BF52" s="34">
        <f t="shared" si="20"/>
        <v>0</v>
      </c>
      <c r="BG52" s="34">
        <f t="shared" si="21"/>
        <v>0</v>
      </c>
    </row>
    <row r="53" spans="1:59" x14ac:dyDescent="0.2">
      <c r="A53" s="7">
        <v>2306.0042899999999</v>
      </c>
      <c r="B53" s="3" t="s">
        <v>16</v>
      </c>
      <c r="C53" s="3">
        <v>0</v>
      </c>
      <c r="D53" s="3">
        <v>0</v>
      </c>
      <c r="E53" s="3" t="b">
        <v>1</v>
      </c>
      <c r="F53" s="13">
        <v>9.8177220821380597</v>
      </c>
      <c r="G53" s="13">
        <v>0.116635084152221</v>
      </c>
      <c r="H53" s="13">
        <v>8.6649098396301198</v>
      </c>
      <c r="I53" s="13">
        <v>0.167732238769531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 t="b">
        <v>1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Y53" t="s">
        <v>148</v>
      </c>
      <c r="Z53" t="s">
        <v>148</v>
      </c>
      <c r="AA53" t="s">
        <v>148</v>
      </c>
      <c r="AB53" t="s">
        <v>148</v>
      </c>
      <c r="AC53" t="s">
        <v>148</v>
      </c>
      <c r="AD53" t="s">
        <v>148</v>
      </c>
      <c r="AE53" t="s">
        <v>148</v>
      </c>
      <c r="AF53" t="s">
        <v>148</v>
      </c>
      <c r="AL53" t="str">
        <v>aa</v>
      </c>
      <c r="AM53">
        <f t="shared" si="3"/>
        <v>0</v>
      </c>
      <c r="AN53">
        <f t="shared" si="4"/>
        <v>0</v>
      </c>
      <c r="AO53">
        <f t="shared" si="8"/>
        <v>0</v>
      </c>
      <c r="AP53">
        <f t="shared" si="9"/>
        <v>0</v>
      </c>
      <c r="AQ53">
        <f t="shared" si="10"/>
        <v>0</v>
      </c>
      <c r="AR53">
        <f t="shared" si="11"/>
        <v>0</v>
      </c>
      <c r="AS53">
        <f t="shared" si="12"/>
        <v>0</v>
      </c>
      <c r="AT53">
        <f t="shared" si="13"/>
        <v>0</v>
      </c>
      <c r="AU53">
        <f t="shared" si="13"/>
        <v>0</v>
      </c>
      <c r="AW53">
        <f t="shared" si="5"/>
        <v>1</v>
      </c>
      <c r="AX53" t="str">
        <v>aa</v>
      </c>
      <c r="AY53" s="34">
        <f t="shared" si="6"/>
        <v>0</v>
      </c>
      <c r="AZ53" s="34">
        <f t="shared" si="14"/>
        <v>0</v>
      </c>
      <c r="BA53" s="34">
        <f t="shared" si="15"/>
        <v>0</v>
      </c>
      <c r="BB53" s="34">
        <f t="shared" si="16"/>
        <v>0</v>
      </c>
      <c r="BC53" s="34">
        <f t="shared" si="17"/>
        <v>0</v>
      </c>
      <c r="BD53" s="34">
        <f t="shared" si="18"/>
        <v>0</v>
      </c>
      <c r="BE53" s="34">
        <f t="shared" si="19"/>
        <v>0</v>
      </c>
      <c r="BF53" s="34">
        <f t="shared" si="20"/>
        <v>0</v>
      </c>
      <c r="BG53" s="34">
        <f t="shared" si="21"/>
        <v>0</v>
      </c>
    </row>
    <row r="54" spans="1:59" x14ac:dyDescent="0.2">
      <c r="A54" s="7">
        <v>2306.08367</v>
      </c>
      <c r="B54" s="3" t="s">
        <v>17</v>
      </c>
      <c r="C54" s="3">
        <v>12</v>
      </c>
      <c r="D54" s="3">
        <v>12</v>
      </c>
      <c r="E54" s="3" t="b">
        <v>1</v>
      </c>
      <c r="F54" s="13">
        <v>7.3760504722595197</v>
      </c>
      <c r="G54" s="13">
        <v>0.17499637603759699</v>
      </c>
      <c r="H54" s="13">
        <v>5.2612135410308802</v>
      </c>
      <c r="I54" s="13">
        <v>0.31954073905944802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 t="b">
        <v>1</v>
      </c>
      <c r="S54" s="3">
        <v>0</v>
      </c>
      <c r="T54" s="3">
        <v>0</v>
      </c>
      <c r="U54" s="3">
        <v>0</v>
      </c>
      <c r="V54" s="3">
        <v>2</v>
      </c>
      <c r="W54" s="3">
        <v>0</v>
      </c>
      <c r="Y54" t="s">
        <v>148</v>
      </c>
      <c r="Z54" t="s">
        <v>148</v>
      </c>
      <c r="AA54" t="s">
        <v>148</v>
      </c>
      <c r="AB54" t="s">
        <v>148</v>
      </c>
      <c r="AC54" t="s">
        <v>148</v>
      </c>
      <c r="AD54" t="s">
        <v>148</v>
      </c>
      <c r="AE54" t="s">
        <v>148</v>
      </c>
      <c r="AF54" t="s">
        <v>148</v>
      </c>
      <c r="AG54" t="s">
        <v>142</v>
      </c>
      <c r="AL54" t="str">
        <v>opticajnl</v>
      </c>
      <c r="AM54">
        <f t="shared" si="3"/>
        <v>0</v>
      </c>
      <c r="AN54">
        <f t="shared" si="4"/>
        <v>0</v>
      </c>
      <c r="AO54">
        <f t="shared" si="8"/>
        <v>0</v>
      </c>
      <c r="AP54">
        <f t="shared" si="9"/>
        <v>0</v>
      </c>
      <c r="AQ54">
        <f t="shared" si="10"/>
        <v>0</v>
      </c>
      <c r="AR54">
        <f t="shared" si="11"/>
        <v>0</v>
      </c>
      <c r="AS54">
        <f t="shared" si="12"/>
        <v>0</v>
      </c>
      <c r="AT54">
        <f t="shared" si="13"/>
        <v>0</v>
      </c>
      <c r="AU54">
        <f t="shared" si="13"/>
        <v>0</v>
      </c>
      <c r="AW54">
        <f t="shared" si="5"/>
        <v>1</v>
      </c>
      <c r="AX54" t="str">
        <v>opticajnl</v>
      </c>
      <c r="AY54" s="34">
        <f t="shared" si="6"/>
        <v>0</v>
      </c>
      <c r="AZ54" s="34">
        <f t="shared" si="14"/>
        <v>0</v>
      </c>
      <c r="BA54" s="34">
        <f t="shared" si="15"/>
        <v>0</v>
      </c>
      <c r="BB54" s="34">
        <f t="shared" si="16"/>
        <v>0</v>
      </c>
      <c r="BC54" s="34">
        <f t="shared" si="17"/>
        <v>0</v>
      </c>
      <c r="BD54" s="34">
        <f t="shared" si="18"/>
        <v>0</v>
      </c>
      <c r="BE54" s="34">
        <f t="shared" si="19"/>
        <v>0</v>
      </c>
      <c r="BF54" s="34">
        <f t="shared" si="20"/>
        <v>0</v>
      </c>
      <c r="BG54" s="34">
        <f t="shared" si="21"/>
        <v>0</v>
      </c>
    </row>
    <row r="55" spans="1:59" x14ac:dyDescent="0.2">
      <c r="A55" s="7">
        <v>2306.0810999999999</v>
      </c>
      <c r="B55" s="3" t="s">
        <v>10</v>
      </c>
      <c r="C55" s="3">
        <v>0</v>
      </c>
      <c r="D55" s="3">
        <v>0</v>
      </c>
      <c r="E55" s="3" t="b">
        <v>1</v>
      </c>
      <c r="F55" s="13">
        <v>19.733815431594799</v>
      </c>
      <c r="G55" s="13">
        <v>0.17336368560790999</v>
      </c>
      <c r="H55" s="13">
        <v>13.6288795471191</v>
      </c>
      <c r="I55" s="13">
        <v>0.16696429252624501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 t="b">
        <v>1</v>
      </c>
      <c r="S55" s="3">
        <v>0</v>
      </c>
      <c r="T55" s="3">
        <v>0</v>
      </c>
      <c r="U55" s="3">
        <v>0</v>
      </c>
      <c r="V55" s="3">
        <v>4</v>
      </c>
      <c r="W55" s="3">
        <v>0</v>
      </c>
      <c r="Y55" t="s">
        <v>148</v>
      </c>
      <c r="Z55" t="s">
        <v>148</v>
      </c>
      <c r="AA55" t="s">
        <v>148</v>
      </c>
      <c r="AB55" t="s">
        <v>148</v>
      </c>
      <c r="AC55" t="s">
        <v>148</v>
      </c>
      <c r="AD55" t="s">
        <v>148</v>
      </c>
      <c r="AE55" t="s">
        <v>148</v>
      </c>
      <c r="AF55" t="s">
        <v>148</v>
      </c>
      <c r="AG55" t="s">
        <v>142</v>
      </c>
      <c r="AL55" t="str">
        <v>ceurart</v>
      </c>
      <c r="AM55">
        <f t="shared" si="3"/>
        <v>0</v>
      </c>
      <c r="AN55">
        <f t="shared" si="4"/>
        <v>0</v>
      </c>
      <c r="AO55">
        <f t="shared" si="8"/>
        <v>0</v>
      </c>
      <c r="AP55">
        <f t="shared" si="9"/>
        <v>0</v>
      </c>
      <c r="AQ55">
        <f t="shared" si="10"/>
        <v>0</v>
      </c>
      <c r="AR55">
        <f t="shared" si="11"/>
        <v>0</v>
      </c>
      <c r="AS55">
        <f t="shared" si="12"/>
        <v>0</v>
      </c>
      <c r="AT55">
        <f t="shared" si="13"/>
        <v>0</v>
      </c>
      <c r="AU55">
        <f t="shared" si="13"/>
        <v>0</v>
      </c>
      <c r="AW55">
        <f t="shared" si="5"/>
        <v>1</v>
      </c>
      <c r="AX55" t="str">
        <v>ceurart</v>
      </c>
      <c r="AY55" s="34">
        <f t="shared" si="6"/>
        <v>0</v>
      </c>
      <c r="AZ55" s="34">
        <f t="shared" si="14"/>
        <v>0</v>
      </c>
      <c r="BA55" s="34">
        <f t="shared" si="15"/>
        <v>0</v>
      </c>
      <c r="BB55" s="34">
        <f t="shared" si="16"/>
        <v>0</v>
      </c>
      <c r="BC55" s="34">
        <f t="shared" si="17"/>
        <v>0</v>
      </c>
      <c r="BD55" s="34">
        <f t="shared" si="18"/>
        <v>0</v>
      </c>
      <c r="BE55" s="34">
        <f t="shared" si="19"/>
        <v>0</v>
      </c>
      <c r="BF55" s="34">
        <f t="shared" si="20"/>
        <v>0</v>
      </c>
      <c r="BG55" s="34">
        <f t="shared" si="21"/>
        <v>0</v>
      </c>
    </row>
    <row r="56" spans="1:59" x14ac:dyDescent="0.2">
      <c r="A56" s="7">
        <v>2306.0046600000001</v>
      </c>
      <c r="B56" s="3" t="s">
        <v>23</v>
      </c>
      <c r="C56" s="3">
        <v>12</v>
      </c>
      <c r="D56" s="3">
        <v>12</v>
      </c>
      <c r="E56" s="3" t="b">
        <v>1</v>
      </c>
      <c r="F56" s="13">
        <v>4.3409872055053702</v>
      </c>
      <c r="G56" s="13">
        <v>0.16984176635742099</v>
      </c>
      <c r="H56" s="13">
        <v>3.53600597381591</v>
      </c>
      <c r="I56" s="13">
        <v>0.168063163757324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 t="b">
        <v>1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Y56" t="s">
        <v>148</v>
      </c>
      <c r="Z56" t="s">
        <v>148</v>
      </c>
      <c r="AA56" t="s">
        <v>148</v>
      </c>
      <c r="AB56" t="s">
        <v>148</v>
      </c>
      <c r="AC56" t="s">
        <v>148</v>
      </c>
      <c r="AD56" t="s">
        <v>148</v>
      </c>
      <c r="AE56" t="s">
        <v>148</v>
      </c>
      <c r="AF56" t="s">
        <v>148</v>
      </c>
      <c r="AL56" t="str">
        <v>wiley-article</v>
      </c>
      <c r="AM56">
        <f t="shared" si="3"/>
        <v>0</v>
      </c>
      <c r="AN56">
        <f t="shared" si="4"/>
        <v>0</v>
      </c>
      <c r="AO56">
        <f t="shared" si="8"/>
        <v>0</v>
      </c>
      <c r="AP56">
        <f t="shared" si="9"/>
        <v>0</v>
      </c>
      <c r="AQ56">
        <f t="shared" si="10"/>
        <v>0</v>
      </c>
      <c r="AR56">
        <f t="shared" si="11"/>
        <v>0</v>
      </c>
      <c r="AS56">
        <f t="shared" si="12"/>
        <v>0</v>
      </c>
      <c r="AT56">
        <f t="shared" si="13"/>
        <v>0</v>
      </c>
      <c r="AU56">
        <f t="shared" si="13"/>
        <v>0</v>
      </c>
      <c r="AW56">
        <f t="shared" si="5"/>
        <v>1</v>
      </c>
      <c r="AX56" t="str">
        <v>wiley-article</v>
      </c>
      <c r="AY56" s="34">
        <f t="shared" si="6"/>
        <v>0</v>
      </c>
      <c r="AZ56" s="34">
        <f t="shared" si="14"/>
        <v>0</v>
      </c>
      <c r="BA56" s="34">
        <f t="shared" si="15"/>
        <v>0</v>
      </c>
      <c r="BB56" s="34">
        <f t="shared" si="16"/>
        <v>0</v>
      </c>
      <c r="BC56" s="34">
        <f t="shared" si="17"/>
        <v>0</v>
      </c>
      <c r="BD56" s="34">
        <f t="shared" si="18"/>
        <v>0</v>
      </c>
      <c r="BE56" s="34">
        <f t="shared" si="19"/>
        <v>0</v>
      </c>
      <c r="BF56" s="34">
        <f t="shared" si="20"/>
        <v>0</v>
      </c>
      <c r="BG56" s="34">
        <f t="shared" si="21"/>
        <v>0</v>
      </c>
    </row>
    <row r="57" spans="1:59" x14ac:dyDescent="0.2">
      <c r="A57" s="7">
        <v>2306.0055400000001</v>
      </c>
      <c r="B57" s="3" t="s">
        <v>24</v>
      </c>
      <c r="C57" s="3">
        <v>12</v>
      </c>
      <c r="D57" s="3">
        <v>12</v>
      </c>
      <c r="E57" s="3" t="b">
        <v>0</v>
      </c>
      <c r="F57" s="13">
        <v>8.5333297252654994</v>
      </c>
      <c r="G57" s="13">
        <v>0.16885948181152299</v>
      </c>
      <c r="H57" s="13">
        <v>7.12727618217468</v>
      </c>
      <c r="I57" s="13">
        <v>0.170761108398437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b">
        <v>1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L57" t="str">
        <v>NST</v>
      </c>
      <c r="AM57">
        <f t="shared" si="3"/>
        <v>0</v>
      </c>
      <c r="AN57">
        <f t="shared" si="4"/>
        <v>0</v>
      </c>
      <c r="AO57">
        <f t="shared" si="8"/>
        <v>0</v>
      </c>
      <c r="AP57">
        <f t="shared" si="9"/>
        <v>0</v>
      </c>
      <c r="AQ57">
        <f t="shared" si="10"/>
        <v>0</v>
      </c>
      <c r="AR57">
        <f t="shared" si="11"/>
        <v>0</v>
      </c>
      <c r="AS57">
        <f t="shared" si="12"/>
        <v>0</v>
      </c>
      <c r="AT57">
        <f t="shared" si="13"/>
        <v>0</v>
      </c>
      <c r="AU57">
        <f t="shared" si="13"/>
        <v>0</v>
      </c>
      <c r="AW57">
        <f t="shared" si="5"/>
        <v>1</v>
      </c>
      <c r="AX57" t="str">
        <v>NST</v>
      </c>
      <c r="AY57" s="34">
        <f t="shared" si="6"/>
        <v>0</v>
      </c>
      <c r="AZ57" s="34">
        <f t="shared" si="14"/>
        <v>0</v>
      </c>
      <c r="BA57" s="34">
        <f t="shared" si="15"/>
        <v>0</v>
      </c>
      <c r="BB57" s="34">
        <f t="shared" si="16"/>
        <v>0</v>
      </c>
      <c r="BC57" s="34">
        <f t="shared" si="17"/>
        <v>0</v>
      </c>
      <c r="BD57" s="34">
        <f t="shared" si="18"/>
        <v>0</v>
      </c>
      <c r="BE57" s="34">
        <f t="shared" si="19"/>
        <v>0</v>
      </c>
      <c r="BF57" s="34">
        <f t="shared" si="20"/>
        <v>0</v>
      </c>
      <c r="BG57" s="34">
        <f t="shared" si="21"/>
        <v>0</v>
      </c>
    </row>
    <row r="58" spans="1:59" x14ac:dyDescent="0.2">
      <c r="A58" s="7">
        <v>2306.0078199999998</v>
      </c>
      <c r="B58" s="3" t="s">
        <v>18</v>
      </c>
      <c r="C58" s="3">
        <v>0</v>
      </c>
      <c r="D58" s="3">
        <v>0</v>
      </c>
      <c r="E58" s="3" t="b">
        <v>1</v>
      </c>
      <c r="F58" s="13">
        <v>31.986683130264201</v>
      </c>
      <c r="G58" s="13">
        <v>0.11593508720397901</v>
      </c>
      <c r="H58" s="13">
        <v>28.181384325027398</v>
      </c>
      <c r="I58" s="13">
        <v>0.16748976707458399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b">
        <v>1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Y58" t="s">
        <v>148</v>
      </c>
      <c r="Z58" t="s">
        <v>148</v>
      </c>
      <c r="AA58" t="s">
        <v>148</v>
      </c>
      <c r="AB58" t="s">
        <v>148</v>
      </c>
      <c r="AC58" t="s">
        <v>148</v>
      </c>
      <c r="AD58" t="s">
        <v>148</v>
      </c>
      <c r="AE58" t="s">
        <v>148</v>
      </c>
      <c r="AF58" t="s">
        <v>148</v>
      </c>
      <c r="AL58" t="str">
        <v>jpconf</v>
      </c>
      <c r="AM58">
        <f t="shared" si="3"/>
        <v>0</v>
      </c>
      <c r="AN58">
        <f t="shared" si="4"/>
        <v>0</v>
      </c>
      <c r="AO58">
        <f t="shared" si="8"/>
        <v>0</v>
      </c>
      <c r="AP58">
        <f t="shared" si="9"/>
        <v>0</v>
      </c>
      <c r="AQ58">
        <f t="shared" si="10"/>
        <v>0</v>
      </c>
      <c r="AR58">
        <f t="shared" si="11"/>
        <v>0</v>
      </c>
      <c r="AS58">
        <f t="shared" si="12"/>
        <v>0</v>
      </c>
      <c r="AT58">
        <f t="shared" si="13"/>
        <v>0</v>
      </c>
      <c r="AU58">
        <f t="shared" si="13"/>
        <v>0</v>
      </c>
      <c r="AW58">
        <f t="shared" si="5"/>
        <v>1</v>
      </c>
      <c r="AX58" t="str">
        <v>jpconf</v>
      </c>
      <c r="AY58" s="34">
        <f t="shared" si="6"/>
        <v>0</v>
      </c>
      <c r="AZ58" s="34">
        <f t="shared" si="14"/>
        <v>0</v>
      </c>
      <c r="BA58" s="34">
        <f t="shared" si="15"/>
        <v>0</v>
      </c>
      <c r="BB58" s="34">
        <f t="shared" si="16"/>
        <v>0</v>
      </c>
      <c r="BC58" s="34">
        <f t="shared" si="17"/>
        <v>0</v>
      </c>
      <c r="BD58" s="34">
        <f t="shared" si="18"/>
        <v>0</v>
      </c>
      <c r="BE58" s="34">
        <f t="shared" si="19"/>
        <v>0</v>
      </c>
      <c r="BF58" s="34">
        <f t="shared" si="20"/>
        <v>0</v>
      </c>
      <c r="BG58" s="34">
        <f t="shared" si="21"/>
        <v>0</v>
      </c>
    </row>
    <row r="59" spans="1:59" x14ac:dyDescent="0.2">
      <c r="A59" s="7">
        <v>2306.1322599999999</v>
      </c>
      <c r="B59" s="3" t="s">
        <v>25</v>
      </c>
      <c r="C59" s="3">
        <v>12</v>
      </c>
      <c r="D59" s="3">
        <v>0</v>
      </c>
      <c r="E59" s="3" t="b">
        <v>1</v>
      </c>
      <c r="F59" s="13">
        <v>8.4668114185333199</v>
      </c>
      <c r="G59" s="13">
        <v>0.222360849380493</v>
      </c>
      <c r="H59" s="13">
        <v>6.0700488090515101</v>
      </c>
      <c r="I59" s="13">
        <v>0.166471242904663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b">
        <v>1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Y59" t="s">
        <v>148</v>
      </c>
      <c r="Z59" t="s">
        <v>148</v>
      </c>
      <c r="AA59" t="s">
        <v>148</v>
      </c>
      <c r="AB59" t="s">
        <v>148</v>
      </c>
      <c r="AC59" t="s">
        <v>148</v>
      </c>
      <c r="AD59" t="s">
        <v>148</v>
      </c>
      <c r="AE59" t="s">
        <v>148</v>
      </c>
      <c r="AF59" t="s">
        <v>148</v>
      </c>
      <c r="AL59" t="str">
        <v>mhd</v>
      </c>
      <c r="AM59">
        <f t="shared" si="3"/>
        <v>0</v>
      </c>
      <c r="AN59">
        <f t="shared" si="4"/>
        <v>0</v>
      </c>
      <c r="AO59">
        <f t="shared" si="8"/>
        <v>0</v>
      </c>
      <c r="AP59">
        <f t="shared" si="9"/>
        <v>0</v>
      </c>
      <c r="AQ59">
        <f t="shared" si="10"/>
        <v>0</v>
      </c>
      <c r="AR59">
        <f t="shared" si="11"/>
        <v>0</v>
      </c>
      <c r="AS59">
        <f t="shared" si="12"/>
        <v>0</v>
      </c>
      <c r="AT59">
        <f t="shared" si="13"/>
        <v>0</v>
      </c>
      <c r="AU59">
        <f t="shared" si="13"/>
        <v>0</v>
      </c>
      <c r="AW59">
        <f t="shared" si="5"/>
        <v>1</v>
      </c>
      <c r="AX59" t="str">
        <v>mhd</v>
      </c>
      <c r="AY59" s="34">
        <f t="shared" si="6"/>
        <v>0</v>
      </c>
      <c r="AZ59" s="34">
        <f t="shared" si="14"/>
        <v>0</v>
      </c>
      <c r="BA59" s="34">
        <f t="shared" si="15"/>
        <v>0</v>
      </c>
      <c r="BB59" s="34">
        <f t="shared" si="16"/>
        <v>0</v>
      </c>
      <c r="BC59" s="34">
        <f t="shared" si="17"/>
        <v>0</v>
      </c>
      <c r="BD59" s="34">
        <f t="shared" si="18"/>
        <v>0</v>
      </c>
      <c r="BE59" s="34">
        <f t="shared" si="19"/>
        <v>0</v>
      </c>
      <c r="BF59" s="34">
        <f t="shared" si="20"/>
        <v>0</v>
      </c>
      <c r="BG59" s="34">
        <f t="shared" si="21"/>
        <v>0</v>
      </c>
    </row>
    <row r="60" spans="1:59" x14ac:dyDescent="0.2">
      <c r="A60" s="7">
        <v>2306.0014900000001</v>
      </c>
      <c r="B60" s="3" t="s">
        <v>23</v>
      </c>
      <c r="C60" s="3">
        <v>12</v>
      </c>
      <c r="D60" s="3">
        <v>0</v>
      </c>
      <c r="E60" s="3" t="b">
        <v>1</v>
      </c>
      <c r="F60" s="13">
        <v>8.1104555130004794</v>
      </c>
      <c r="G60" s="13">
        <v>0.222052097320556</v>
      </c>
      <c r="H60" s="13">
        <v>6.5072712898254403</v>
      </c>
      <c r="I60" s="13">
        <v>0.16695427894592199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 t="b">
        <v>1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Y60" t="s">
        <v>148</v>
      </c>
      <c r="Z60" t="s">
        <v>148</v>
      </c>
      <c r="AA60" t="s">
        <v>148</v>
      </c>
      <c r="AB60" t="s">
        <v>148</v>
      </c>
      <c r="AC60" t="s">
        <v>148</v>
      </c>
      <c r="AD60" t="s">
        <v>148</v>
      </c>
      <c r="AE60" t="s">
        <v>148</v>
      </c>
      <c r="AF60" t="s">
        <v>148</v>
      </c>
      <c r="AL60" t="str">
        <v>iau</v>
      </c>
      <c r="AM60">
        <f t="shared" si="3"/>
        <v>0</v>
      </c>
      <c r="AN60">
        <f t="shared" si="4"/>
        <v>0</v>
      </c>
      <c r="AO60">
        <f t="shared" si="8"/>
        <v>0</v>
      </c>
      <c r="AP60">
        <f t="shared" si="9"/>
        <v>0</v>
      </c>
      <c r="AQ60">
        <f t="shared" si="10"/>
        <v>0</v>
      </c>
      <c r="AR60">
        <f t="shared" si="11"/>
        <v>0</v>
      </c>
      <c r="AS60">
        <f t="shared" si="12"/>
        <v>0</v>
      </c>
      <c r="AT60">
        <f t="shared" si="13"/>
        <v>0</v>
      </c>
      <c r="AU60">
        <f t="shared" si="13"/>
        <v>0</v>
      </c>
      <c r="AW60">
        <f t="shared" si="5"/>
        <v>1</v>
      </c>
      <c r="AX60" t="str">
        <v>iau</v>
      </c>
      <c r="AY60" s="34">
        <f t="shared" si="6"/>
        <v>0</v>
      </c>
      <c r="AZ60" s="34">
        <f t="shared" si="14"/>
        <v>0</v>
      </c>
      <c r="BA60" s="34">
        <f t="shared" si="15"/>
        <v>0</v>
      </c>
      <c r="BB60" s="34">
        <f t="shared" si="16"/>
        <v>0</v>
      </c>
      <c r="BC60" s="34">
        <f t="shared" si="17"/>
        <v>0</v>
      </c>
      <c r="BD60" s="34">
        <f t="shared" si="18"/>
        <v>0</v>
      </c>
      <c r="BE60" s="34">
        <f t="shared" si="19"/>
        <v>0</v>
      </c>
      <c r="BF60" s="34">
        <f t="shared" si="20"/>
        <v>0</v>
      </c>
      <c r="BG60" s="34">
        <f t="shared" si="21"/>
        <v>0</v>
      </c>
    </row>
    <row r="61" spans="1:59" x14ac:dyDescent="0.2">
      <c r="A61" s="7">
        <v>2306.0432700000001</v>
      </c>
      <c r="B61" s="3" t="s">
        <v>26</v>
      </c>
      <c r="C61" s="3">
        <v>0</v>
      </c>
      <c r="D61" s="3">
        <v>0</v>
      </c>
      <c r="E61" s="3" t="b">
        <v>1</v>
      </c>
      <c r="F61" s="13">
        <v>10.5521047115325</v>
      </c>
      <c r="G61" s="13">
        <v>0.170883178710937</v>
      </c>
      <c r="H61" s="13">
        <v>9.3359715938568097</v>
      </c>
      <c r="I61" s="13">
        <v>0.168138027191162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 t="b">
        <v>1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Y61" t="s">
        <v>148</v>
      </c>
      <c r="Z61" t="s">
        <v>148</v>
      </c>
      <c r="AA61" t="s">
        <v>148</v>
      </c>
      <c r="AB61" t="s">
        <v>148</v>
      </c>
      <c r="AC61" t="s">
        <v>148</v>
      </c>
      <c r="AD61" t="s">
        <v>148</v>
      </c>
      <c r="AE61" t="s">
        <v>148</v>
      </c>
      <c r="AF61" t="s">
        <v>148</v>
      </c>
      <c r="AL61" t="str">
        <v>ieeeconf</v>
      </c>
      <c r="AM61">
        <f t="shared" si="3"/>
        <v>0</v>
      </c>
      <c r="AN61">
        <f t="shared" si="4"/>
        <v>0</v>
      </c>
      <c r="AO61">
        <f t="shared" si="8"/>
        <v>0</v>
      </c>
      <c r="AP61">
        <f t="shared" si="9"/>
        <v>0</v>
      </c>
      <c r="AQ61">
        <f t="shared" si="10"/>
        <v>0</v>
      </c>
      <c r="AR61">
        <f t="shared" si="11"/>
        <v>0</v>
      </c>
      <c r="AS61">
        <f t="shared" si="12"/>
        <v>0</v>
      </c>
      <c r="AT61">
        <f t="shared" si="13"/>
        <v>0</v>
      </c>
      <c r="AU61">
        <f t="shared" si="13"/>
        <v>0</v>
      </c>
      <c r="AW61">
        <f t="shared" si="5"/>
        <v>1</v>
      </c>
      <c r="AX61" t="str">
        <v>ieeeconf</v>
      </c>
      <c r="AY61" s="34">
        <f t="shared" si="6"/>
        <v>0</v>
      </c>
      <c r="AZ61" s="34">
        <f t="shared" si="14"/>
        <v>0</v>
      </c>
      <c r="BA61" s="34">
        <f t="shared" si="15"/>
        <v>0</v>
      </c>
      <c r="BB61" s="34">
        <f t="shared" si="16"/>
        <v>0</v>
      </c>
      <c r="BC61" s="34">
        <f t="shared" si="17"/>
        <v>0</v>
      </c>
      <c r="BD61" s="34">
        <f t="shared" si="18"/>
        <v>0</v>
      </c>
      <c r="BE61" s="34">
        <f t="shared" si="19"/>
        <v>0</v>
      </c>
      <c r="BF61" s="34">
        <f t="shared" si="20"/>
        <v>0</v>
      </c>
      <c r="BG61" s="34">
        <f t="shared" si="21"/>
        <v>0</v>
      </c>
    </row>
    <row r="62" spans="1:59" x14ac:dyDescent="0.2">
      <c r="A62" s="7">
        <v>2306.0228099999999</v>
      </c>
      <c r="B62" s="3" t="s">
        <v>18</v>
      </c>
      <c r="C62" s="3">
        <v>0</v>
      </c>
      <c r="D62" s="3">
        <v>0</v>
      </c>
      <c r="E62" s="3" t="b">
        <v>1</v>
      </c>
      <c r="F62" s="13">
        <v>9.9186694622039795</v>
      </c>
      <c r="G62" s="13">
        <v>0.16863369941711401</v>
      </c>
      <c r="H62" s="13">
        <v>8.1135044097900302</v>
      </c>
      <c r="I62" s="13">
        <v>0.169002771377563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b">
        <v>1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Y62" t="s">
        <v>148</v>
      </c>
      <c r="Z62" t="s">
        <v>148</v>
      </c>
      <c r="AA62" t="s">
        <v>148</v>
      </c>
      <c r="AB62" t="s">
        <v>148</v>
      </c>
      <c r="AC62" t="s">
        <v>148</v>
      </c>
      <c r="AD62" t="s">
        <v>148</v>
      </c>
      <c r="AE62" t="s">
        <v>148</v>
      </c>
      <c r="AF62" t="s">
        <v>148</v>
      </c>
      <c r="AL62" t="str">
        <v>aastex63</v>
      </c>
      <c r="AM62">
        <f t="shared" si="3"/>
        <v>0</v>
      </c>
      <c r="AN62">
        <f t="shared" si="4"/>
        <v>0</v>
      </c>
      <c r="AO62">
        <f t="shared" si="8"/>
        <v>0</v>
      </c>
      <c r="AP62">
        <f t="shared" si="9"/>
        <v>0</v>
      </c>
      <c r="AQ62">
        <f t="shared" si="10"/>
        <v>0</v>
      </c>
      <c r="AR62">
        <f t="shared" si="11"/>
        <v>0</v>
      </c>
      <c r="AS62">
        <f t="shared" si="12"/>
        <v>0</v>
      </c>
      <c r="AT62">
        <f t="shared" si="13"/>
        <v>0</v>
      </c>
      <c r="AU62">
        <f t="shared" si="13"/>
        <v>0</v>
      </c>
      <c r="AW62">
        <f t="shared" si="5"/>
        <v>1</v>
      </c>
      <c r="AX62" t="str">
        <v>aastex63</v>
      </c>
      <c r="AY62" s="34">
        <f t="shared" si="6"/>
        <v>0</v>
      </c>
      <c r="AZ62" s="34">
        <f t="shared" si="14"/>
        <v>0</v>
      </c>
      <c r="BA62" s="34">
        <f t="shared" si="15"/>
        <v>0</v>
      </c>
      <c r="BB62" s="34">
        <f t="shared" si="16"/>
        <v>0</v>
      </c>
      <c r="BC62" s="34">
        <f t="shared" si="17"/>
        <v>0</v>
      </c>
      <c r="BD62" s="34">
        <f t="shared" si="18"/>
        <v>0</v>
      </c>
      <c r="BE62" s="34">
        <f t="shared" si="19"/>
        <v>0</v>
      </c>
      <c r="BF62" s="34">
        <f t="shared" si="20"/>
        <v>0</v>
      </c>
      <c r="BG62" s="34">
        <f t="shared" si="21"/>
        <v>0</v>
      </c>
    </row>
    <row r="63" spans="1:59" x14ac:dyDescent="0.2">
      <c r="A63" s="7">
        <v>2306.0028499999999</v>
      </c>
      <c r="B63" s="3" t="s">
        <v>10</v>
      </c>
      <c r="C63" s="3">
        <v>0</v>
      </c>
      <c r="D63" s="3">
        <v>0</v>
      </c>
      <c r="E63" s="3" t="b">
        <v>0</v>
      </c>
      <c r="F63" s="13">
        <v>5.4502141475677401</v>
      </c>
      <c r="G63" s="13">
        <v>0.116180658340454</v>
      </c>
      <c r="H63" s="13">
        <v>3.5546638965606601</v>
      </c>
      <c r="I63" s="13">
        <v>0.17047429084777799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 t="b">
        <v>1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Y63">
        <v>1</v>
      </c>
      <c r="Z63" t="s">
        <v>148</v>
      </c>
      <c r="AA63" t="s">
        <v>148</v>
      </c>
      <c r="AB63" t="s">
        <v>148</v>
      </c>
      <c r="AC63" t="s">
        <v>148</v>
      </c>
      <c r="AD63" t="s">
        <v>148</v>
      </c>
      <c r="AE63" t="s">
        <v>148</v>
      </c>
      <c r="AF63" t="s">
        <v>148</v>
      </c>
      <c r="AL63" t="str">
        <v>IEEEapm</v>
      </c>
      <c r="AM63">
        <f t="shared" si="3"/>
        <v>0</v>
      </c>
      <c r="AN63">
        <f t="shared" si="4"/>
        <v>0</v>
      </c>
      <c r="AO63">
        <f t="shared" si="8"/>
        <v>0</v>
      </c>
      <c r="AP63">
        <f t="shared" si="9"/>
        <v>0</v>
      </c>
      <c r="AQ63">
        <f t="shared" si="10"/>
        <v>0</v>
      </c>
      <c r="AR63">
        <f t="shared" si="11"/>
        <v>0</v>
      </c>
      <c r="AS63">
        <f t="shared" si="12"/>
        <v>0</v>
      </c>
      <c r="AT63">
        <f t="shared" si="13"/>
        <v>0</v>
      </c>
      <c r="AU63">
        <f t="shared" si="13"/>
        <v>0</v>
      </c>
      <c r="AW63">
        <f t="shared" si="5"/>
        <v>1</v>
      </c>
      <c r="AX63" t="str">
        <v>IEEEapm</v>
      </c>
      <c r="AY63" s="34">
        <f t="shared" si="6"/>
        <v>0</v>
      </c>
      <c r="AZ63" s="34">
        <f t="shared" si="14"/>
        <v>0</v>
      </c>
      <c r="BA63" s="34">
        <f t="shared" si="15"/>
        <v>0</v>
      </c>
      <c r="BB63" s="34">
        <f t="shared" si="16"/>
        <v>0</v>
      </c>
      <c r="BC63" s="34">
        <f t="shared" si="17"/>
        <v>0</v>
      </c>
      <c r="BD63" s="34">
        <f t="shared" si="18"/>
        <v>0</v>
      </c>
      <c r="BE63" s="34">
        <f t="shared" si="19"/>
        <v>0</v>
      </c>
      <c r="BF63" s="34">
        <f t="shared" si="20"/>
        <v>0</v>
      </c>
      <c r="BG63" s="34">
        <f t="shared" si="21"/>
        <v>0</v>
      </c>
    </row>
    <row r="64" spans="1:59" x14ac:dyDescent="0.2">
      <c r="A64" s="7">
        <v>2306.0002199999999</v>
      </c>
      <c r="B64" s="3" t="s">
        <v>11</v>
      </c>
      <c r="C64" s="3">
        <v>0</v>
      </c>
      <c r="D64" s="3">
        <v>0</v>
      </c>
      <c r="E64" s="3" t="b">
        <v>0</v>
      </c>
      <c r="F64" s="13">
        <v>9.0808820724487305</v>
      </c>
      <c r="G64" s="13">
        <v>0.116275072097778</v>
      </c>
      <c r="H64" s="13">
        <v>5.9514286518096897</v>
      </c>
      <c r="I64" s="13">
        <v>0.169177055358886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 t="b">
        <v>1</v>
      </c>
      <c r="S64" s="3">
        <v>0</v>
      </c>
      <c r="T64" s="3">
        <v>0</v>
      </c>
      <c r="U64" s="3">
        <v>0</v>
      </c>
      <c r="V64" s="3">
        <v>2</v>
      </c>
      <c r="W64" s="3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L64" t="str">
        <v>optica-article</v>
      </c>
      <c r="AM64">
        <f t="shared" si="3"/>
        <v>0</v>
      </c>
      <c r="AN64">
        <f t="shared" si="4"/>
        <v>1</v>
      </c>
      <c r="AO64">
        <f t="shared" si="8"/>
        <v>0</v>
      </c>
      <c r="AP64">
        <f t="shared" si="9"/>
        <v>0</v>
      </c>
      <c r="AQ64">
        <f t="shared" si="10"/>
        <v>0</v>
      </c>
      <c r="AR64">
        <f t="shared" si="11"/>
        <v>0</v>
      </c>
      <c r="AS64">
        <f t="shared" si="12"/>
        <v>0</v>
      </c>
      <c r="AT64">
        <f t="shared" si="13"/>
        <v>0</v>
      </c>
      <c r="AU64">
        <f t="shared" si="13"/>
        <v>0</v>
      </c>
      <c r="AW64">
        <f t="shared" si="5"/>
        <v>1</v>
      </c>
      <c r="AX64" t="str">
        <v>optica-article</v>
      </c>
      <c r="AY64" s="34">
        <f t="shared" si="6"/>
        <v>0</v>
      </c>
      <c r="AZ64" s="34">
        <f t="shared" si="14"/>
        <v>1</v>
      </c>
      <c r="BA64" s="34">
        <f t="shared" si="15"/>
        <v>0</v>
      </c>
      <c r="BB64" s="34">
        <f t="shared" si="16"/>
        <v>0</v>
      </c>
      <c r="BC64" s="34">
        <f t="shared" si="17"/>
        <v>0</v>
      </c>
      <c r="BD64" s="34">
        <f t="shared" si="18"/>
        <v>0</v>
      </c>
      <c r="BE64" s="34">
        <f t="shared" si="19"/>
        <v>0</v>
      </c>
      <c r="BF64" s="34">
        <f t="shared" si="20"/>
        <v>0</v>
      </c>
      <c r="BG64" s="34">
        <f t="shared" si="21"/>
        <v>0</v>
      </c>
    </row>
    <row r="65" spans="1:59" x14ac:dyDescent="0.2">
      <c r="A65" s="7">
        <v>2306.0007799999998</v>
      </c>
      <c r="B65" s="3" t="s">
        <v>16</v>
      </c>
      <c r="C65" s="3">
        <v>12</v>
      </c>
      <c r="D65" s="3">
        <v>0</v>
      </c>
      <c r="E65" s="3" t="b">
        <v>1</v>
      </c>
      <c r="F65" s="13">
        <v>8.7144665718078596</v>
      </c>
      <c r="G65" s="13">
        <v>0.21725583076477001</v>
      </c>
      <c r="H65" s="13">
        <v>6.0044779777526802</v>
      </c>
      <c r="I65" s="13">
        <v>0.16697716712951599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 t="b">
        <v>1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Y65" t="s">
        <v>148</v>
      </c>
      <c r="Z65" t="s">
        <v>148</v>
      </c>
      <c r="AA65" t="s">
        <v>148</v>
      </c>
      <c r="AB65" t="s">
        <v>148</v>
      </c>
      <c r="AC65" t="s">
        <v>148</v>
      </c>
      <c r="AD65" t="s">
        <v>148</v>
      </c>
      <c r="AE65" t="s">
        <v>148</v>
      </c>
      <c r="AF65" t="s">
        <v>148</v>
      </c>
      <c r="AL65" t="str">
        <v>amsproc</v>
      </c>
      <c r="AM65">
        <f t="shared" si="3"/>
        <v>0</v>
      </c>
      <c r="AN65">
        <f t="shared" si="4"/>
        <v>0</v>
      </c>
      <c r="AO65">
        <f t="shared" si="8"/>
        <v>0</v>
      </c>
      <c r="AP65">
        <f t="shared" si="9"/>
        <v>0</v>
      </c>
      <c r="AQ65">
        <f t="shared" si="10"/>
        <v>0</v>
      </c>
      <c r="AR65">
        <f t="shared" si="11"/>
        <v>0</v>
      </c>
      <c r="AS65">
        <f t="shared" si="12"/>
        <v>0</v>
      </c>
      <c r="AT65">
        <f t="shared" si="13"/>
        <v>0</v>
      </c>
      <c r="AU65">
        <f t="shared" si="13"/>
        <v>0</v>
      </c>
      <c r="AW65">
        <f t="shared" si="5"/>
        <v>1</v>
      </c>
      <c r="AX65" t="str">
        <v>amsproc</v>
      </c>
      <c r="AY65" s="34">
        <f t="shared" si="6"/>
        <v>0</v>
      </c>
      <c r="AZ65" s="34">
        <f t="shared" si="14"/>
        <v>0</v>
      </c>
      <c r="BA65" s="34">
        <f t="shared" si="15"/>
        <v>0</v>
      </c>
      <c r="BB65" s="34">
        <f t="shared" si="16"/>
        <v>0</v>
      </c>
      <c r="BC65" s="34">
        <f t="shared" si="17"/>
        <v>0</v>
      </c>
      <c r="BD65" s="34">
        <f t="shared" si="18"/>
        <v>0</v>
      </c>
      <c r="BE65" s="34">
        <f t="shared" si="19"/>
        <v>0</v>
      </c>
      <c r="BF65" s="34">
        <f t="shared" si="20"/>
        <v>0</v>
      </c>
      <c r="BG65" s="34">
        <f t="shared" si="21"/>
        <v>0</v>
      </c>
    </row>
    <row r="66" spans="1:59" x14ac:dyDescent="0.2">
      <c r="A66" s="7">
        <v>2306.0074300000001</v>
      </c>
      <c r="B66" s="3" t="s">
        <v>10</v>
      </c>
      <c r="C66" s="3">
        <v>0</v>
      </c>
      <c r="D66" s="3">
        <v>0</v>
      </c>
      <c r="E66" s="3" t="b">
        <v>1</v>
      </c>
      <c r="F66" s="13">
        <v>7.5140695571899396</v>
      </c>
      <c r="G66" s="13">
        <v>0.115646123886108</v>
      </c>
      <c r="H66" s="13">
        <v>5.2987515926361004</v>
      </c>
      <c r="I66" s="13">
        <v>0.16787576675415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 t="b">
        <v>1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Y66" t="s">
        <v>148</v>
      </c>
      <c r="Z66" t="s">
        <v>148</v>
      </c>
      <c r="AA66" t="s">
        <v>148</v>
      </c>
      <c r="AB66" t="s">
        <v>148</v>
      </c>
      <c r="AC66" t="s">
        <v>148</v>
      </c>
      <c r="AD66" t="s">
        <v>148</v>
      </c>
      <c r="AE66" t="s">
        <v>148</v>
      </c>
      <c r="AF66" t="s">
        <v>148</v>
      </c>
      <c r="AL66" t="str">
        <v>dccpaper</v>
      </c>
      <c r="AM66">
        <f t="shared" si="3"/>
        <v>0</v>
      </c>
      <c r="AN66">
        <f t="shared" si="4"/>
        <v>0</v>
      </c>
      <c r="AO66">
        <f t="shared" si="8"/>
        <v>0</v>
      </c>
      <c r="AP66">
        <f t="shared" si="9"/>
        <v>0</v>
      </c>
      <c r="AQ66">
        <f t="shared" si="10"/>
        <v>0</v>
      </c>
      <c r="AR66">
        <f t="shared" si="11"/>
        <v>0</v>
      </c>
      <c r="AS66">
        <f t="shared" si="12"/>
        <v>0</v>
      </c>
      <c r="AT66">
        <f t="shared" si="13"/>
        <v>0</v>
      </c>
      <c r="AU66">
        <f t="shared" si="13"/>
        <v>0</v>
      </c>
      <c r="AW66">
        <f t="shared" si="5"/>
        <v>1</v>
      </c>
      <c r="AX66" t="str">
        <v>dccpaper</v>
      </c>
      <c r="AY66" s="34">
        <f t="shared" si="6"/>
        <v>0</v>
      </c>
      <c r="AZ66" s="34">
        <f t="shared" si="14"/>
        <v>0</v>
      </c>
      <c r="BA66" s="34">
        <f t="shared" si="15"/>
        <v>0</v>
      </c>
      <c r="BB66" s="34">
        <f t="shared" si="16"/>
        <v>0</v>
      </c>
      <c r="BC66" s="34">
        <f t="shared" si="17"/>
        <v>0</v>
      </c>
      <c r="BD66" s="34">
        <f t="shared" si="18"/>
        <v>0</v>
      </c>
      <c r="BE66" s="34">
        <f t="shared" si="19"/>
        <v>0</v>
      </c>
      <c r="BF66" s="34">
        <f t="shared" si="20"/>
        <v>0</v>
      </c>
      <c r="BG66" s="34">
        <f t="shared" si="21"/>
        <v>0</v>
      </c>
    </row>
    <row r="67" spans="1:59" x14ac:dyDescent="0.2">
      <c r="A67" s="7">
        <v>2306.01028</v>
      </c>
      <c r="B67" s="3" t="s">
        <v>26</v>
      </c>
      <c r="C67" s="3">
        <v>12</v>
      </c>
      <c r="D67" s="3">
        <v>0</v>
      </c>
      <c r="E67" s="3" t="b">
        <v>1</v>
      </c>
      <c r="F67" s="13">
        <v>7.1037049293518004</v>
      </c>
      <c r="G67" s="13">
        <v>0.22300219535827601</v>
      </c>
      <c r="H67" s="13">
        <v>5.0466454029083199</v>
      </c>
      <c r="I67" s="13">
        <v>0.168385505676269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 t="b">
        <v>1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Y67" t="s">
        <v>148</v>
      </c>
      <c r="Z67" t="s">
        <v>148</v>
      </c>
      <c r="AA67" t="s">
        <v>148</v>
      </c>
      <c r="AB67" t="s">
        <v>148</v>
      </c>
      <c r="AC67" t="s">
        <v>148</v>
      </c>
      <c r="AD67" t="s">
        <v>148</v>
      </c>
      <c r="AE67" t="s">
        <v>148</v>
      </c>
      <c r="AF67" t="s">
        <v>148</v>
      </c>
      <c r="AL67" t="str">
        <v>oup-authoring-template</v>
      </c>
      <c r="AM67">
        <f t="shared" si="3"/>
        <v>0</v>
      </c>
      <c r="AN67">
        <f t="shared" si="4"/>
        <v>0</v>
      </c>
      <c r="AO67">
        <f t="shared" si="8"/>
        <v>0</v>
      </c>
      <c r="AP67">
        <f t="shared" si="9"/>
        <v>0</v>
      </c>
      <c r="AQ67">
        <f t="shared" si="10"/>
        <v>0</v>
      </c>
      <c r="AR67">
        <f t="shared" si="11"/>
        <v>0</v>
      </c>
      <c r="AS67">
        <f t="shared" si="12"/>
        <v>0</v>
      </c>
      <c r="AT67">
        <f t="shared" si="13"/>
        <v>0</v>
      </c>
      <c r="AU67">
        <f t="shared" si="13"/>
        <v>0</v>
      </c>
      <c r="AW67">
        <f t="shared" si="5"/>
        <v>1</v>
      </c>
      <c r="AX67" t="str">
        <v>oup-authoring-template</v>
      </c>
      <c r="AY67" s="34">
        <f t="shared" si="6"/>
        <v>0</v>
      </c>
      <c r="AZ67" s="34">
        <f t="shared" si="14"/>
        <v>0</v>
      </c>
      <c r="BA67" s="34">
        <f t="shared" si="15"/>
        <v>0</v>
      </c>
      <c r="BB67" s="34">
        <f t="shared" si="16"/>
        <v>0</v>
      </c>
      <c r="BC67" s="34">
        <f t="shared" si="17"/>
        <v>0</v>
      </c>
      <c r="BD67" s="34">
        <f t="shared" si="18"/>
        <v>0</v>
      </c>
      <c r="BE67" s="34">
        <f t="shared" si="19"/>
        <v>0</v>
      </c>
      <c r="BF67" s="34">
        <f t="shared" si="20"/>
        <v>0</v>
      </c>
      <c r="BG67" s="34">
        <f t="shared" si="21"/>
        <v>0</v>
      </c>
    </row>
    <row r="68" spans="1:59" x14ac:dyDescent="0.2">
      <c r="A68" s="7">
        <v>2306.0031300000001</v>
      </c>
      <c r="B68" s="3" t="s">
        <v>13</v>
      </c>
      <c r="C68" s="3">
        <v>12</v>
      </c>
      <c r="D68" s="3">
        <v>0</v>
      </c>
      <c r="E68" s="3" t="b">
        <v>1</v>
      </c>
      <c r="F68" s="13">
        <v>16.382589578628501</v>
      </c>
      <c r="G68" s="13">
        <v>0.22239255905151301</v>
      </c>
      <c r="H68" s="13">
        <v>11.808370590209901</v>
      </c>
      <c r="I68" s="13">
        <v>0.16673994064330999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 t="b">
        <v>1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Y68" t="s">
        <v>148</v>
      </c>
      <c r="Z68" t="s">
        <v>148</v>
      </c>
      <c r="AA68" t="s">
        <v>148</v>
      </c>
      <c r="AB68" t="s">
        <v>148</v>
      </c>
      <c r="AC68" t="s">
        <v>148</v>
      </c>
      <c r="AD68" t="s">
        <v>148</v>
      </c>
      <c r="AE68" t="s">
        <v>148</v>
      </c>
      <c r="AF68" t="s">
        <v>148</v>
      </c>
      <c r="AL68" t="str">
        <v>nbdt-article</v>
      </c>
      <c r="AM68">
        <f t="shared" si="3"/>
        <v>0</v>
      </c>
      <c r="AN68">
        <f t="shared" si="4"/>
        <v>0</v>
      </c>
      <c r="AO68">
        <f t="shared" si="8"/>
        <v>0</v>
      </c>
      <c r="AP68">
        <f t="shared" si="9"/>
        <v>0</v>
      </c>
      <c r="AQ68">
        <f t="shared" si="10"/>
        <v>0</v>
      </c>
      <c r="AR68">
        <f t="shared" si="11"/>
        <v>0</v>
      </c>
      <c r="AS68">
        <f t="shared" si="12"/>
        <v>0</v>
      </c>
      <c r="AT68">
        <f t="shared" si="13"/>
        <v>0</v>
      </c>
      <c r="AU68">
        <f t="shared" si="13"/>
        <v>0</v>
      </c>
      <c r="AW68">
        <f t="shared" si="5"/>
        <v>1</v>
      </c>
      <c r="AX68" t="str">
        <v>nbdt-article</v>
      </c>
      <c r="AY68" s="34">
        <f t="shared" si="6"/>
        <v>0</v>
      </c>
      <c r="AZ68" s="34">
        <f t="shared" si="14"/>
        <v>0</v>
      </c>
      <c r="BA68" s="34">
        <f t="shared" si="15"/>
        <v>0</v>
      </c>
      <c r="BB68" s="34">
        <f t="shared" si="16"/>
        <v>0</v>
      </c>
      <c r="BC68" s="34">
        <f t="shared" si="17"/>
        <v>0</v>
      </c>
      <c r="BD68" s="34">
        <f t="shared" si="18"/>
        <v>0</v>
      </c>
      <c r="BE68" s="34">
        <f t="shared" si="19"/>
        <v>0</v>
      </c>
      <c r="BF68" s="34">
        <f t="shared" si="20"/>
        <v>0</v>
      </c>
      <c r="BG68" s="34">
        <f t="shared" si="21"/>
        <v>0</v>
      </c>
    </row>
    <row r="69" spans="1:59" x14ac:dyDescent="0.2">
      <c r="A69" s="7">
        <v>2306.0268099999998</v>
      </c>
      <c r="B69" s="3" t="s">
        <v>18</v>
      </c>
      <c r="C69" s="3">
        <v>12</v>
      </c>
      <c r="D69" s="3">
        <v>12</v>
      </c>
      <c r="E69" s="3" t="b">
        <v>1</v>
      </c>
      <c r="F69" s="13">
        <v>11.177541732788001</v>
      </c>
      <c r="G69" s="13">
        <v>0.17508864402770899</v>
      </c>
      <c r="H69" s="13">
        <v>13.6043682098388</v>
      </c>
      <c r="I69" s="13">
        <v>0.16921329498290999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 t="b">
        <v>1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Y69" t="s">
        <v>148</v>
      </c>
      <c r="Z69" t="s">
        <v>148</v>
      </c>
      <c r="AA69" t="s">
        <v>148</v>
      </c>
      <c r="AB69" t="s">
        <v>148</v>
      </c>
      <c r="AC69" t="s">
        <v>148</v>
      </c>
      <c r="AD69" t="s">
        <v>148</v>
      </c>
      <c r="AE69" t="s">
        <v>148</v>
      </c>
      <c r="AF69" t="s">
        <v>148</v>
      </c>
    </row>
    <row r="70" spans="1:59" x14ac:dyDescent="0.2">
      <c r="A70" s="7">
        <v>2306.00479</v>
      </c>
      <c r="B70" s="3" t="s">
        <v>17</v>
      </c>
      <c r="C70" s="3">
        <v>0</v>
      </c>
      <c r="D70" s="3">
        <v>12</v>
      </c>
      <c r="E70" s="3" t="b">
        <v>0</v>
      </c>
      <c r="F70" s="13">
        <v>19.144956111907899</v>
      </c>
      <c r="G70" s="13">
        <v>0.115460872650146</v>
      </c>
      <c r="H70" s="13">
        <v>7.8410737514495796</v>
      </c>
      <c r="I70" s="13">
        <v>0.17265820503234799</v>
      </c>
      <c r="J70" s="3">
        <v>202</v>
      </c>
      <c r="K70" s="3">
        <v>154</v>
      </c>
      <c r="L70" s="3">
        <v>0</v>
      </c>
      <c r="M70" s="3">
        <v>0</v>
      </c>
      <c r="N70" s="3">
        <v>0</v>
      </c>
      <c r="O70" s="3">
        <v>-49</v>
      </c>
      <c r="P70" s="3">
        <v>-79</v>
      </c>
      <c r="Q70" s="3">
        <v>14</v>
      </c>
      <c r="R70" s="3" t="b">
        <v>1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Y70">
        <v>1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59" x14ac:dyDescent="0.2">
      <c r="A71" s="7">
        <v>2306.00036</v>
      </c>
      <c r="B71" s="3" t="s">
        <v>10</v>
      </c>
      <c r="C71" s="3">
        <v>0</v>
      </c>
      <c r="D71" s="3">
        <v>0</v>
      </c>
      <c r="E71" s="3" t="b">
        <v>1</v>
      </c>
      <c r="F71" s="13">
        <v>28.7120168209075</v>
      </c>
      <c r="G71" s="13">
        <v>0.115737915039062</v>
      </c>
      <c r="H71" s="13">
        <v>22.664883852005001</v>
      </c>
      <c r="I71" s="13">
        <v>0.174510717391967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 t="b">
        <v>1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Y71" t="s">
        <v>148</v>
      </c>
      <c r="Z71" t="s">
        <v>148</v>
      </c>
      <c r="AA71" t="s">
        <v>148</v>
      </c>
      <c r="AB71" t="s">
        <v>148</v>
      </c>
      <c r="AC71" t="s">
        <v>148</v>
      </c>
      <c r="AD71" t="s">
        <v>148</v>
      </c>
      <c r="AE71" t="s">
        <v>148</v>
      </c>
      <c r="AF71" t="s">
        <v>148</v>
      </c>
    </row>
    <row r="72" spans="1:59" x14ac:dyDescent="0.2">
      <c r="A72" s="7">
        <v>2306.0011</v>
      </c>
      <c r="B72" s="3" t="s">
        <v>10</v>
      </c>
      <c r="C72" s="3">
        <v>0</v>
      </c>
      <c r="D72" s="3">
        <v>0</v>
      </c>
      <c r="E72" s="3" t="b">
        <v>1</v>
      </c>
      <c r="F72" s="13">
        <v>21.098008394241301</v>
      </c>
      <c r="G72" s="13">
        <v>0.170002222061157</v>
      </c>
      <c r="H72" s="13">
        <v>14.931355237960799</v>
      </c>
      <c r="I72" s="13">
        <v>0.168443918228149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 t="b">
        <v>1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Y72" t="s">
        <v>148</v>
      </c>
      <c r="Z72" t="s">
        <v>148</v>
      </c>
      <c r="AA72" t="s">
        <v>148</v>
      </c>
      <c r="AB72" t="s">
        <v>148</v>
      </c>
      <c r="AC72" t="s">
        <v>148</v>
      </c>
      <c r="AD72" t="s">
        <v>148</v>
      </c>
      <c r="AE72" t="s">
        <v>148</v>
      </c>
      <c r="AF72" t="s">
        <v>148</v>
      </c>
    </row>
    <row r="73" spans="1:59" x14ac:dyDescent="0.2">
      <c r="A73" s="7">
        <v>2306.0076199999999</v>
      </c>
      <c r="B73" s="3" t="s">
        <v>27</v>
      </c>
      <c r="C73" s="3">
        <v>0</v>
      </c>
      <c r="D73" s="3">
        <v>0</v>
      </c>
      <c r="E73" s="3" t="b">
        <v>1</v>
      </c>
      <c r="F73" s="13">
        <v>32.408727884292603</v>
      </c>
      <c r="G73" s="13">
        <v>0.16688323020935</v>
      </c>
      <c r="H73" s="13">
        <v>23.272832155227601</v>
      </c>
      <c r="I73" s="13">
        <v>0.16718554496765101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 t="b">
        <v>1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Y73" t="s">
        <v>148</v>
      </c>
      <c r="Z73" t="s">
        <v>148</v>
      </c>
      <c r="AA73" t="s">
        <v>148</v>
      </c>
      <c r="AB73" t="s">
        <v>148</v>
      </c>
      <c r="AC73" t="s">
        <v>148</v>
      </c>
      <c r="AD73" t="s">
        <v>148</v>
      </c>
      <c r="AE73" t="s">
        <v>148</v>
      </c>
      <c r="AF73" t="s">
        <v>148</v>
      </c>
    </row>
    <row r="74" spans="1:59" x14ac:dyDescent="0.2">
      <c r="A74" s="7">
        <v>2306.00641</v>
      </c>
      <c r="B74" s="3" t="s">
        <v>28</v>
      </c>
      <c r="C74" s="3">
        <v>0</v>
      </c>
      <c r="D74" s="3">
        <v>0</v>
      </c>
      <c r="E74" s="3" t="b">
        <v>0</v>
      </c>
      <c r="F74" s="13">
        <v>75.8850994110107</v>
      </c>
      <c r="G74" s="13">
        <v>0.11583733558654701</v>
      </c>
      <c r="H74" s="13">
        <v>69.274023294448796</v>
      </c>
      <c r="I74" s="13">
        <v>0.16619896888732899</v>
      </c>
      <c r="J74" s="3">
        <v>57</v>
      </c>
      <c r="K74" s="3">
        <v>56</v>
      </c>
      <c r="L74" s="3">
        <v>0</v>
      </c>
      <c r="M74" s="3">
        <v>0</v>
      </c>
      <c r="N74" s="3">
        <v>0</v>
      </c>
      <c r="O74" s="3">
        <v>27</v>
      </c>
      <c r="P74" s="3">
        <v>28</v>
      </c>
      <c r="Q74" s="3">
        <v>6</v>
      </c>
      <c r="R74" s="3" t="b">
        <v>1</v>
      </c>
      <c r="S74" s="3">
        <v>0</v>
      </c>
      <c r="T74" s="3">
        <v>0</v>
      </c>
      <c r="U74" s="3">
        <v>1</v>
      </c>
      <c r="V74" s="3">
        <v>9</v>
      </c>
      <c r="W74" s="3">
        <v>0</v>
      </c>
      <c r="Y74">
        <v>1</v>
      </c>
      <c r="Z74" t="s">
        <v>148</v>
      </c>
      <c r="AA74" t="s">
        <v>148</v>
      </c>
      <c r="AB74" t="s">
        <v>148</v>
      </c>
      <c r="AC74">
        <v>1</v>
      </c>
      <c r="AD74" t="s">
        <v>148</v>
      </c>
      <c r="AE74">
        <v>1</v>
      </c>
      <c r="AF74" t="s">
        <v>148</v>
      </c>
      <c r="AG74" t="s">
        <v>149</v>
      </c>
    </row>
    <row r="75" spans="1:59" x14ac:dyDescent="0.2">
      <c r="A75" s="7">
        <v>2306.0070999999998</v>
      </c>
      <c r="B75" s="3" t="s">
        <v>13</v>
      </c>
      <c r="C75" s="3">
        <v>0</v>
      </c>
      <c r="D75" s="3">
        <v>0</v>
      </c>
      <c r="E75" s="3" t="b">
        <v>1</v>
      </c>
      <c r="F75" s="13">
        <v>12.9499661922454</v>
      </c>
      <c r="G75" s="13">
        <v>0.116230964660644</v>
      </c>
      <c r="H75" s="13">
        <v>8.5234224796295095</v>
      </c>
      <c r="I75" s="13">
        <v>0.16813015937805101</v>
      </c>
      <c r="J75" s="3">
        <v>3</v>
      </c>
      <c r="K75" s="3">
        <v>3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2</v>
      </c>
      <c r="R75" s="3" t="b">
        <v>1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Y75" t="s">
        <v>148</v>
      </c>
      <c r="Z75" t="s">
        <v>148</v>
      </c>
      <c r="AA75" t="s">
        <v>148</v>
      </c>
      <c r="AB75" t="s">
        <v>148</v>
      </c>
      <c r="AC75" t="s">
        <v>148</v>
      </c>
      <c r="AD75" t="s">
        <v>148</v>
      </c>
      <c r="AE75" t="s">
        <v>148</v>
      </c>
      <c r="AF75" t="s">
        <v>148</v>
      </c>
    </row>
    <row r="76" spans="1:59" x14ac:dyDescent="0.2">
      <c r="A76" s="7">
        <v>2306.0669800000001</v>
      </c>
      <c r="B76" s="3" t="s">
        <v>10</v>
      </c>
      <c r="C76" s="3">
        <v>12</v>
      </c>
      <c r="D76" s="3">
        <v>12</v>
      </c>
      <c r="E76" s="3" t="b">
        <v>1</v>
      </c>
      <c r="F76" s="13">
        <v>4.1418054103851301</v>
      </c>
      <c r="G76" s="13">
        <v>0.172266960144042</v>
      </c>
      <c r="H76" s="13">
        <v>2.7812578678131099</v>
      </c>
      <c r="I76" s="13">
        <v>0.16830253601074199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 t="b">
        <v>1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Y76" t="s">
        <v>148</v>
      </c>
      <c r="Z76" t="s">
        <v>148</v>
      </c>
      <c r="AA76" t="s">
        <v>148</v>
      </c>
      <c r="AB76" t="s">
        <v>148</v>
      </c>
      <c r="AC76" t="s">
        <v>148</v>
      </c>
      <c r="AD76" t="s">
        <v>148</v>
      </c>
      <c r="AE76" t="s">
        <v>148</v>
      </c>
      <c r="AF76" t="s">
        <v>148</v>
      </c>
    </row>
    <row r="77" spans="1:59" x14ac:dyDescent="0.2">
      <c r="A77" s="7">
        <v>2306.0011300000001</v>
      </c>
      <c r="B77" s="3" t="s">
        <v>13</v>
      </c>
      <c r="C77" s="3">
        <v>0</v>
      </c>
      <c r="D77" s="3">
        <v>0</v>
      </c>
      <c r="E77" s="3" t="b">
        <v>1</v>
      </c>
      <c r="F77" s="13">
        <v>10.5228967666625</v>
      </c>
      <c r="G77" s="13">
        <v>0.116037130355834</v>
      </c>
      <c r="H77" s="13">
        <v>7.7886638641357404</v>
      </c>
      <c r="I77" s="13">
        <v>0.169657707214355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 t="b">
        <v>1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Y77" t="s">
        <v>148</v>
      </c>
      <c r="Z77" t="s">
        <v>148</v>
      </c>
      <c r="AA77" t="s">
        <v>148</v>
      </c>
      <c r="AB77" t="s">
        <v>148</v>
      </c>
      <c r="AC77" t="s">
        <v>148</v>
      </c>
      <c r="AD77" t="s">
        <v>148</v>
      </c>
      <c r="AE77" t="s">
        <v>148</v>
      </c>
      <c r="AF77" t="s">
        <v>148</v>
      </c>
    </row>
    <row r="78" spans="1:59" x14ac:dyDescent="0.2">
      <c r="A78" s="7">
        <v>2306.00263</v>
      </c>
      <c r="B78" s="3" t="s">
        <v>29</v>
      </c>
      <c r="C78" s="3">
        <v>0</v>
      </c>
      <c r="D78" s="3">
        <v>0</v>
      </c>
      <c r="E78" s="3" t="b">
        <v>1</v>
      </c>
      <c r="F78" s="13">
        <v>7.6100072860717702</v>
      </c>
      <c r="G78" s="13">
        <v>0.11668205261230399</v>
      </c>
      <c r="H78" s="13">
        <v>7.7452585697174001</v>
      </c>
      <c r="I78" s="13">
        <v>0.16914868354797299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 t="b">
        <v>1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Y78" t="s">
        <v>148</v>
      </c>
      <c r="Z78" t="s">
        <v>148</v>
      </c>
      <c r="AA78" t="s">
        <v>148</v>
      </c>
      <c r="AB78" t="s">
        <v>148</v>
      </c>
      <c r="AC78" t="s">
        <v>148</v>
      </c>
      <c r="AD78" t="s">
        <v>148</v>
      </c>
      <c r="AE78" t="s">
        <v>148</v>
      </c>
      <c r="AF78" t="s">
        <v>148</v>
      </c>
    </row>
    <row r="79" spans="1:59" x14ac:dyDescent="0.2">
      <c r="A79" s="7">
        <v>2306.00531</v>
      </c>
      <c r="B79" s="3" t="s">
        <v>13</v>
      </c>
      <c r="C79" s="3">
        <v>0</v>
      </c>
      <c r="D79" s="3">
        <v>0</v>
      </c>
      <c r="E79" s="3" t="b">
        <v>1</v>
      </c>
      <c r="F79" s="13">
        <v>7.9228785037994296</v>
      </c>
      <c r="G79" s="13">
        <v>0.115936040878295</v>
      </c>
      <c r="H79" s="13">
        <v>5.3505680561065603</v>
      </c>
      <c r="I79" s="13">
        <v>0.17591691017150801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 t="b">
        <v>1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Y79" t="s">
        <v>148</v>
      </c>
      <c r="Z79" t="s">
        <v>148</v>
      </c>
      <c r="AA79" t="s">
        <v>148</v>
      </c>
      <c r="AB79" t="s">
        <v>148</v>
      </c>
      <c r="AC79" t="s">
        <v>148</v>
      </c>
      <c r="AD79" t="s">
        <v>148</v>
      </c>
      <c r="AE79" t="s">
        <v>148</v>
      </c>
      <c r="AF79" t="s">
        <v>148</v>
      </c>
    </row>
    <row r="80" spans="1:59" x14ac:dyDescent="0.2">
      <c r="A80" s="7">
        <v>2306.0057400000001</v>
      </c>
      <c r="B80" s="3" t="s">
        <v>10</v>
      </c>
      <c r="C80" s="3">
        <v>12</v>
      </c>
      <c r="D80" s="3">
        <v>12</v>
      </c>
      <c r="E80" s="3" t="b">
        <v>1</v>
      </c>
      <c r="F80" s="13">
        <v>6.4525973796844402</v>
      </c>
      <c r="G80" s="13">
        <v>0.16823053359985299</v>
      </c>
      <c r="H80" s="13">
        <v>4.59453868865966</v>
      </c>
      <c r="I80" s="13">
        <v>0.16831779479980399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 t="b">
        <v>1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Y80" t="s">
        <v>148</v>
      </c>
      <c r="Z80" t="s">
        <v>148</v>
      </c>
      <c r="AA80" t="s">
        <v>148</v>
      </c>
      <c r="AB80" t="s">
        <v>148</v>
      </c>
      <c r="AC80" t="s">
        <v>148</v>
      </c>
      <c r="AD80" t="s">
        <v>148</v>
      </c>
      <c r="AE80" t="s">
        <v>148</v>
      </c>
      <c r="AF80" t="s">
        <v>148</v>
      </c>
    </row>
    <row r="81" spans="1:33" x14ac:dyDescent="0.2">
      <c r="A81" s="7">
        <v>2306.01073</v>
      </c>
      <c r="B81" s="3" t="s">
        <v>10</v>
      </c>
      <c r="C81" s="3">
        <v>0</v>
      </c>
      <c r="D81" s="3">
        <v>0</v>
      </c>
      <c r="E81" s="3" t="b">
        <v>1</v>
      </c>
      <c r="F81" s="13">
        <v>7.9602906703948904</v>
      </c>
      <c r="G81" s="13">
        <v>0.17195081710815399</v>
      </c>
      <c r="H81" s="13">
        <v>4.9451227188110298</v>
      </c>
      <c r="I81" s="13">
        <v>0.16915869712829501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 t="b">
        <v>1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Y81" t="s">
        <v>148</v>
      </c>
      <c r="Z81" t="s">
        <v>148</v>
      </c>
      <c r="AA81" t="s">
        <v>148</v>
      </c>
      <c r="AB81" t="s">
        <v>148</v>
      </c>
      <c r="AC81" t="s">
        <v>148</v>
      </c>
      <c r="AD81" t="s">
        <v>148</v>
      </c>
      <c r="AE81" t="s">
        <v>148</v>
      </c>
      <c r="AF81" t="s">
        <v>148</v>
      </c>
    </row>
    <row r="82" spans="1:33" x14ac:dyDescent="0.2">
      <c r="A82" s="7">
        <v>2306.0061500000002</v>
      </c>
      <c r="B82" s="3" t="s">
        <v>10</v>
      </c>
      <c r="C82" s="3">
        <v>0</v>
      </c>
      <c r="D82" s="3">
        <v>0</v>
      </c>
      <c r="E82" s="3" t="b">
        <v>1</v>
      </c>
      <c r="F82" s="13">
        <v>8.6815390586852992</v>
      </c>
      <c r="G82" s="13">
        <v>0.16745924949645899</v>
      </c>
      <c r="H82" s="13">
        <v>6.6730394363403303</v>
      </c>
      <c r="I82" s="13">
        <v>0.115899562835693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 t="b">
        <v>1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Y82" t="s">
        <v>148</v>
      </c>
      <c r="Z82" t="s">
        <v>148</v>
      </c>
      <c r="AA82" t="s">
        <v>148</v>
      </c>
      <c r="AB82" t="s">
        <v>148</v>
      </c>
      <c r="AC82" t="s">
        <v>148</v>
      </c>
      <c r="AD82" t="s">
        <v>148</v>
      </c>
      <c r="AE82" t="s">
        <v>148</v>
      </c>
      <c r="AF82" t="s">
        <v>148</v>
      </c>
    </row>
    <row r="83" spans="1:33" x14ac:dyDescent="0.2">
      <c r="A83" s="7">
        <v>2306.00146</v>
      </c>
      <c r="B83" s="3" t="s">
        <v>18</v>
      </c>
      <c r="C83" s="3">
        <v>0</v>
      </c>
      <c r="D83" s="3">
        <v>0</v>
      </c>
      <c r="E83" s="3" t="b">
        <v>1</v>
      </c>
      <c r="F83" s="13">
        <v>118.372458934783</v>
      </c>
      <c r="G83" s="13">
        <v>0.135333061218261</v>
      </c>
      <c r="H83" s="13">
        <v>106.123799562454</v>
      </c>
      <c r="I83" s="13">
        <v>0.175736188888549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b">
        <v>1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Y83" t="s">
        <v>148</v>
      </c>
      <c r="Z83" t="s">
        <v>148</v>
      </c>
      <c r="AA83" t="s">
        <v>148</v>
      </c>
      <c r="AB83" t="s">
        <v>148</v>
      </c>
      <c r="AC83" t="s">
        <v>148</v>
      </c>
      <c r="AD83" t="s">
        <v>148</v>
      </c>
      <c r="AE83" t="s">
        <v>148</v>
      </c>
      <c r="AF83" t="s">
        <v>148</v>
      </c>
    </row>
    <row r="84" spans="1:33" x14ac:dyDescent="0.2">
      <c r="A84" s="7">
        <v>2306.00236</v>
      </c>
      <c r="B84" s="3" t="s">
        <v>10</v>
      </c>
      <c r="C84" s="3">
        <v>12</v>
      </c>
      <c r="D84" s="3">
        <v>12</v>
      </c>
      <c r="E84" s="3" t="b">
        <v>1</v>
      </c>
      <c r="F84" s="13">
        <v>7.2294573783874503</v>
      </c>
      <c r="G84" s="13">
        <v>0.167181491851806</v>
      </c>
      <c r="H84" s="13">
        <v>4.7415192127227703</v>
      </c>
      <c r="I84" s="13">
        <v>0.17594575881957999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 t="b">
        <v>1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Y84" t="s">
        <v>148</v>
      </c>
      <c r="Z84" t="s">
        <v>148</v>
      </c>
      <c r="AA84" t="s">
        <v>148</v>
      </c>
      <c r="AB84" t="s">
        <v>148</v>
      </c>
      <c r="AC84" t="s">
        <v>148</v>
      </c>
      <c r="AD84" t="s">
        <v>148</v>
      </c>
      <c r="AE84" t="s">
        <v>148</v>
      </c>
      <c r="AF84" t="s">
        <v>148</v>
      </c>
    </row>
    <row r="85" spans="1:33" x14ac:dyDescent="0.2">
      <c r="A85" s="7">
        <v>2306.0009300000002</v>
      </c>
      <c r="B85" s="3" t="s">
        <v>10</v>
      </c>
      <c r="C85" s="3">
        <v>12</v>
      </c>
      <c r="D85" s="3">
        <v>0</v>
      </c>
      <c r="E85" s="3" t="b">
        <v>1</v>
      </c>
      <c r="F85" s="13">
        <v>10.1289815902709</v>
      </c>
      <c r="G85" s="13">
        <v>0.22199416160583399</v>
      </c>
      <c r="H85" s="13">
        <v>6.0032684803008998</v>
      </c>
      <c r="I85" s="13">
        <v>0.168459892272949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 t="b">
        <v>1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Y85" t="s">
        <v>148</v>
      </c>
      <c r="Z85" t="s">
        <v>148</v>
      </c>
      <c r="AA85" t="s">
        <v>148</v>
      </c>
      <c r="AB85" t="s">
        <v>148</v>
      </c>
      <c r="AC85" t="s">
        <v>148</v>
      </c>
      <c r="AD85" t="s">
        <v>148</v>
      </c>
      <c r="AE85" t="s">
        <v>148</v>
      </c>
      <c r="AF85" t="s">
        <v>148</v>
      </c>
    </row>
    <row r="86" spans="1:33" x14ac:dyDescent="0.2">
      <c r="A86" s="7">
        <v>2306.0003299999998</v>
      </c>
      <c r="B86" s="3" t="s">
        <v>10</v>
      </c>
      <c r="C86" s="3">
        <v>0</v>
      </c>
      <c r="D86" s="3">
        <v>0</v>
      </c>
      <c r="E86" s="3" t="b">
        <v>1</v>
      </c>
      <c r="F86" s="13">
        <v>3.99722051620483</v>
      </c>
      <c r="G86" s="13">
        <v>0.16715288162231401</v>
      </c>
      <c r="H86" s="13">
        <v>2.4467594623565598</v>
      </c>
      <c r="I86" s="13">
        <v>0.116728782653808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 t="b">
        <v>1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Y86" t="s">
        <v>148</v>
      </c>
      <c r="Z86" t="s">
        <v>148</v>
      </c>
      <c r="AA86" t="s">
        <v>148</v>
      </c>
      <c r="AB86" t="s">
        <v>148</v>
      </c>
      <c r="AC86" t="s">
        <v>148</v>
      </c>
      <c r="AD86" t="s">
        <v>148</v>
      </c>
      <c r="AE86" t="s">
        <v>148</v>
      </c>
      <c r="AF86" t="s">
        <v>148</v>
      </c>
    </row>
    <row r="87" spans="1:33" x14ac:dyDescent="0.2">
      <c r="A87" s="7">
        <v>2306.0036700000001</v>
      </c>
      <c r="B87" s="3" t="s">
        <v>10</v>
      </c>
      <c r="C87" s="3">
        <v>0</v>
      </c>
      <c r="D87" s="3">
        <v>0</v>
      </c>
      <c r="E87" s="3" t="b">
        <v>1</v>
      </c>
      <c r="F87" s="13">
        <v>27.989581108093201</v>
      </c>
      <c r="G87" s="13">
        <v>0.17377901077270499</v>
      </c>
      <c r="H87" s="13">
        <v>15.3134362697601</v>
      </c>
      <c r="I87" s="13">
        <v>0.167779445648193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 t="b">
        <v>1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Y87" t="s">
        <v>148</v>
      </c>
      <c r="Z87" t="s">
        <v>148</v>
      </c>
      <c r="AA87" t="s">
        <v>148</v>
      </c>
      <c r="AB87" t="s">
        <v>148</v>
      </c>
      <c r="AC87" t="s">
        <v>148</v>
      </c>
      <c r="AD87" t="s">
        <v>148</v>
      </c>
      <c r="AE87" t="s">
        <v>148</v>
      </c>
      <c r="AF87" t="s">
        <v>148</v>
      </c>
    </row>
    <row r="88" spans="1:33" x14ac:dyDescent="0.2">
      <c r="A88" s="7">
        <v>2306.0848599999999</v>
      </c>
      <c r="B88" s="3" t="s">
        <v>30</v>
      </c>
      <c r="C88" s="3">
        <v>0</v>
      </c>
      <c r="D88" s="3">
        <v>0</v>
      </c>
      <c r="E88" s="3" t="b">
        <v>1</v>
      </c>
      <c r="F88" s="13">
        <v>39.322261095046997</v>
      </c>
      <c r="G88" s="13">
        <v>0.17030382156372001</v>
      </c>
      <c r="H88" s="13">
        <v>25.4509806632995</v>
      </c>
      <c r="I88" s="13">
        <v>0.168083906173706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 t="b">
        <v>1</v>
      </c>
      <c r="S88" s="3">
        <v>0</v>
      </c>
      <c r="T88" s="3">
        <v>0</v>
      </c>
      <c r="U88" s="3">
        <v>0</v>
      </c>
      <c r="V88" s="3">
        <v>2</v>
      </c>
      <c r="W88" s="3">
        <v>0</v>
      </c>
      <c r="Y88" t="s">
        <v>148</v>
      </c>
      <c r="Z88" t="s">
        <v>148</v>
      </c>
      <c r="AA88" t="s">
        <v>148</v>
      </c>
      <c r="AB88" t="s">
        <v>148</v>
      </c>
      <c r="AC88" t="s">
        <v>148</v>
      </c>
      <c r="AD88" t="s">
        <v>148</v>
      </c>
      <c r="AE88" t="s">
        <v>148</v>
      </c>
      <c r="AF88" t="s">
        <v>148</v>
      </c>
      <c r="AG88" t="s">
        <v>143</v>
      </c>
    </row>
    <row r="89" spans="1:33" x14ac:dyDescent="0.2">
      <c r="A89" s="7">
        <v>2306.0137800000002</v>
      </c>
      <c r="B89" s="3" t="s">
        <v>31</v>
      </c>
      <c r="C89" s="3">
        <v>0</v>
      </c>
      <c r="D89" s="3">
        <v>0</v>
      </c>
      <c r="E89" s="3" t="b">
        <v>1</v>
      </c>
      <c r="F89" s="13">
        <v>17.567486763000399</v>
      </c>
      <c r="G89" s="13">
        <v>0.169760227203369</v>
      </c>
      <c r="H89" s="13">
        <v>11.3948018550872</v>
      </c>
      <c r="I89" s="13">
        <v>0.169126987457275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b">
        <v>1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Y89" t="s">
        <v>148</v>
      </c>
      <c r="Z89" t="s">
        <v>148</v>
      </c>
      <c r="AA89" t="s">
        <v>148</v>
      </c>
      <c r="AB89" t="s">
        <v>148</v>
      </c>
      <c r="AC89" t="s">
        <v>148</v>
      </c>
      <c r="AD89" t="s">
        <v>148</v>
      </c>
      <c r="AE89" t="s">
        <v>148</v>
      </c>
      <c r="AF89" t="s">
        <v>148</v>
      </c>
    </row>
    <row r="90" spans="1:33" x14ac:dyDescent="0.2">
      <c r="A90" s="7">
        <v>2306.00218</v>
      </c>
      <c r="B90" s="3" t="s">
        <v>16</v>
      </c>
      <c r="C90" s="3">
        <v>0</v>
      </c>
      <c r="D90" s="3">
        <v>0</v>
      </c>
      <c r="E90" s="3" t="b">
        <v>1</v>
      </c>
      <c r="F90" s="13">
        <v>5.6498093605041504</v>
      </c>
      <c r="G90" s="13">
        <v>0.11579561233520499</v>
      </c>
      <c r="H90" s="13">
        <v>4.2951724529266304</v>
      </c>
      <c r="I90" s="13">
        <v>0.167651891708374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 t="b">
        <v>1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Y90" t="s">
        <v>148</v>
      </c>
      <c r="Z90" t="s">
        <v>148</v>
      </c>
      <c r="AA90" t="s">
        <v>148</v>
      </c>
      <c r="AB90" t="s">
        <v>148</v>
      </c>
      <c r="AC90" t="s">
        <v>148</v>
      </c>
      <c r="AD90" t="s">
        <v>148</v>
      </c>
      <c r="AE90" t="s">
        <v>148</v>
      </c>
      <c r="AF90" t="s">
        <v>148</v>
      </c>
    </row>
    <row r="91" spans="1:33" x14ac:dyDescent="0.2">
      <c r="A91" s="7">
        <v>2306.0524099999998</v>
      </c>
      <c r="B91" s="3" t="s">
        <v>10</v>
      </c>
      <c r="C91" s="3">
        <v>0</v>
      </c>
      <c r="D91" s="3">
        <v>0</v>
      </c>
      <c r="E91" s="3" t="b">
        <v>1</v>
      </c>
      <c r="F91" s="13">
        <v>25.007714986801101</v>
      </c>
      <c r="G91" s="13">
        <v>0.116734027862548</v>
      </c>
      <c r="H91" s="13">
        <v>15.0759100914001</v>
      </c>
      <c r="I91" s="13">
        <v>0.17016935348510701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b">
        <v>1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Y91" t="s">
        <v>148</v>
      </c>
      <c r="Z91" t="s">
        <v>148</v>
      </c>
      <c r="AA91" t="s">
        <v>148</v>
      </c>
      <c r="AB91" t="s">
        <v>148</v>
      </c>
      <c r="AC91" t="s">
        <v>148</v>
      </c>
      <c r="AD91" t="s">
        <v>148</v>
      </c>
      <c r="AE91" t="s">
        <v>148</v>
      </c>
      <c r="AF91" t="s">
        <v>148</v>
      </c>
    </row>
    <row r="92" spans="1:33" x14ac:dyDescent="0.2">
      <c r="A92" s="7">
        <v>2306.1062999999999</v>
      </c>
      <c r="B92" s="3" t="s">
        <v>15</v>
      </c>
      <c r="C92" s="3">
        <v>0</v>
      </c>
      <c r="D92" s="3">
        <v>0</v>
      </c>
      <c r="E92" s="3" t="b">
        <v>1</v>
      </c>
      <c r="F92" s="13">
        <v>11.498556375503499</v>
      </c>
      <c r="G92" s="13">
        <v>0.115714311599731</v>
      </c>
      <c r="H92" s="13">
        <v>9.4764940738677907</v>
      </c>
      <c r="I92" s="13">
        <v>0.11620664596557601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 t="b">
        <v>1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Y92" t="s">
        <v>148</v>
      </c>
      <c r="Z92" t="s">
        <v>148</v>
      </c>
      <c r="AA92" t="s">
        <v>148</v>
      </c>
      <c r="AB92" t="s">
        <v>148</v>
      </c>
      <c r="AC92" t="s">
        <v>148</v>
      </c>
      <c r="AD92" t="s">
        <v>148</v>
      </c>
      <c r="AE92" t="s">
        <v>148</v>
      </c>
      <c r="AF92" t="s">
        <v>148</v>
      </c>
    </row>
    <row r="93" spans="1:33" x14ac:dyDescent="0.2">
      <c r="A93" s="7">
        <v>2306.0000500000001</v>
      </c>
      <c r="B93" s="3" t="s">
        <v>10</v>
      </c>
      <c r="C93" s="3">
        <v>0</v>
      </c>
      <c r="D93" s="3">
        <v>0</v>
      </c>
      <c r="E93" s="3" t="b">
        <v>1</v>
      </c>
      <c r="F93" s="13">
        <v>28.228997945785501</v>
      </c>
      <c r="G93" s="13">
        <v>0.11582827568054101</v>
      </c>
      <c r="H93" s="13">
        <v>19.620556116104101</v>
      </c>
      <c r="I93" s="13">
        <v>0.17209863662719699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 t="b">
        <v>1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Y93" t="s">
        <v>148</v>
      </c>
      <c r="Z93" t="s">
        <v>148</v>
      </c>
      <c r="AA93" t="s">
        <v>148</v>
      </c>
      <c r="AB93" t="s">
        <v>148</v>
      </c>
      <c r="AC93" t="s">
        <v>148</v>
      </c>
      <c r="AD93" t="s">
        <v>148</v>
      </c>
      <c r="AE93" t="s">
        <v>148</v>
      </c>
      <c r="AF93" t="s">
        <v>148</v>
      </c>
    </row>
    <row r="94" spans="1:33" x14ac:dyDescent="0.2">
      <c r="A94" s="7">
        <v>2306.0000599999998</v>
      </c>
      <c r="B94" s="3" t="s">
        <v>10</v>
      </c>
      <c r="C94" s="3">
        <v>0</v>
      </c>
      <c r="D94" s="3">
        <v>0</v>
      </c>
      <c r="E94" s="3" t="b">
        <v>1</v>
      </c>
      <c r="F94" s="13">
        <v>15.714426517486499</v>
      </c>
      <c r="G94" s="13">
        <v>0.116381645202636</v>
      </c>
      <c r="H94" s="13">
        <v>11.087456464767399</v>
      </c>
      <c r="I94" s="13">
        <v>0.172422170639038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b">
        <v>1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Y94" t="s">
        <v>148</v>
      </c>
      <c r="Z94" t="s">
        <v>148</v>
      </c>
      <c r="AA94" t="s">
        <v>148</v>
      </c>
      <c r="AB94" t="s">
        <v>148</v>
      </c>
      <c r="AC94" t="s">
        <v>148</v>
      </c>
      <c r="AD94" t="s">
        <v>148</v>
      </c>
      <c r="AE94" t="s">
        <v>148</v>
      </c>
      <c r="AF94" t="s">
        <v>148</v>
      </c>
    </row>
    <row r="95" spans="1:33" x14ac:dyDescent="0.2">
      <c r="A95" s="7">
        <v>2306.0082200000002</v>
      </c>
      <c r="B95" s="3" t="s">
        <v>10</v>
      </c>
      <c r="C95" s="3">
        <v>0</v>
      </c>
      <c r="D95" s="3">
        <v>0</v>
      </c>
      <c r="E95" s="3" t="b">
        <v>1</v>
      </c>
      <c r="F95" s="13">
        <v>4.8904542922973597</v>
      </c>
      <c r="G95" s="13">
        <v>0.116239070892333</v>
      </c>
      <c r="H95" s="13">
        <v>3.2887713909149099</v>
      </c>
      <c r="I95" s="13">
        <v>0.169926643371582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 t="b">
        <v>1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Y95" t="s">
        <v>148</v>
      </c>
      <c r="Z95" t="s">
        <v>148</v>
      </c>
      <c r="AA95" t="s">
        <v>148</v>
      </c>
      <c r="AB95" t="s">
        <v>148</v>
      </c>
      <c r="AC95" t="s">
        <v>148</v>
      </c>
      <c r="AD95" t="s">
        <v>148</v>
      </c>
      <c r="AE95" t="s">
        <v>148</v>
      </c>
      <c r="AF95" t="s">
        <v>148</v>
      </c>
    </row>
    <row r="96" spans="1:33" x14ac:dyDescent="0.2">
      <c r="A96" s="7">
        <v>2306.0023700000002</v>
      </c>
      <c r="B96" s="3" t="s">
        <v>18</v>
      </c>
      <c r="C96" s="3">
        <v>12</v>
      </c>
      <c r="D96" s="3">
        <v>12</v>
      </c>
      <c r="E96" s="3" t="b">
        <v>0</v>
      </c>
      <c r="F96" s="13">
        <v>4.0865001678466797</v>
      </c>
      <c r="G96" s="13">
        <v>0.11659884452819801</v>
      </c>
      <c r="H96" s="13">
        <v>3.6043415069579998</v>
      </c>
      <c r="I96" s="13">
        <v>0.16633844375610299</v>
      </c>
      <c r="J96" s="3">
        <v>98</v>
      </c>
      <c r="K96" s="3">
        <v>0</v>
      </c>
      <c r="L96" s="3">
        <v>0</v>
      </c>
      <c r="M96" s="3">
        <v>0</v>
      </c>
      <c r="N96" s="3">
        <v>28</v>
      </c>
      <c r="O96" s="3">
        <v>0</v>
      </c>
      <c r="P96" s="3">
        <v>0</v>
      </c>
      <c r="Q96" s="3">
        <v>0</v>
      </c>
      <c r="R96" s="3" t="b">
        <v>1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Y96">
        <v>1</v>
      </c>
      <c r="Z96" t="s">
        <v>148</v>
      </c>
      <c r="AA96" t="s">
        <v>148</v>
      </c>
      <c r="AB96" t="s">
        <v>148</v>
      </c>
      <c r="AC96" t="s">
        <v>148</v>
      </c>
      <c r="AD96" t="s">
        <v>148</v>
      </c>
      <c r="AE96" t="s">
        <v>148</v>
      </c>
      <c r="AF96" t="s">
        <v>148</v>
      </c>
    </row>
    <row r="97" spans="1:32" x14ac:dyDescent="0.2">
      <c r="A97" s="7">
        <v>2306.1260200000002</v>
      </c>
      <c r="B97" s="3" t="s">
        <v>10</v>
      </c>
      <c r="C97" s="3">
        <v>0</v>
      </c>
      <c r="D97" s="3">
        <v>0</v>
      </c>
      <c r="E97" s="3" t="b">
        <v>1</v>
      </c>
      <c r="F97" s="13">
        <v>20.896381139755199</v>
      </c>
      <c r="G97" s="13">
        <v>0.11663389205932601</v>
      </c>
      <c r="H97" s="13">
        <v>13.499331474304199</v>
      </c>
      <c r="I97" s="13">
        <v>0.173699140548706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 t="b">
        <v>1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Y97" t="s">
        <v>148</v>
      </c>
      <c r="Z97" t="s">
        <v>148</v>
      </c>
      <c r="AA97" t="s">
        <v>148</v>
      </c>
      <c r="AB97" t="s">
        <v>148</v>
      </c>
      <c r="AC97" t="s">
        <v>148</v>
      </c>
      <c r="AD97" t="s">
        <v>148</v>
      </c>
      <c r="AE97" t="s">
        <v>148</v>
      </c>
      <c r="AF97" t="s">
        <v>148</v>
      </c>
    </row>
    <row r="98" spans="1:32" x14ac:dyDescent="0.2">
      <c r="A98" s="7">
        <v>2306.01388</v>
      </c>
      <c r="B98" s="3" t="s">
        <v>17</v>
      </c>
      <c r="C98" s="3">
        <v>0</v>
      </c>
      <c r="D98" s="3">
        <v>0</v>
      </c>
      <c r="E98" s="3" t="b">
        <v>1</v>
      </c>
      <c r="F98" s="13">
        <v>20.847611904144198</v>
      </c>
      <c r="G98" s="13">
        <v>0.116074085235595</v>
      </c>
      <c r="H98" s="13">
        <v>15.3361189365386</v>
      </c>
      <c r="I98" s="13">
        <v>0.170991420745849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 t="b">
        <v>1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Y98" t="s">
        <v>148</v>
      </c>
      <c r="Z98" t="s">
        <v>148</v>
      </c>
      <c r="AA98" t="s">
        <v>148</v>
      </c>
      <c r="AB98" t="s">
        <v>148</v>
      </c>
      <c r="AC98" t="s">
        <v>148</v>
      </c>
      <c r="AD98" t="s">
        <v>148</v>
      </c>
      <c r="AE98" t="s">
        <v>148</v>
      </c>
      <c r="AF98" t="s">
        <v>148</v>
      </c>
    </row>
    <row r="99" spans="1:32" x14ac:dyDescent="0.2">
      <c r="A99" s="7">
        <v>2306.0010400000001</v>
      </c>
      <c r="B99" s="3" t="s">
        <v>26</v>
      </c>
      <c r="C99" s="3">
        <v>0</v>
      </c>
      <c r="D99" s="3">
        <v>0</v>
      </c>
      <c r="E99" s="3" t="b">
        <v>1</v>
      </c>
      <c r="F99" s="13">
        <v>7.6092383861541704</v>
      </c>
      <c r="G99" s="13">
        <v>0.11714434623718201</v>
      </c>
      <c r="H99" s="13">
        <v>5.3502540588378897</v>
      </c>
      <c r="I99" s="13">
        <v>0.173852443695068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 t="b">
        <v>1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Y99" t="s">
        <v>148</v>
      </c>
      <c r="Z99" t="s">
        <v>148</v>
      </c>
      <c r="AA99" t="s">
        <v>148</v>
      </c>
      <c r="AB99" t="s">
        <v>148</v>
      </c>
      <c r="AC99" t="s">
        <v>148</v>
      </c>
      <c r="AD99" t="s">
        <v>148</v>
      </c>
      <c r="AE99" t="s">
        <v>148</v>
      </c>
      <c r="AF99" t="s">
        <v>148</v>
      </c>
    </row>
    <row r="100" spans="1:32" x14ac:dyDescent="0.2">
      <c r="A100" s="7">
        <v>2306.0022600000002</v>
      </c>
      <c r="B100" s="3" t="s">
        <v>10</v>
      </c>
      <c r="C100" s="3">
        <v>0</v>
      </c>
      <c r="D100" s="3">
        <v>0</v>
      </c>
      <c r="E100" s="3" t="b">
        <v>1</v>
      </c>
      <c r="F100" s="13">
        <v>10.0698354244232</v>
      </c>
      <c r="G100" s="13">
        <v>0.116938829421997</v>
      </c>
      <c r="H100" s="13">
        <v>7.1763963699340803</v>
      </c>
      <c r="I100" s="13">
        <v>0.16889691352844199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b">
        <v>1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Y100" t="s">
        <v>148</v>
      </c>
      <c r="Z100" t="s">
        <v>148</v>
      </c>
      <c r="AA100" t="s">
        <v>148</v>
      </c>
      <c r="AB100" t="s">
        <v>148</v>
      </c>
      <c r="AC100" t="s">
        <v>148</v>
      </c>
      <c r="AD100" t="s">
        <v>148</v>
      </c>
      <c r="AE100" t="s">
        <v>148</v>
      </c>
      <c r="AF100" t="s">
        <v>148</v>
      </c>
    </row>
    <row r="101" spans="1:32" x14ac:dyDescent="0.2">
      <c r="A101" s="7">
        <v>2306.0027700000001</v>
      </c>
      <c r="B101" s="3" t="s">
        <v>12</v>
      </c>
      <c r="C101" s="3">
        <v>0</v>
      </c>
      <c r="D101" s="3">
        <v>0</v>
      </c>
      <c r="E101" s="3" t="b">
        <v>1</v>
      </c>
      <c r="F101" s="13">
        <v>7.4253909587860099</v>
      </c>
      <c r="G101" s="13">
        <v>0.170881748199462</v>
      </c>
      <c r="H101" s="13">
        <v>6.5034468173980704</v>
      </c>
      <c r="I101" s="13">
        <v>0.116722822189331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b">
        <v>1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Y101" t="s">
        <v>148</v>
      </c>
      <c r="Z101" t="s">
        <v>148</v>
      </c>
      <c r="AA101" t="s">
        <v>148</v>
      </c>
      <c r="AB101" t="s">
        <v>148</v>
      </c>
      <c r="AC101" t="s">
        <v>148</v>
      </c>
      <c r="AD101" t="s">
        <v>148</v>
      </c>
      <c r="AE101" t="s">
        <v>148</v>
      </c>
      <c r="AF101" t="s">
        <v>148</v>
      </c>
    </row>
    <row r="102" spans="1:32" x14ac:dyDescent="0.2">
      <c r="A102" s="7">
        <v>2306.0171300000002</v>
      </c>
      <c r="B102" s="3" t="s">
        <v>18</v>
      </c>
      <c r="C102" s="3">
        <v>0</v>
      </c>
      <c r="D102" s="3">
        <v>0</v>
      </c>
      <c r="E102" s="3" t="b">
        <v>1</v>
      </c>
      <c r="F102" s="13">
        <v>13.9431352615356</v>
      </c>
      <c r="G102" s="13">
        <v>0.17183017730712799</v>
      </c>
      <c r="H102" s="13">
        <v>9.9533612728118896</v>
      </c>
      <c r="I102" s="13">
        <v>0.172213554382324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b">
        <v>1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Y102" t="s">
        <v>148</v>
      </c>
      <c r="Z102" t="s">
        <v>148</v>
      </c>
      <c r="AA102" t="s">
        <v>148</v>
      </c>
      <c r="AB102" t="s">
        <v>148</v>
      </c>
      <c r="AC102" t="s">
        <v>148</v>
      </c>
      <c r="AD102" t="s">
        <v>148</v>
      </c>
      <c r="AE102" t="s">
        <v>148</v>
      </c>
      <c r="AF102" t="s">
        <v>148</v>
      </c>
    </row>
    <row r="103" spans="1:32" x14ac:dyDescent="0.2">
      <c r="A103" s="7">
        <v>2306.0025700000001</v>
      </c>
      <c r="B103" s="3" t="s">
        <v>13</v>
      </c>
      <c r="C103" s="3">
        <v>0</v>
      </c>
      <c r="D103" s="3">
        <v>0</v>
      </c>
      <c r="E103" s="3" t="b">
        <v>1</v>
      </c>
      <c r="F103" s="13">
        <v>6.2032082080841002</v>
      </c>
      <c r="G103" s="13">
        <v>0.17507624626159601</v>
      </c>
      <c r="H103" s="13">
        <v>3.8384222984313898</v>
      </c>
      <c r="I103" s="13">
        <v>0.17785549163818301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 t="b">
        <v>1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Y103" t="s">
        <v>148</v>
      </c>
      <c r="Z103" t="s">
        <v>148</v>
      </c>
      <c r="AA103" t="s">
        <v>148</v>
      </c>
      <c r="AB103" t="s">
        <v>148</v>
      </c>
      <c r="AC103" t="s">
        <v>148</v>
      </c>
      <c r="AD103" t="s">
        <v>148</v>
      </c>
      <c r="AE103" t="s">
        <v>148</v>
      </c>
      <c r="AF103" t="s">
        <v>148</v>
      </c>
    </row>
    <row r="104" spans="1:32" x14ac:dyDescent="0.2">
      <c r="A104" s="7">
        <v>2306.0023000000001</v>
      </c>
      <c r="B104" s="3" t="s">
        <v>12</v>
      </c>
      <c r="C104" s="3">
        <v>0</v>
      </c>
      <c r="D104" s="3">
        <v>0</v>
      </c>
      <c r="E104" s="3" t="b">
        <v>1</v>
      </c>
      <c r="F104" s="13">
        <v>34.916579008102403</v>
      </c>
      <c r="G104" s="13">
        <v>0.17541837692260701</v>
      </c>
      <c r="H104" s="13">
        <v>33.8260979652404</v>
      </c>
      <c r="I104" s="13">
        <v>0.16629981994628901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 t="b">
        <v>1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Y104" t="s">
        <v>148</v>
      </c>
      <c r="Z104" t="s">
        <v>148</v>
      </c>
      <c r="AA104" t="s">
        <v>148</v>
      </c>
      <c r="AB104" t="s">
        <v>148</v>
      </c>
      <c r="AC104" t="s">
        <v>148</v>
      </c>
      <c r="AD104" t="s">
        <v>148</v>
      </c>
      <c r="AE104" t="s">
        <v>148</v>
      </c>
      <c r="AF104" t="s">
        <v>148</v>
      </c>
    </row>
    <row r="105" spans="1:32" x14ac:dyDescent="0.2">
      <c r="A105" s="7">
        <v>2306.00441</v>
      </c>
      <c r="B105" s="3" t="s">
        <v>13</v>
      </c>
      <c r="C105" s="3">
        <v>0</v>
      </c>
      <c r="D105" s="3">
        <v>0</v>
      </c>
      <c r="E105" s="3" t="b">
        <v>1</v>
      </c>
      <c r="F105" s="13">
        <v>7.8287796974182102</v>
      </c>
      <c r="G105" s="13">
        <v>0.175127267837524</v>
      </c>
      <c r="H105" s="13">
        <v>5.89709019660949</v>
      </c>
      <c r="I105" s="13">
        <v>0.16597104072570801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 t="b">
        <v>1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Y105" t="s">
        <v>148</v>
      </c>
      <c r="Z105" t="s">
        <v>148</v>
      </c>
      <c r="AA105" t="s">
        <v>148</v>
      </c>
      <c r="AB105" t="s">
        <v>148</v>
      </c>
      <c r="AC105" t="s">
        <v>148</v>
      </c>
      <c r="AD105" t="s">
        <v>148</v>
      </c>
      <c r="AE105" t="s">
        <v>148</v>
      </c>
      <c r="AF105" t="s">
        <v>148</v>
      </c>
    </row>
    <row r="106" spans="1:32" x14ac:dyDescent="0.2">
      <c r="A106" s="7">
        <v>2306.0018700000001</v>
      </c>
      <c r="B106" s="3" t="s">
        <v>23</v>
      </c>
      <c r="C106" s="3">
        <v>0</v>
      </c>
      <c r="D106" s="3">
        <v>0</v>
      </c>
      <c r="E106" s="3" t="b">
        <v>1</v>
      </c>
      <c r="F106" s="13">
        <v>13.641262292861899</v>
      </c>
      <c r="G106" s="13">
        <v>0.117148637771606</v>
      </c>
      <c r="H106" s="13">
        <v>11.1843421459198</v>
      </c>
      <c r="I106" s="13">
        <v>0.17424106597900299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 t="b">
        <v>1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Y106" t="s">
        <v>148</v>
      </c>
      <c r="Z106" t="s">
        <v>148</v>
      </c>
      <c r="AA106" t="s">
        <v>148</v>
      </c>
      <c r="AB106" t="s">
        <v>148</v>
      </c>
      <c r="AC106" t="s">
        <v>148</v>
      </c>
      <c r="AD106" t="s">
        <v>148</v>
      </c>
      <c r="AE106" t="s">
        <v>148</v>
      </c>
      <c r="AF106" t="s">
        <v>148</v>
      </c>
    </row>
    <row r="107" spans="1:32" x14ac:dyDescent="0.2">
      <c r="A107" s="7">
        <v>2306.0038199999999</v>
      </c>
      <c r="B107" s="3" t="s">
        <v>10</v>
      </c>
      <c r="C107" s="3">
        <v>0</v>
      </c>
      <c r="D107" s="3">
        <v>0</v>
      </c>
      <c r="E107" s="3" t="b">
        <v>1</v>
      </c>
      <c r="F107" s="13">
        <v>17.132153272628699</v>
      </c>
      <c r="G107" s="13">
        <v>0.17065262794494601</v>
      </c>
      <c r="H107" s="13">
        <v>13.157922267913801</v>
      </c>
      <c r="I107" s="13">
        <v>0.16714239120483301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 t="b">
        <v>1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Y107" t="s">
        <v>148</v>
      </c>
      <c r="Z107" t="s">
        <v>148</v>
      </c>
      <c r="AA107" t="s">
        <v>148</v>
      </c>
      <c r="AB107" t="s">
        <v>148</v>
      </c>
      <c r="AC107" t="s">
        <v>148</v>
      </c>
      <c r="AD107" t="s">
        <v>148</v>
      </c>
      <c r="AE107" t="s">
        <v>148</v>
      </c>
      <c r="AF107" t="s">
        <v>148</v>
      </c>
    </row>
    <row r="108" spans="1:32" x14ac:dyDescent="0.2">
      <c r="A108" s="7">
        <v>2306.00675</v>
      </c>
      <c r="B108" s="3" t="s">
        <v>23</v>
      </c>
      <c r="C108" s="3">
        <v>12</v>
      </c>
      <c r="D108" s="3">
        <v>0</v>
      </c>
      <c r="E108" s="3" t="b">
        <v>1</v>
      </c>
      <c r="F108" s="13">
        <v>7.1074554920196498</v>
      </c>
      <c r="G108" s="13">
        <v>0.21795701980590801</v>
      </c>
      <c r="H108" s="13">
        <v>5.3506591320037797</v>
      </c>
      <c r="I108" s="13">
        <v>0.167738437652587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 t="b">
        <v>1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Y108" t="s">
        <v>148</v>
      </c>
      <c r="Z108" t="s">
        <v>148</v>
      </c>
      <c r="AA108" t="s">
        <v>148</v>
      </c>
      <c r="AB108" t="s">
        <v>148</v>
      </c>
      <c r="AC108" t="s">
        <v>148</v>
      </c>
      <c r="AD108" t="s">
        <v>148</v>
      </c>
      <c r="AE108" t="s">
        <v>148</v>
      </c>
      <c r="AF108" t="s">
        <v>148</v>
      </c>
    </row>
    <row r="109" spans="1:32" x14ac:dyDescent="0.2">
      <c r="A109" s="7">
        <v>2306.1384800000001</v>
      </c>
      <c r="B109" s="3" t="s">
        <v>32</v>
      </c>
      <c r="C109" s="3">
        <v>12</v>
      </c>
      <c r="D109" s="3">
        <v>0</v>
      </c>
      <c r="E109" s="3" t="b">
        <v>1</v>
      </c>
      <c r="F109" s="13">
        <v>16.523157119750898</v>
      </c>
      <c r="G109" s="13">
        <v>0.22079229354858301</v>
      </c>
      <c r="H109" s="13">
        <v>10.533032178878701</v>
      </c>
      <c r="I109" s="13">
        <v>0.16948914527893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 t="b">
        <v>1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Y109" t="s">
        <v>148</v>
      </c>
      <c r="Z109" t="s">
        <v>148</v>
      </c>
      <c r="AA109" t="s">
        <v>148</v>
      </c>
      <c r="AB109" t="s">
        <v>148</v>
      </c>
      <c r="AC109" t="s">
        <v>148</v>
      </c>
      <c r="AD109" t="s">
        <v>148</v>
      </c>
      <c r="AE109" t="s">
        <v>148</v>
      </c>
      <c r="AF109" t="s">
        <v>148</v>
      </c>
    </row>
    <row r="110" spans="1:32" x14ac:dyDescent="0.2">
      <c r="A110" s="7">
        <v>2306.0057299999999</v>
      </c>
      <c r="B110" s="3" t="s">
        <v>12</v>
      </c>
      <c r="C110" s="3">
        <v>0</v>
      </c>
      <c r="D110" s="3">
        <v>0</v>
      </c>
      <c r="E110" s="3" t="b">
        <v>1</v>
      </c>
      <c r="F110" s="13">
        <v>14.6420586109161</v>
      </c>
      <c r="G110" s="13">
        <v>0.116331338882446</v>
      </c>
      <c r="H110" s="13">
        <v>11.006341695785499</v>
      </c>
      <c r="I110" s="13">
        <v>0.16843986511230399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 t="b">
        <v>1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Y110" t="s">
        <v>148</v>
      </c>
      <c r="Z110" t="s">
        <v>148</v>
      </c>
      <c r="AA110" t="s">
        <v>148</v>
      </c>
      <c r="AB110" t="s">
        <v>148</v>
      </c>
      <c r="AC110" t="s">
        <v>148</v>
      </c>
      <c r="AD110" t="s">
        <v>148</v>
      </c>
      <c r="AE110" t="s">
        <v>148</v>
      </c>
      <c r="AF110" t="s">
        <v>148</v>
      </c>
    </row>
    <row r="111" spans="1:32" x14ac:dyDescent="0.2">
      <c r="A111" s="7">
        <v>2306.0035800000001</v>
      </c>
      <c r="B111" s="3" t="s">
        <v>10</v>
      </c>
      <c r="C111" s="3">
        <v>0</v>
      </c>
      <c r="D111" s="3">
        <v>0</v>
      </c>
      <c r="E111" s="3" t="b">
        <v>1</v>
      </c>
      <c r="F111" s="13">
        <v>22.705084323883</v>
      </c>
      <c r="G111" s="13">
        <v>0.1156587600708</v>
      </c>
      <c r="H111" s="13">
        <v>14.303079128265299</v>
      </c>
      <c r="I111" s="13">
        <v>0.16998338699340801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 t="b">
        <v>1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Y111" t="s">
        <v>148</v>
      </c>
      <c r="Z111" t="s">
        <v>148</v>
      </c>
      <c r="AA111" t="s">
        <v>148</v>
      </c>
      <c r="AB111" t="s">
        <v>148</v>
      </c>
      <c r="AC111" t="s">
        <v>148</v>
      </c>
      <c r="AD111" t="s">
        <v>148</v>
      </c>
      <c r="AE111" t="s">
        <v>148</v>
      </c>
      <c r="AF111" t="s">
        <v>148</v>
      </c>
    </row>
    <row r="112" spans="1:32" x14ac:dyDescent="0.2">
      <c r="A112" s="7">
        <v>2306.0008200000002</v>
      </c>
      <c r="B112" s="3" t="s">
        <v>13</v>
      </c>
      <c r="C112" s="3">
        <v>0</v>
      </c>
      <c r="D112" s="3">
        <v>0</v>
      </c>
      <c r="E112" s="3" t="b">
        <v>1</v>
      </c>
      <c r="F112" s="13">
        <v>11.2309956550598</v>
      </c>
      <c r="G112" s="13">
        <v>0.11610746383666901</v>
      </c>
      <c r="H112" s="13">
        <v>7.8695716857910103</v>
      </c>
      <c r="I112" s="13">
        <v>0.168890476226806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 t="b">
        <v>1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Y112" t="s">
        <v>148</v>
      </c>
      <c r="Z112" t="s">
        <v>148</v>
      </c>
      <c r="AA112" t="s">
        <v>148</v>
      </c>
      <c r="AB112" t="s">
        <v>148</v>
      </c>
      <c r="AC112" t="s">
        <v>148</v>
      </c>
      <c r="AD112" t="s">
        <v>148</v>
      </c>
      <c r="AE112" t="s">
        <v>148</v>
      </c>
      <c r="AF112" t="s">
        <v>148</v>
      </c>
    </row>
    <row r="113" spans="1:32" x14ac:dyDescent="0.2">
      <c r="A113" s="7">
        <v>2306.00461</v>
      </c>
      <c r="B113" s="3" t="s">
        <v>10</v>
      </c>
      <c r="C113" s="3">
        <v>12</v>
      </c>
      <c r="D113" s="3">
        <v>12</v>
      </c>
      <c r="E113" s="3" t="b">
        <v>1</v>
      </c>
      <c r="F113" s="13">
        <v>4.1394703388214102</v>
      </c>
      <c r="G113" s="13">
        <v>3.7958562374114901</v>
      </c>
      <c r="H113" s="13">
        <v>2.8988833427429199</v>
      </c>
      <c r="I113" s="13">
        <v>3.1379194259643501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 t="b">
        <v>1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Y113" t="s">
        <v>148</v>
      </c>
      <c r="Z113" t="s">
        <v>148</v>
      </c>
      <c r="AA113" t="s">
        <v>148</v>
      </c>
      <c r="AB113" t="s">
        <v>148</v>
      </c>
      <c r="AC113" t="s">
        <v>148</v>
      </c>
      <c r="AD113" t="s">
        <v>148</v>
      </c>
      <c r="AE113" t="s">
        <v>148</v>
      </c>
      <c r="AF113" t="s">
        <v>148</v>
      </c>
    </row>
    <row r="114" spans="1:32" x14ac:dyDescent="0.2">
      <c r="A114" s="7">
        <v>2306.03442</v>
      </c>
      <c r="B114" s="3" t="s">
        <v>10</v>
      </c>
      <c r="C114" s="3">
        <v>0</v>
      </c>
      <c r="D114" s="3">
        <v>0</v>
      </c>
      <c r="E114" s="3" t="b">
        <v>1</v>
      </c>
      <c r="F114" s="13">
        <v>21.4100241661071</v>
      </c>
      <c r="G114" s="13">
        <v>0.17361950874328599</v>
      </c>
      <c r="H114" s="13">
        <v>15.909199953079201</v>
      </c>
      <c r="I114" s="13">
        <v>0.16765403747558499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 t="b">
        <v>1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Y114" t="s">
        <v>148</v>
      </c>
      <c r="Z114" t="s">
        <v>148</v>
      </c>
      <c r="AA114" t="s">
        <v>148</v>
      </c>
      <c r="AB114" t="s">
        <v>148</v>
      </c>
      <c r="AC114" t="s">
        <v>148</v>
      </c>
      <c r="AD114" t="s">
        <v>148</v>
      </c>
      <c r="AE114" t="s">
        <v>148</v>
      </c>
      <c r="AF114" t="s">
        <v>148</v>
      </c>
    </row>
    <row r="115" spans="1:32" x14ac:dyDescent="0.2">
      <c r="A115" s="7">
        <v>2306.07888</v>
      </c>
      <c r="B115" s="3" t="s">
        <v>17</v>
      </c>
      <c r="C115" s="3">
        <v>12</v>
      </c>
      <c r="D115" s="3">
        <v>12</v>
      </c>
      <c r="E115" s="3" t="b">
        <v>0</v>
      </c>
      <c r="F115" s="13">
        <v>59.0087535381317</v>
      </c>
      <c r="G115" s="13">
        <v>0.217552900314331</v>
      </c>
      <c r="H115" s="13">
        <v>11.0389122962951</v>
      </c>
      <c r="I115" s="13">
        <v>0.16652941703796301</v>
      </c>
      <c r="J115" s="3">
        <v>869</v>
      </c>
      <c r="K115" s="3">
        <v>329</v>
      </c>
      <c r="L115" s="3">
        <v>0</v>
      </c>
      <c r="M115" s="3">
        <v>0</v>
      </c>
      <c r="N115" s="3">
        <v>195</v>
      </c>
      <c r="O115" s="3">
        <v>-74</v>
      </c>
      <c r="P115" s="3">
        <v>-149</v>
      </c>
      <c r="Q115" s="3">
        <v>35</v>
      </c>
      <c r="R115" s="3" t="b">
        <v>1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Y115">
        <v>1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">
      <c r="A116" s="7">
        <v>2306.0135799999998</v>
      </c>
      <c r="B116" s="3" t="s">
        <v>10</v>
      </c>
      <c r="C116" s="3">
        <v>0</v>
      </c>
      <c r="D116" s="3">
        <v>0</v>
      </c>
      <c r="E116" s="3" t="b">
        <v>1</v>
      </c>
      <c r="F116" s="13">
        <v>12.650179624557399</v>
      </c>
      <c r="G116" s="13">
        <v>0.16949796676635701</v>
      </c>
      <c r="H116" s="13">
        <v>9.0678946971893293</v>
      </c>
      <c r="I116" s="13">
        <v>0.16658687591552701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 t="b">
        <v>1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Y116" t="s">
        <v>148</v>
      </c>
      <c r="Z116" t="s">
        <v>148</v>
      </c>
      <c r="AA116" t="s">
        <v>148</v>
      </c>
      <c r="AB116" t="s">
        <v>148</v>
      </c>
      <c r="AC116" t="s">
        <v>148</v>
      </c>
      <c r="AD116" t="s">
        <v>148</v>
      </c>
      <c r="AE116" t="s">
        <v>148</v>
      </c>
      <c r="AF116" t="s">
        <v>148</v>
      </c>
    </row>
    <row r="117" spans="1:32" x14ac:dyDescent="0.2">
      <c r="A117" s="7">
        <v>2306.0071200000002</v>
      </c>
      <c r="B117" s="3" t="s">
        <v>10</v>
      </c>
      <c r="C117" s="3">
        <v>0</v>
      </c>
      <c r="D117" s="3">
        <v>0</v>
      </c>
      <c r="E117" s="3" t="b">
        <v>1</v>
      </c>
      <c r="F117" s="13">
        <v>5.24847364425659</v>
      </c>
      <c r="G117" s="13">
        <v>0.117141008377075</v>
      </c>
      <c r="H117" s="13">
        <v>4.1915085315704301</v>
      </c>
      <c r="I117" s="13">
        <v>0.16876244544982899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 t="b">
        <v>1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Y117" t="s">
        <v>148</v>
      </c>
      <c r="Z117" t="s">
        <v>148</v>
      </c>
      <c r="AA117" t="s">
        <v>148</v>
      </c>
      <c r="AB117" t="s">
        <v>148</v>
      </c>
      <c r="AC117" t="s">
        <v>148</v>
      </c>
      <c r="AD117" t="s">
        <v>148</v>
      </c>
      <c r="AE117" t="s">
        <v>148</v>
      </c>
      <c r="AF117" t="s">
        <v>148</v>
      </c>
    </row>
    <row r="118" spans="1:32" x14ac:dyDescent="0.2">
      <c r="A118" s="7">
        <v>2306.0034999999998</v>
      </c>
      <c r="B118" s="3" t="s">
        <v>10</v>
      </c>
      <c r="C118" s="3">
        <v>0</v>
      </c>
      <c r="D118" s="3">
        <v>0</v>
      </c>
      <c r="E118" s="3" t="b">
        <v>1</v>
      </c>
      <c r="F118" s="13">
        <v>13.595374345779399</v>
      </c>
      <c r="G118" s="13">
        <v>0.116113901138305</v>
      </c>
      <c r="H118" s="13">
        <v>8.3130378723144496</v>
      </c>
      <c r="I118" s="13">
        <v>0.16751670837402299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 t="b">
        <v>1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Y118" t="s">
        <v>148</v>
      </c>
      <c r="Z118" t="s">
        <v>148</v>
      </c>
      <c r="AA118" t="s">
        <v>148</v>
      </c>
      <c r="AB118" t="s">
        <v>148</v>
      </c>
      <c r="AC118" t="s">
        <v>148</v>
      </c>
      <c r="AD118" t="s">
        <v>148</v>
      </c>
      <c r="AE118" t="s">
        <v>148</v>
      </c>
      <c r="AF118" t="s">
        <v>148</v>
      </c>
    </row>
    <row r="119" spans="1:32" x14ac:dyDescent="0.2">
      <c r="A119" s="7">
        <v>2306.1638600000001</v>
      </c>
      <c r="B119" s="3" t="s">
        <v>16</v>
      </c>
      <c r="C119" s="3">
        <v>0</v>
      </c>
      <c r="D119" s="3">
        <v>0</v>
      </c>
      <c r="E119" s="3" t="b">
        <v>1</v>
      </c>
      <c r="F119" s="13">
        <v>7.1044726371765101</v>
      </c>
      <c r="G119" s="13">
        <v>0.116872310638427</v>
      </c>
      <c r="H119" s="13">
        <v>5.1611225605010898</v>
      </c>
      <c r="I119" s="13">
        <v>0.115505218505859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 t="b">
        <v>1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Y119" t="s">
        <v>148</v>
      </c>
      <c r="Z119" t="s">
        <v>148</v>
      </c>
      <c r="AA119" t="s">
        <v>148</v>
      </c>
      <c r="AB119" t="s">
        <v>148</v>
      </c>
      <c r="AC119" t="s">
        <v>148</v>
      </c>
      <c r="AD119" t="s">
        <v>148</v>
      </c>
      <c r="AE119" t="s">
        <v>148</v>
      </c>
      <c r="AF119" t="s">
        <v>148</v>
      </c>
    </row>
    <row r="120" spans="1:32" x14ac:dyDescent="0.2">
      <c r="A120" s="7">
        <v>2306.0027500000001</v>
      </c>
      <c r="B120" s="3" t="s">
        <v>23</v>
      </c>
      <c r="C120" s="3">
        <v>12</v>
      </c>
      <c r="D120" s="3">
        <v>0</v>
      </c>
      <c r="E120" s="3" t="b">
        <v>1</v>
      </c>
      <c r="F120" s="13">
        <v>9.6351058483123708</v>
      </c>
      <c r="G120" s="13">
        <v>1.1969568729400599</v>
      </c>
      <c r="H120" s="13">
        <v>6.6103591918945304</v>
      </c>
      <c r="I120" s="13">
        <v>0.168511152267456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 t="b">
        <v>1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Y120" t="s">
        <v>148</v>
      </c>
      <c r="Z120" t="s">
        <v>148</v>
      </c>
      <c r="AA120" t="s">
        <v>148</v>
      </c>
      <c r="AB120" t="s">
        <v>148</v>
      </c>
      <c r="AC120" t="s">
        <v>148</v>
      </c>
      <c r="AD120" t="s">
        <v>148</v>
      </c>
      <c r="AE120" t="s">
        <v>148</v>
      </c>
      <c r="AF120" t="s">
        <v>148</v>
      </c>
    </row>
    <row r="121" spans="1:32" x14ac:dyDescent="0.2">
      <c r="A121" s="7">
        <v>2306.0074599999998</v>
      </c>
      <c r="B121" s="3" t="s">
        <v>10</v>
      </c>
      <c r="C121" s="3">
        <v>0</v>
      </c>
      <c r="D121" s="3">
        <v>0</v>
      </c>
      <c r="E121" s="3" t="b">
        <v>0</v>
      </c>
      <c r="F121" s="13">
        <v>3.2815401554107599</v>
      </c>
      <c r="G121" s="13">
        <v>0.11612844467163</v>
      </c>
      <c r="H121" s="13">
        <v>2.8863649368286102</v>
      </c>
      <c r="I121" s="13">
        <v>0.17567324638366699</v>
      </c>
      <c r="J121" s="3">
        <v>3</v>
      </c>
      <c r="K121" s="3">
        <v>0</v>
      </c>
      <c r="L121" s="3">
        <v>0</v>
      </c>
      <c r="M121" s="3">
        <v>0</v>
      </c>
      <c r="N121" s="3">
        <v>0</v>
      </c>
      <c r="O121" s="3">
        <v>-1</v>
      </c>
      <c r="P121" s="3">
        <v>0</v>
      </c>
      <c r="Q121" s="3">
        <v>0</v>
      </c>
      <c r="R121" s="3" t="b">
        <v>1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Y121">
        <v>1</v>
      </c>
      <c r="Z121" t="s">
        <v>148</v>
      </c>
      <c r="AA121" t="s">
        <v>148</v>
      </c>
      <c r="AB121" t="s">
        <v>148</v>
      </c>
      <c r="AC121" t="s">
        <v>148</v>
      </c>
      <c r="AD121" t="s">
        <v>148</v>
      </c>
      <c r="AE121" t="s">
        <v>148</v>
      </c>
      <c r="AF121" t="s">
        <v>148</v>
      </c>
    </row>
    <row r="122" spans="1:32" x14ac:dyDescent="0.2">
      <c r="A122" s="7">
        <v>2306.1754099999998</v>
      </c>
      <c r="B122" s="3" t="s">
        <v>10</v>
      </c>
      <c r="C122" s="3">
        <v>0</v>
      </c>
      <c r="D122" s="3">
        <v>0</v>
      </c>
      <c r="E122" s="3" t="b">
        <v>1</v>
      </c>
      <c r="F122" s="13">
        <v>7.3066096305847097</v>
      </c>
      <c r="G122" s="13">
        <v>0.118967533111572</v>
      </c>
      <c r="H122" s="13">
        <v>5.5514528751373202</v>
      </c>
      <c r="I122" s="13">
        <v>0.17139053344726499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 t="b">
        <v>1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Y122" t="s">
        <v>148</v>
      </c>
      <c r="Z122" t="s">
        <v>148</v>
      </c>
      <c r="AA122" t="s">
        <v>148</v>
      </c>
      <c r="AB122" t="s">
        <v>148</v>
      </c>
      <c r="AC122" t="s">
        <v>148</v>
      </c>
      <c r="AD122" t="s">
        <v>148</v>
      </c>
      <c r="AE122" t="s">
        <v>148</v>
      </c>
      <c r="AF122" t="s">
        <v>148</v>
      </c>
    </row>
    <row r="123" spans="1:32" x14ac:dyDescent="0.2">
      <c r="A123" s="7">
        <v>2306.0277299999998</v>
      </c>
      <c r="B123" s="3" t="s">
        <v>33</v>
      </c>
      <c r="C123" s="3">
        <v>0</v>
      </c>
      <c r="D123" s="3">
        <v>0</v>
      </c>
      <c r="E123" s="3" t="b">
        <v>1</v>
      </c>
      <c r="F123" s="13">
        <v>13.157587528228699</v>
      </c>
      <c r="G123" s="13">
        <v>0.16962623596191401</v>
      </c>
      <c r="H123" s="13">
        <v>7.8117482662200901</v>
      </c>
      <c r="I123" s="13">
        <v>0.17215871810913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 t="b">
        <v>1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Y123" t="s">
        <v>148</v>
      </c>
      <c r="Z123" t="s">
        <v>148</v>
      </c>
      <c r="AA123" t="s">
        <v>148</v>
      </c>
      <c r="AB123" t="s">
        <v>148</v>
      </c>
      <c r="AC123" t="s">
        <v>148</v>
      </c>
      <c r="AD123" t="s">
        <v>148</v>
      </c>
      <c r="AE123" t="s">
        <v>148</v>
      </c>
      <c r="AF123" t="s">
        <v>148</v>
      </c>
    </row>
    <row r="124" spans="1:32" x14ac:dyDescent="0.2">
      <c r="A124" s="7">
        <v>2306.0051600000002</v>
      </c>
      <c r="B124" s="3" t="s">
        <v>34</v>
      </c>
      <c r="C124" s="3">
        <v>0</v>
      </c>
      <c r="D124" s="3">
        <v>0</v>
      </c>
      <c r="E124" s="3" t="b">
        <v>1</v>
      </c>
      <c r="F124" s="13">
        <v>15.6074314117431</v>
      </c>
      <c r="G124" s="13">
        <v>0.116016387939453</v>
      </c>
      <c r="H124" s="13">
        <v>10.492006778717</v>
      </c>
      <c r="I124" s="13">
        <v>0.16906690597534099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 t="b">
        <v>1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Y124" t="s">
        <v>148</v>
      </c>
      <c r="Z124" t="s">
        <v>148</v>
      </c>
      <c r="AA124" t="s">
        <v>148</v>
      </c>
      <c r="AB124" t="s">
        <v>148</v>
      </c>
      <c r="AC124" t="s">
        <v>148</v>
      </c>
      <c r="AD124" t="s">
        <v>148</v>
      </c>
      <c r="AE124" t="s">
        <v>148</v>
      </c>
      <c r="AF124" t="s">
        <v>148</v>
      </c>
    </row>
    <row r="125" spans="1:32" x14ac:dyDescent="0.2">
      <c r="A125" s="7">
        <v>2306.00387</v>
      </c>
      <c r="B125" s="3" t="s">
        <v>13</v>
      </c>
      <c r="C125" s="3">
        <v>0</v>
      </c>
      <c r="D125" s="3">
        <v>0</v>
      </c>
      <c r="E125" s="3" t="b">
        <v>1</v>
      </c>
      <c r="F125" s="13">
        <v>5.3517916202545104</v>
      </c>
      <c r="G125" s="13">
        <v>0.119420528411865</v>
      </c>
      <c r="H125" s="13">
        <v>3.6374433040618799</v>
      </c>
      <c r="I125" s="13">
        <v>0.16683721542358301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 t="b">
        <v>1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Y125" t="s">
        <v>148</v>
      </c>
      <c r="Z125" t="s">
        <v>148</v>
      </c>
      <c r="AA125" t="s">
        <v>148</v>
      </c>
      <c r="AB125" t="s">
        <v>148</v>
      </c>
      <c r="AC125" t="s">
        <v>148</v>
      </c>
      <c r="AD125" t="s">
        <v>148</v>
      </c>
      <c r="AE125" t="s">
        <v>148</v>
      </c>
      <c r="AF125" t="s">
        <v>148</v>
      </c>
    </row>
    <row r="126" spans="1:32" x14ac:dyDescent="0.2">
      <c r="A126" s="7">
        <v>2306.0298400000001</v>
      </c>
      <c r="B126" s="3" t="s">
        <v>10</v>
      </c>
      <c r="C126" s="3">
        <v>0</v>
      </c>
      <c r="D126" s="3">
        <v>0</v>
      </c>
      <c r="E126" s="3" t="b">
        <v>1</v>
      </c>
      <c r="F126" s="13">
        <v>19.790514707565301</v>
      </c>
      <c r="G126" s="13">
        <v>0.16781854629516599</v>
      </c>
      <c r="H126" s="13">
        <v>13.298468589782701</v>
      </c>
      <c r="I126" s="13">
        <v>0.16879367828369099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 t="b">
        <v>1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Y126" t="s">
        <v>148</v>
      </c>
      <c r="Z126" t="s">
        <v>148</v>
      </c>
      <c r="AA126" t="s">
        <v>148</v>
      </c>
      <c r="AB126" t="s">
        <v>148</v>
      </c>
      <c r="AC126" t="s">
        <v>148</v>
      </c>
      <c r="AD126" t="s">
        <v>148</v>
      </c>
      <c r="AE126" t="s">
        <v>148</v>
      </c>
      <c r="AF126" t="s">
        <v>148</v>
      </c>
    </row>
    <row r="127" spans="1:32" x14ac:dyDescent="0.2">
      <c r="A127" s="7">
        <v>2306.0065300000001</v>
      </c>
      <c r="B127" s="3" t="s">
        <v>13</v>
      </c>
      <c r="C127" s="3">
        <v>12</v>
      </c>
      <c r="D127" s="3">
        <v>0</v>
      </c>
      <c r="E127" s="3" t="b">
        <v>1</v>
      </c>
      <c r="F127" s="13">
        <v>9.0684683322906494</v>
      </c>
      <c r="G127" s="13">
        <v>0.218769311904907</v>
      </c>
      <c r="H127" s="13">
        <v>6.7555201053619296</v>
      </c>
      <c r="I127" s="13">
        <v>0.16595077514648399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 t="b">
        <v>1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Y127" t="s">
        <v>148</v>
      </c>
      <c r="Z127" t="s">
        <v>148</v>
      </c>
      <c r="AA127" t="s">
        <v>148</v>
      </c>
      <c r="AB127" t="s">
        <v>148</v>
      </c>
      <c r="AC127" t="s">
        <v>148</v>
      </c>
      <c r="AD127" t="s">
        <v>148</v>
      </c>
      <c r="AE127" t="s">
        <v>148</v>
      </c>
      <c r="AF127" t="s">
        <v>148</v>
      </c>
    </row>
    <row r="128" spans="1:32" x14ac:dyDescent="0.2">
      <c r="A128" s="7">
        <v>2306.1758300000001</v>
      </c>
      <c r="B128" s="3" t="s">
        <v>23</v>
      </c>
      <c r="C128" s="3">
        <v>0</v>
      </c>
      <c r="D128" s="3">
        <v>0</v>
      </c>
      <c r="E128" s="3" t="b">
        <v>1</v>
      </c>
      <c r="F128" s="13">
        <v>7.5745944976806596</v>
      </c>
      <c r="G128" s="13">
        <v>0.116936683654785</v>
      </c>
      <c r="H128" s="13">
        <v>6.0182735919952304</v>
      </c>
      <c r="I128" s="13">
        <v>0.167967319488525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 t="b">
        <v>1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Y128" t="s">
        <v>148</v>
      </c>
      <c r="Z128" t="s">
        <v>148</v>
      </c>
      <c r="AA128" t="s">
        <v>148</v>
      </c>
      <c r="AB128" t="s">
        <v>148</v>
      </c>
      <c r="AC128" t="s">
        <v>148</v>
      </c>
      <c r="AD128" t="s">
        <v>148</v>
      </c>
      <c r="AE128" t="s">
        <v>148</v>
      </c>
      <c r="AF128" t="s">
        <v>148</v>
      </c>
    </row>
    <row r="129" spans="1:33" x14ac:dyDescent="0.2">
      <c r="A129" s="7">
        <v>2306.0323699999999</v>
      </c>
      <c r="B129" s="3" t="s">
        <v>18</v>
      </c>
      <c r="C129" s="3">
        <v>0</v>
      </c>
      <c r="D129" s="3">
        <v>0</v>
      </c>
      <c r="E129" s="3" t="b">
        <v>0</v>
      </c>
      <c r="F129" s="13">
        <v>6.65769243240356</v>
      </c>
      <c r="G129" s="13">
        <v>0.116817235946655</v>
      </c>
      <c r="H129" s="13">
        <v>4.9523355960845903</v>
      </c>
      <c r="I129" s="13">
        <v>0.17088985443115201</v>
      </c>
      <c r="J129" s="3">
        <v>3999</v>
      </c>
      <c r="K129" s="3">
        <v>3188</v>
      </c>
      <c r="L129" s="3">
        <v>2</v>
      </c>
      <c r="M129" s="3">
        <v>8</v>
      </c>
      <c r="N129" s="3">
        <v>357</v>
      </c>
      <c r="O129" s="3">
        <v>-1</v>
      </c>
      <c r="P129" s="3">
        <v>0</v>
      </c>
      <c r="Q129" s="3">
        <v>0</v>
      </c>
      <c r="R129" s="3" t="b">
        <v>1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3" x14ac:dyDescent="0.2">
      <c r="A130" s="7">
        <v>2306.0014200000001</v>
      </c>
      <c r="B130" s="3" t="s">
        <v>12</v>
      </c>
      <c r="C130" s="3">
        <v>12</v>
      </c>
      <c r="D130" s="3">
        <v>0</v>
      </c>
      <c r="E130" s="3" t="b">
        <v>1</v>
      </c>
      <c r="F130" s="13">
        <v>20.176594495773301</v>
      </c>
      <c r="G130" s="13">
        <v>0.22034692764282199</v>
      </c>
      <c r="H130" s="13">
        <v>12.8912601470947</v>
      </c>
      <c r="I130" s="13">
        <v>0.17023730278015101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 t="b">
        <v>1</v>
      </c>
      <c r="S130" s="3">
        <v>0</v>
      </c>
      <c r="T130" s="3">
        <v>0</v>
      </c>
      <c r="U130" s="3">
        <v>0</v>
      </c>
      <c r="V130" s="3">
        <v>4</v>
      </c>
      <c r="W130" s="3">
        <v>0</v>
      </c>
      <c r="Y130" t="s">
        <v>148</v>
      </c>
      <c r="Z130" t="s">
        <v>148</v>
      </c>
      <c r="AA130" t="s">
        <v>148</v>
      </c>
      <c r="AB130" t="s">
        <v>148</v>
      </c>
      <c r="AC130" t="s">
        <v>148</v>
      </c>
      <c r="AD130" t="s">
        <v>148</v>
      </c>
      <c r="AE130" t="s">
        <v>148</v>
      </c>
      <c r="AF130" t="s">
        <v>148</v>
      </c>
      <c r="AG130" t="s">
        <v>142</v>
      </c>
    </row>
    <row r="131" spans="1:33" x14ac:dyDescent="0.2">
      <c r="A131" s="7">
        <v>2306.0041700000002</v>
      </c>
      <c r="B131" s="3" t="s">
        <v>18</v>
      </c>
      <c r="C131" s="3">
        <v>0</v>
      </c>
      <c r="D131" s="3">
        <v>0</v>
      </c>
      <c r="E131" s="3" t="b">
        <v>1</v>
      </c>
      <c r="F131" s="13">
        <v>8.5879092216491699</v>
      </c>
      <c r="G131" s="13">
        <v>0.11584424972534101</v>
      </c>
      <c r="H131" s="13">
        <v>5.9523260593414298</v>
      </c>
      <c r="I131" s="13">
        <v>0.13618707656860299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 t="b">
        <v>1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Y131" t="s">
        <v>148</v>
      </c>
      <c r="Z131" t="s">
        <v>148</v>
      </c>
      <c r="AA131" t="s">
        <v>148</v>
      </c>
      <c r="AB131" t="s">
        <v>148</v>
      </c>
      <c r="AC131" t="s">
        <v>148</v>
      </c>
      <c r="AD131" t="s">
        <v>148</v>
      </c>
      <c r="AE131" t="s">
        <v>148</v>
      </c>
      <c r="AF131" t="s">
        <v>148</v>
      </c>
    </row>
    <row r="132" spans="1:33" x14ac:dyDescent="0.2">
      <c r="A132" s="7">
        <v>2306.0032900000001</v>
      </c>
      <c r="B132" s="3" t="s">
        <v>10</v>
      </c>
      <c r="C132" s="3">
        <v>0</v>
      </c>
      <c r="D132" s="3">
        <v>0</v>
      </c>
      <c r="E132" s="3" t="b">
        <v>0</v>
      </c>
      <c r="F132" s="13">
        <v>2.0288617610931401</v>
      </c>
      <c r="G132" s="13">
        <v>0.119388818740844</v>
      </c>
      <c r="H132" s="13">
        <v>2.1308674812316801</v>
      </c>
      <c r="I132" s="13">
        <v>0.168002128601074</v>
      </c>
      <c r="J132" s="3">
        <v>15</v>
      </c>
      <c r="K132" s="3">
        <v>0</v>
      </c>
      <c r="L132" s="3">
        <v>0</v>
      </c>
      <c r="M132" s="3">
        <v>0</v>
      </c>
      <c r="N132" s="3">
        <v>0</v>
      </c>
      <c r="O132" s="3">
        <v>-11</v>
      </c>
      <c r="P132" s="3">
        <v>0</v>
      </c>
      <c r="Q132" s="3">
        <v>0</v>
      </c>
      <c r="R132" s="3" t="b">
        <v>1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Y132">
        <v>1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3" x14ac:dyDescent="0.2">
      <c r="A133" s="7">
        <v>2306.00425</v>
      </c>
      <c r="B133" s="3" t="s">
        <v>10</v>
      </c>
      <c r="C133" s="3">
        <v>0</v>
      </c>
      <c r="D133" s="3">
        <v>0</v>
      </c>
      <c r="E133" s="3" t="b">
        <v>1</v>
      </c>
      <c r="F133" s="13">
        <v>11.8311560153961</v>
      </c>
      <c r="G133" s="13">
        <v>0.16994309425354001</v>
      </c>
      <c r="H133" s="13">
        <v>7.7586851119995099</v>
      </c>
      <c r="I133" s="13">
        <v>0.16648697853088301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 t="b">
        <v>1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Y133" t="s">
        <v>148</v>
      </c>
      <c r="Z133" t="s">
        <v>148</v>
      </c>
      <c r="AA133" t="s">
        <v>148</v>
      </c>
      <c r="AB133" t="s">
        <v>148</v>
      </c>
      <c r="AC133" t="s">
        <v>148</v>
      </c>
      <c r="AD133" t="s">
        <v>148</v>
      </c>
      <c r="AE133" t="s">
        <v>148</v>
      </c>
      <c r="AF133" t="s">
        <v>148</v>
      </c>
    </row>
    <row r="134" spans="1:33" x14ac:dyDescent="0.2">
      <c r="A134" s="7">
        <v>2306.00063</v>
      </c>
      <c r="B134" s="3" t="s">
        <v>35</v>
      </c>
      <c r="C134" s="3">
        <v>0</v>
      </c>
      <c r="D134" s="3">
        <v>0</v>
      </c>
      <c r="E134" s="3" t="b">
        <v>1</v>
      </c>
      <c r="F134" s="13">
        <v>20.8107750415802</v>
      </c>
      <c r="G134" s="13">
        <v>0.166438102722167</v>
      </c>
      <c r="H134" s="13">
        <v>16.9872870445251</v>
      </c>
      <c r="I134" s="13">
        <v>0.167458295822143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 t="b">
        <v>1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Y134" t="s">
        <v>148</v>
      </c>
      <c r="Z134" t="s">
        <v>148</v>
      </c>
      <c r="AA134" t="s">
        <v>148</v>
      </c>
      <c r="AB134" t="s">
        <v>148</v>
      </c>
      <c r="AC134" t="s">
        <v>148</v>
      </c>
      <c r="AD134" t="s">
        <v>148</v>
      </c>
      <c r="AE134" t="s">
        <v>148</v>
      </c>
      <c r="AF134" t="s">
        <v>148</v>
      </c>
    </row>
    <row r="135" spans="1:33" x14ac:dyDescent="0.2">
      <c r="A135" s="7">
        <v>2306.00047</v>
      </c>
      <c r="B135" s="3" t="s">
        <v>26</v>
      </c>
      <c r="C135" s="3">
        <v>0</v>
      </c>
      <c r="D135" s="3">
        <v>0</v>
      </c>
      <c r="E135" s="3" t="b">
        <v>1</v>
      </c>
      <c r="F135" s="13">
        <v>15.851954698562601</v>
      </c>
      <c r="G135" s="13">
        <v>0.116594552993774</v>
      </c>
      <c r="H135" s="13">
        <v>10.038373470306301</v>
      </c>
      <c r="I135" s="13">
        <v>0.16661715507507299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 t="b">
        <v>1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Y135" t="s">
        <v>148</v>
      </c>
      <c r="Z135" t="s">
        <v>148</v>
      </c>
      <c r="AA135" t="s">
        <v>148</v>
      </c>
      <c r="AB135" t="s">
        <v>148</v>
      </c>
      <c r="AC135" t="s">
        <v>148</v>
      </c>
      <c r="AD135" t="s">
        <v>148</v>
      </c>
      <c r="AE135" t="s">
        <v>148</v>
      </c>
      <c r="AF135" t="s">
        <v>148</v>
      </c>
    </row>
    <row r="136" spans="1:33" x14ac:dyDescent="0.2">
      <c r="A136" s="7">
        <v>2306.00207</v>
      </c>
      <c r="B136" s="3" t="s">
        <v>13</v>
      </c>
      <c r="C136" s="3">
        <v>0</v>
      </c>
      <c r="D136" s="3">
        <v>0</v>
      </c>
      <c r="E136" s="3" t="b">
        <v>1</v>
      </c>
      <c r="F136" s="13">
        <v>17.4304230213165</v>
      </c>
      <c r="G136" s="13">
        <v>0.17127037048339799</v>
      </c>
      <c r="H136" s="13">
        <v>13.294140100479099</v>
      </c>
      <c r="I136" s="13">
        <v>0.16650724411010701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 t="b">
        <v>1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Y136" t="s">
        <v>148</v>
      </c>
      <c r="Z136" t="s">
        <v>148</v>
      </c>
      <c r="AA136" t="s">
        <v>148</v>
      </c>
      <c r="AB136" t="s">
        <v>148</v>
      </c>
      <c r="AC136" t="s">
        <v>148</v>
      </c>
      <c r="AD136" t="s">
        <v>148</v>
      </c>
      <c r="AE136" t="s">
        <v>148</v>
      </c>
      <c r="AF136" t="s">
        <v>148</v>
      </c>
    </row>
    <row r="137" spans="1:33" x14ac:dyDescent="0.2">
      <c r="A137" s="7">
        <v>2306.0024800000001</v>
      </c>
      <c r="B137" s="3" t="s">
        <v>17</v>
      </c>
      <c r="C137" s="3">
        <v>0</v>
      </c>
      <c r="D137" s="3">
        <v>12</v>
      </c>
      <c r="E137" s="3" t="b">
        <v>0</v>
      </c>
      <c r="F137" s="13">
        <v>32.918577671050997</v>
      </c>
      <c r="G137" s="13">
        <v>0.17133998870849601</v>
      </c>
      <c r="H137" s="13">
        <v>5.9519836902618399</v>
      </c>
      <c r="I137" s="13">
        <v>6.1183528900146396</v>
      </c>
      <c r="J137" s="3">
        <v>13443</v>
      </c>
      <c r="K137" s="3">
        <v>5397</v>
      </c>
      <c r="L137" s="3">
        <v>9</v>
      </c>
      <c r="M137" s="3">
        <v>8</v>
      </c>
      <c r="N137" s="3">
        <v>3347</v>
      </c>
      <c r="O137" s="3">
        <v>-94</v>
      </c>
      <c r="P137" s="3">
        <v>-141</v>
      </c>
      <c r="Q137" s="3">
        <v>12</v>
      </c>
      <c r="R137" s="3" t="b">
        <v>1</v>
      </c>
      <c r="S137" s="3">
        <v>0</v>
      </c>
      <c r="T137" s="3">
        <v>0</v>
      </c>
      <c r="U137" s="3">
        <v>0</v>
      </c>
      <c r="V137" s="3">
        <v>4</v>
      </c>
      <c r="W137" s="3">
        <v>0</v>
      </c>
      <c r="Y137">
        <v>1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</row>
    <row r="138" spans="1:33" x14ac:dyDescent="0.2">
      <c r="A138" s="7">
        <v>2306.0003200000001</v>
      </c>
      <c r="B138" s="3" t="s">
        <v>10</v>
      </c>
      <c r="C138" s="3">
        <v>12</v>
      </c>
      <c r="D138" s="3">
        <v>0</v>
      </c>
      <c r="E138" s="3" t="b">
        <v>1</v>
      </c>
      <c r="F138" s="13">
        <v>7.4047493934631303</v>
      </c>
      <c r="G138" s="13">
        <v>0.16712689399719199</v>
      </c>
      <c r="H138" s="13">
        <v>5.1434810161590496</v>
      </c>
      <c r="I138" s="13">
        <v>0.166325569152832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 t="b">
        <v>1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Y138" t="s">
        <v>148</v>
      </c>
      <c r="Z138" t="s">
        <v>148</v>
      </c>
      <c r="AA138" t="s">
        <v>148</v>
      </c>
      <c r="AB138" t="s">
        <v>148</v>
      </c>
      <c r="AC138" t="s">
        <v>148</v>
      </c>
      <c r="AD138" t="s">
        <v>148</v>
      </c>
      <c r="AE138" t="s">
        <v>148</v>
      </c>
      <c r="AF138" t="s">
        <v>148</v>
      </c>
    </row>
    <row r="139" spans="1:33" x14ac:dyDescent="0.2">
      <c r="A139" s="7">
        <v>2306.0005200000001</v>
      </c>
      <c r="B139" s="3" t="s">
        <v>10</v>
      </c>
      <c r="C139" s="3">
        <v>12</v>
      </c>
      <c r="D139" s="3">
        <v>0</v>
      </c>
      <c r="E139" s="3" t="b">
        <v>0</v>
      </c>
      <c r="F139" s="13">
        <v>17.226319313049299</v>
      </c>
      <c r="G139" s="13">
        <v>0.21687507629394501</v>
      </c>
      <c r="H139" s="13">
        <v>12.486319780349699</v>
      </c>
      <c r="I139" s="13">
        <v>0.16993951797485299</v>
      </c>
      <c r="J139" s="3">
        <v>5</v>
      </c>
      <c r="K139" s="3">
        <v>0</v>
      </c>
      <c r="L139" s="3">
        <v>0</v>
      </c>
      <c r="M139" s="3">
        <v>0</v>
      </c>
      <c r="N139" s="3">
        <v>0</v>
      </c>
      <c r="O139" s="3">
        <v>5</v>
      </c>
      <c r="P139" s="3">
        <v>0</v>
      </c>
      <c r="Q139" s="3">
        <v>0</v>
      </c>
      <c r="R139" s="3" t="b">
        <v>1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Y139">
        <v>1</v>
      </c>
      <c r="Z139" t="s">
        <v>148</v>
      </c>
      <c r="AA139" t="s">
        <v>148</v>
      </c>
      <c r="AB139" t="s">
        <v>148</v>
      </c>
      <c r="AC139" t="s">
        <v>148</v>
      </c>
      <c r="AD139" t="s">
        <v>148</v>
      </c>
      <c r="AE139" t="s">
        <v>148</v>
      </c>
      <c r="AF139" t="s">
        <v>148</v>
      </c>
    </row>
    <row r="140" spans="1:33" x14ac:dyDescent="0.2">
      <c r="A140" s="7">
        <v>2306.0001299999999</v>
      </c>
      <c r="B140" s="3" t="s">
        <v>10</v>
      </c>
      <c r="C140" s="3">
        <v>0</v>
      </c>
      <c r="D140" s="3">
        <v>0</v>
      </c>
      <c r="E140" s="3" t="b">
        <v>1</v>
      </c>
      <c r="F140" s="13">
        <v>22.6643676757812</v>
      </c>
      <c r="G140" s="13">
        <v>0.16828727722167899</v>
      </c>
      <c r="H140" s="13">
        <v>15.884712934494001</v>
      </c>
      <c r="I140" s="13">
        <v>0.16707181930541901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 t="b">
        <v>1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Y140" t="s">
        <v>148</v>
      </c>
      <c r="Z140" t="s">
        <v>148</v>
      </c>
      <c r="AA140" t="s">
        <v>148</v>
      </c>
      <c r="AB140" t="s">
        <v>148</v>
      </c>
      <c r="AC140" t="s">
        <v>148</v>
      </c>
      <c r="AD140" t="s">
        <v>148</v>
      </c>
      <c r="AE140" t="s">
        <v>148</v>
      </c>
      <c r="AF140" t="s">
        <v>148</v>
      </c>
    </row>
    <row r="141" spans="1:33" x14ac:dyDescent="0.2">
      <c r="A141" s="7">
        <v>2306.0021299999999</v>
      </c>
      <c r="B141" s="3" t="s">
        <v>10</v>
      </c>
      <c r="C141" s="3">
        <v>0</v>
      </c>
      <c r="D141" s="3">
        <v>0</v>
      </c>
      <c r="E141" s="3" t="b">
        <v>1</v>
      </c>
      <c r="F141" s="13">
        <v>14.705988407135001</v>
      </c>
      <c r="G141" s="13">
        <v>0.117810726165771</v>
      </c>
      <c r="H141" s="13">
        <v>13.9528293609619</v>
      </c>
      <c r="I141" s="13">
        <v>0.116609334945678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 t="b">
        <v>1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Y141" t="s">
        <v>148</v>
      </c>
      <c r="Z141" t="s">
        <v>148</v>
      </c>
      <c r="AA141" t="s">
        <v>148</v>
      </c>
      <c r="AB141" t="s">
        <v>148</v>
      </c>
      <c r="AC141" t="s">
        <v>148</v>
      </c>
      <c r="AD141" t="s">
        <v>148</v>
      </c>
      <c r="AE141" t="s">
        <v>148</v>
      </c>
      <c r="AF141" t="s">
        <v>148</v>
      </c>
    </row>
    <row r="142" spans="1:33" x14ac:dyDescent="0.2">
      <c r="A142" s="7">
        <v>2306.11627</v>
      </c>
      <c r="B142" s="3" t="s">
        <v>36</v>
      </c>
      <c r="C142" s="3">
        <v>0</v>
      </c>
      <c r="D142" s="3">
        <v>0</v>
      </c>
      <c r="E142" s="3" t="b">
        <v>1</v>
      </c>
      <c r="F142" s="13">
        <v>7.8593077659606898</v>
      </c>
      <c r="G142" s="13">
        <v>0.17276239395141599</v>
      </c>
      <c r="H142" s="13">
        <v>5.0521588325500399</v>
      </c>
      <c r="I142" s="13">
        <v>0.16995334625244099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 t="b">
        <v>1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Y142" t="s">
        <v>148</v>
      </c>
      <c r="Z142" t="s">
        <v>148</v>
      </c>
      <c r="AA142" t="s">
        <v>148</v>
      </c>
      <c r="AB142" t="s">
        <v>148</v>
      </c>
      <c r="AC142" t="s">
        <v>148</v>
      </c>
      <c r="AD142" t="s">
        <v>148</v>
      </c>
      <c r="AE142" t="s">
        <v>148</v>
      </c>
      <c r="AF142" t="s">
        <v>148</v>
      </c>
    </row>
    <row r="143" spans="1:33" x14ac:dyDescent="0.2">
      <c r="A143" s="7">
        <v>2306.0908399999998</v>
      </c>
      <c r="B143" s="3" t="s">
        <v>10</v>
      </c>
      <c r="C143" s="3">
        <v>12</v>
      </c>
      <c r="D143" s="3">
        <v>0</v>
      </c>
      <c r="E143" s="3" t="b">
        <v>1</v>
      </c>
      <c r="F143" s="13">
        <v>5.1102364063262904</v>
      </c>
      <c r="G143" s="13">
        <v>0.16589689254760701</v>
      </c>
      <c r="H143" s="13">
        <v>3.9065787792205802</v>
      </c>
      <c r="I143" s="13">
        <v>0.170094490051269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 t="b">
        <v>1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Y143" t="s">
        <v>148</v>
      </c>
      <c r="Z143" t="s">
        <v>148</v>
      </c>
      <c r="AA143" t="s">
        <v>148</v>
      </c>
      <c r="AB143" t="s">
        <v>148</v>
      </c>
      <c r="AC143" t="s">
        <v>148</v>
      </c>
      <c r="AD143" t="s">
        <v>148</v>
      </c>
      <c r="AE143" t="s">
        <v>148</v>
      </c>
      <c r="AF143" t="s">
        <v>148</v>
      </c>
    </row>
    <row r="144" spans="1:33" x14ac:dyDescent="0.2">
      <c r="A144" s="7">
        <v>2306.0163200000002</v>
      </c>
      <c r="B144" s="3" t="s">
        <v>10</v>
      </c>
      <c r="C144" s="3">
        <v>0</v>
      </c>
      <c r="D144" s="3">
        <v>0</v>
      </c>
      <c r="E144" s="3" t="b">
        <v>1</v>
      </c>
      <c r="F144" s="13">
        <v>3.0871798992156898</v>
      </c>
      <c r="G144" s="13">
        <v>0.116081714630126</v>
      </c>
      <c r="H144" s="13">
        <v>2.5846762657165501</v>
      </c>
      <c r="I144" s="13">
        <v>0.17044782638549799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 t="b">
        <v>1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Y144" t="s">
        <v>148</v>
      </c>
      <c r="Z144" t="s">
        <v>148</v>
      </c>
      <c r="AA144" t="s">
        <v>148</v>
      </c>
      <c r="AB144" t="s">
        <v>148</v>
      </c>
      <c r="AC144" t="s">
        <v>148</v>
      </c>
      <c r="AD144" t="s">
        <v>148</v>
      </c>
      <c r="AE144" t="s">
        <v>148</v>
      </c>
      <c r="AF144" t="s">
        <v>148</v>
      </c>
    </row>
    <row r="145" spans="1:32" x14ac:dyDescent="0.2">
      <c r="A145" s="7">
        <v>2306.0032700000002</v>
      </c>
      <c r="B145" s="3" t="s">
        <v>13</v>
      </c>
      <c r="C145" s="3">
        <v>0</v>
      </c>
      <c r="D145" s="3">
        <v>0</v>
      </c>
      <c r="E145" s="3" t="b">
        <v>1</v>
      </c>
      <c r="F145" s="13">
        <v>4.9426712989807102</v>
      </c>
      <c r="G145" s="13">
        <v>0.115646839141845</v>
      </c>
      <c r="H145" s="13">
        <v>4.3416123390197701</v>
      </c>
      <c r="I145" s="13">
        <v>0.11573600769042899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 t="b">
        <v>1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Y145" t="s">
        <v>148</v>
      </c>
      <c r="Z145" t="s">
        <v>148</v>
      </c>
      <c r="AA145" t="s">
        <v>148</v>
      </c>
      <c r="AB145" t="s">
        <v>148</v>
      </c>
      <c r="AC145" t="s">
        <v>148</v>
      </c>
      <c r="AD145" t="s">
        <v>148</v>
      </c>
      <c r="AE145" t="s">
        <v>148</v>
      </c>
      <c r="AF145" t="s">
        <v>148</v>
      </c>
    </row>
    <row r="146" spans="1:32" x14ac:dyDescent="0.2">
      <c r="A146" s="7">
        <v>2306.0013899999999</v>
      </c>
      <c r="B146" s="3" t="s">
        <v>16</v>
      </c>
      <c r="C146" s="3">
        <v>0</v>
      </c>
      <c r="D146" s="3">
        <v>0</v>
      </c>
      <c r="E146" s="3" t="b">
        <v>1</v>
      </c>
      <c r="F146" s="13">
        <v>24.5693295001983</v>
      </c>
      <c r="G146" s="13">
        <v>0.168914079666137</v>
      </c>
      <c r="H146" s="13">
        <v>20.438205480575501</v>
      </c>
      <c r="I146" s="13">
        <v>0.168282270431518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 t="b">
        <v>1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Y146" t="s">
        <v>148</v>
      </c>
      <c r="Z146" t="s">
        <v>148</v>
      </c>
      <c r="AA146" t="s">
        <v>148</v>
      </c>
      <c r="AB146" t="s">
        <v>148</v>
      </c>
      <c r="AC146" t="s">
        <v>148</v>
      </c>
      <c r="AD146" t="s">
        <v>148</v>
      </c>
      <c r="AE146" t="s">
        <v>148</v>
      </c>
      <c r="AF146" t="s">
        <v>148</v>
      </c>
    </row>
    <row r="147" spans="1:32" x14ac:dyDescent="0.2">
      <c r="A147" s="7">
        <v>2306.0033699999999</v>
      </c>
      <c r="B147" s="3" t="s">
        <v>18</v>
      </c>
      <c r="C147" s="3">
        <v>0</v>
      </c>
      <c r="D147" s="3">
        <v>0</v>
      </c>
      <c r="E147" s="3" t="b">
        <v>1</v>
      </c>
      <c r="F147" s="13">
        <v>19.775535821914598</v>
      </c>
      <c r="G147" s="13">
        <v>0.16725826263427701</v>
      </c>
      <c r="H147" s="13">
        <v>15.726447105407701</v>
      </c>
      <c r="I147" s="13">
        <v>0.22853589057922299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 t="b">
        <v>1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Y147" t="s">
        <v>148</v>
      </c>
      <c r="Z147" t="s">
        <v>148</v>
      </c>
      <c r="AA147" t="s">
        <v>148</v>
      </c>
      <c r="AB147" t="s">
        <v>148</v>
      </c>
      <c r="AC147" t="s">
        <v>148</v>
      </c>
      <c r="AD147" t="s">
        <v>148</v>
      </c>
      <c r="AE147" t="s">
        <v>148</v>
      </c>
      <c r="AF147" t="s">
        <v>148</v>
      </c>
    </row>
    <row r="148" spans="1:32" x14ac:dyDescent="0.2">
      <c r="A148" s="7">
        <v>2306.0025999999998</v>
      </c>
      <c r="B148" s="3" t="s">
        <v>13</v>
      </c>
      <c r="C148" s="3">
        <v>0</v>
      </c>
      <c r="D148" s="3">
        <v>0</v>
      </c>
      <c r="E148" s="3" t="b">
        <v>1</v>
      </c>
      <c r="F148" s="13">
        <v>9.03389573097229</v>
      </c>
      <c r="G148" s="13">
        <v>0.17227339744567799</v>
      </c>
      <c r="H148" s="13">
        <v>6.0032322406768799</v>
      </c>
      <c r="I148" s="13">
        <v>0.167751789093017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 t="b">
        <v>1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Y148" t="s">
        <v>148</v>
      </c>
      <c r="Z148" t="s">
        <v>148</v>
      </c>
      <c r="AA148" t="s">
        <v>148</v>
      </c>
      <c r="AB148" t="s">
        <v>148</v>
      </c>
      <c r="AC148" t="s">
        <v>148</v>
      </c>
      <c r="AD148" t="s">
        <v>148</v>
      </c>
      <c r="AE148" t="s">
        <v>148</v>
      </c>
      <c r="AF148" t="s">
        <v>148</v>
      </c>
    </row>
    <row r="149" spans="1:32" x14ac:dyDescent="0.2">
      <c r="A149" s="7">
        <v>2306.0041500000002</v>
      </c>
      <c r="B149" s="3" t="s">
        <v>37</v>
      </c>
      <c r="C149" s="3">
        <v>0</v>
      </c>
      <c r="D149" s="3">
        <v>0</v>
      </c>
      <c r="E149" s="3" t="b">
        <v>0</v>
      </c>
      <c r="F149" s="13">
        <v>9.2154252529144198</v>
      </c>
      <c r="G149" s="13">
        <v>0.11544609069824199</v>
      </c>
      <c r="H149" s="13">
        <v>7.8728315830230704</v>
      </c>
      <c r="I149" s="13">
        <v>0.16996717453002899</v>
      </c>
      <c r="J149" s="3">
        <v>5</v>
      </c>
      <c r="K149" s="3">
        <v>0</v>
      </c>
      <c r="L149" s="3">
        <v>0</v>
      </c>
      <c r="M149" s="3">
        <v>0</v>
      </c>
      <c r="N149" s="3">
        <v>0</v>
      </c>
      <c r="O149" s="3">
        <v>1</v>
      </c>
      <c r="P149" s="3">
        <v>0</v>
      </c>
      <c r="Q149" s="3">
        <v>0</v>
      </c>
      <c r="R149" s="3" t="b">
        <v>1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">
      <c r="A150" s="7">
        <v>2306.1365599999999</v>
      </c>
      <c r="B150" s="3" t="s">
        <v>38</v>
      </c>
      <c r="C150" s="3">
        <v>0</v>
      </c>
      <c r="D150" s="3">
        <v>0</v>
      </c>
      <c r="E150" s="3" t="b">
        <v>1</v>
      </c>
      <c r="F150" s="13">
        <v>11.182890176773</v>
      </c>
      <c r="G150" s="13">
        <v>0.116809129714965</v>
      </c>
      <c r="H150" s="13">
        <v>7.88555884361267</v>
      </c>
      <c r="I150" s="13">
        <v>0.16951227188110299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 t="b">
        <v>1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Y150" t="s">
        <v>148</v>
      </c>
      <c r="Z150" t="s">
        <v>148</v>
      </c>
      <c r="AA150" t="s">
        <v>148</v>
      </c>
      <c r="AB150" t="s">
        <v>148</v>
      </c>
      <c r="AC150" t="s">
        <v>148</v>
      </c>
      <c r="AD150" t="s">
        <v>148</v>
      </c>
      <c r="AE150" t="s">
        <v>148</v>
      </c>
      <c r="AF150" t="s">
        <v>148</v>
      </c>
    </row>
    <row r="151" spans="1:32" x14ac:dyDescent="0.2">
      <c r="A151" s="7">
        <v>2306.0341600000002</v>
      </c>
      <c r="B151" s="3" t="s">
        <v>39</v>
      </c>
      <c r="C151" s="3">
        <v>12</v>
      </c>
      <c r="D151" s="3">
        <v>0</v>
      </c>
      <c r="E151" s="3" t="b">
        <v>1</v>
      </c>
      <c r="F151" s="13">
        <v>18.5963742733001</v>
      </c>
      <c r="G151" s="13">
        <v>0.220197439193725</v>
      </c>
      <c r="H151" s="13">
        <v>13.5554599761962</v>
      </c>
      <c r="I151" s="13">
        <v>0.16789579391479401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 t="b">
        <v>1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Y151" t="s">
        <v>148</v>
      </c>
      <c r="Z151" t="s">
        <v>148</v>
      </c>
      <c r="AA151" t="s">
        <v>148</v>
      </c>
      <c r="AB151" t="s">
        <v>148</v>
      </c>
      <c r="AC151" t="s">
        <v>148</v>
      </c>
      <c r="AD151" t="s">
        <v>148</v>
      </c>
      <c r="AE151" t="s">
        <v>148</v>
      </c>
      <c r="AF151" t="s">
        <v>148</v>
      </c>
    </row>
    <row r="152" spans="1:32" x14ac:dyDescent="0.2">
      <c r="A152" s="7">
        <v>2306.0026400000002</v>
      </c>
      <c r="B152" s="3" t="s">
        <v>40</v>
      </c>
      <c r="C152" s="3">
        <v>0</v>
      </c>
      <c r="D152" s="3">
        <v>0</v>
      </c>
      <c r="E152" s="3" t="b">
        <v>1</v>
      </c>
      <c r="F152" s="13">
        <v>26.570167303085299</v>
      </c>
      <c r="G152" s="13">
        <v>0.16717004776000899</v>
      </c>
      <c r="H152" s="13">
        <v>21.315677404403601</v>
      </c>
      <c r="I152" s="13">
        <v>0.222815036773681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 t="b">
        <v>1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Y152" t="s">
        <v>148</v>
      </c>
      <c r="Z152" t="s">
        <v>148</v>
      </c>
      <c r="AA152" t="s">
        <v>148</v>
      </c>
      <c r="AB152" t="s">
        <v>148</v>
      </c>
      <c r="AC152" t="s">
        <v>148</v>
      </c>
      <c r="AD152" t="s">
        <v>148</v>
      </c>
      <c r="AE152" t="s">
        <v>148</v>
      </c>
      <c r="AF152" t="s">
        <v>148</v>
      </c>
    </row>
    <row r="153" spans="1:32" x14ac:dyDescent="0.2">
      <c r="A153" s="7">
        <v>2306.0056300000001</v>
      </c>
      <c r="B153" s="3" t="s">
        <v>23</v>
      </c>
      <c r="C153" s="3">
        <v>12</v>
      </c>
      <c r="D153" s="3">
        <v>0</v>
      </c>
      <c r="E153" s="3" t="b">
        <v>1</v>
      </c>
      <c r="F153" s="13">
        <v>13.6351926326751</v>
      </c>
      <c r="G153" s="13">
        <v>0.217199087142944</v>
      </c>
      <c r="H153" s="13">
        <v>8.4682166576385498</v>
      </c>
      <c r="I153" s="13">
        <v>0.16711688041687001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 t="b">
        <v>1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Y153" t="s">
        <v>148</v>
      </c>
      <c r="Z153" t="s">
        <v>148</v>
      </c>
      <c r="AA153" t="s">
        <v>148</v>
      </c>
      <c r="AB153" t="s">
        <v>148</v>
      </c>
      <c r="AC153" t="s">
        <v>148</v>
      </c>
      <c r="AD153" t="s">
        <v>148</v>
      </c>
      <c r="AE153" t="s">
        <v>148</v>
      </c>
      <c r="AF153" t="s">
        <v>148</v>
      </c>
    </row>
    <row r="154" spans="1:32" x14ac:dyDescent="0.2">
      <c r="A154" s="7">
        <v>2306.0672800000002</v>
      </c>
      <c r="B154" s="3" t="s">
        <v>10</v>
      </c>
      <c r="C154" s="3">
        <v>12</v>
      </c>
      <c r="D154" s="3">
        <v>12</v>
      </c>
      <c r="E154" s="3" t="b">
        <v>1</v>
      </c>
      <c r="F154" s="13">
        <v>11.3902027606964</v>
      </c>
      <c r="G154" s="13">
        <v>0.16737055778503401</v>
      </c>
      <c r="H154" s="13">
        <v>12.2508511543273</v>
      </c>
      <c r="I154" s="13">
        <v>0.16822075843810999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 t="b">
        <v>1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Y154" t="s">
        <v>148</v>
      </c>
      <c r="Z154" t="s">
        <v>148</v>
      </c>
      <c r="AA154" t="s">
        <v>148</v>
      </c>
      <c r="AB154" t="s">
        <v>148</v>
      </c>
      <c r="AC154" t="s">
        <v>148</v>
      </c>
      <c r="AD154" t="s">
        <v>148</v>
      </c>
      <c r="AE154" t="s">
        <v>148</v>
      </c>
      <c r="AF154" t="s">
        <v>148</v>
      </c>
    </row>
    <row r="155" spans="1:32" x14ac:dyDescent="0.2">
      <c r="A155" s="7">
        <v>2306.0218799999998</v>
      </c>
      <c r="B155" s="3" t="s">
        <v>13</v>
      </c>
      <c r="C155" s="3">
        <v>0</v>
      </c>
      <c r="D155" s="3">
        <v>0</v>
      </c>
      <c r="E155" s="3" t="b">
        <v>1</v>
      </c>
      <c r="F155" s="13">
        <v>12.749081611633301</v>
      </c>
      <c r="G155" s="13">
        <v>0.169629096984863</v>
      </c>
      <c r="H155" s="13">
        <v>8.4724144935607892</v>
      </c>
      <c r="I155" s="13">
        <v>0.168598651885986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 t="b">
        <v>1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Y155" t="s">
        <v>148</v>
      </c>
      <c r="Z155" t="s">
        <v>148</v>
      </c>
      <c r="AA155" t="s">
        <v>148</v>
      </c>
      <c r="AB155" t="s">
        <v>148</v>
      </c>
      <c r="AC155" t="s">
        <v>148</v>
      </c>
      <c r="AD155" t="s">
        <v>148</v>
      </c>
      <c r="AE155" t="s">
        <v>148</v>
      </c>
      <c r="AF155" t="s">
        <v>148</v>
      </c>
    </row>
    <row r="156" spans="1:32" x14ac:dyDescent="0.2">
      <c r="A156" s="7">
        <v>2306.0005700000002</v>
      </c>
      <c r="B156" s="3" t="s">
        <v>16</v>
      </c>
      <c r="C156" s="3">
        <v>0</v>
      </c>
      <c r="D156" s="3">
        <v>0</v>
      </c>
      <c r="E156" s="3" t="b">
        <v>1</v>
      </c>
      <c r="F156" s="13">
        <v>14.625335216522201</v>
      </c>
      <c r="G156" s="13">
        <v>0.17254137992858801</v>
      </c>
      <c r="H156" s="13">
        <v>10.691983222961399</v>
      </c>
      <c r="I156" s="13">
        <v>0.16861343383788999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 t="b">
        <v>1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Y156" t="s">
        <v>148</v>
      </c>
      <c r="Z156" t="s">
        <v>148</v>
      </c>
      <c r="AA156" t="s">
        <v>148</v>
      </c>
      <c r="AB156" t="s">
        <v>148</v>
      </c>
      <c r="AC156" t="s">
        <v>148</v>
      </c>
      <c r="AD156" t="s">
        <v>148</v>
      </c>
      <c r="AE156" t="s">
        <v>148</v>
      </c>
      <c r="AF156" t="s">
        <v>148</v>
      </c>
    </row>
    <row r="157" spans="1:32" x14ac:dyDescent="0.2">
      <c r="A157" s="7">
        <v>2306.01017</v>
      </c>
      <c r="B157" s="3" t="s">
        <v>18</v>
      </c>
      <c r="C157" s="3">
        <v>0</v>
      </c>
      <c r="D157" s="3">
        <v>0</v>
      </c>
      <c r="E157" s="3" t="b">
        <v>0</v>
      </c>
      <c r="F157" s="13">
        <v>3.43679571151733</v>
      </c>
      <c r="G157" s="13">
        <v>0.11569476127624501</v>
      </c>
      <c r="H157" s="13">
        <v>2.88779425621032</v>
      </c>
      <c r="I157" s="13">
        <v>0.17263531684875399</v>
      </c>
      <c r="J157" s="3">
        <v>1</v>
      </c>
      <c r="K157" s="3">
        <v>0</v>
      </c>
      <c r="L157" s="3">
        <v>0</v>
      </c>
      <c r="M157" s="3">
        <v>0</v>
      </c>
      <c r="N157" s="3">
        <v>0</v>
      </c>
      <c r="O157" s="3">
        <v>-1</v>
      </c>
      <c r="P157" s="3">
        <v>0</v>
      </c>
      <c r="Q157" s="3">
        <v>0</v>
      </c>
      <c r="R157" s="3" t="b">
        <v>1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Y157">
        <v>1</v>
      </c>
      <c r="Z157" t="s">
        <v>148</v>
      </c>
      <c r="AA157" t="s">
        <v>148</v>
      </c>
      <c r="AB157" t="s">
        <v>148</v>
      </c>
      <c r="AC157" t="s">
        <v>148</v>
      </c>
      <c r="AD157" t="s">
        <v>148</v>
      </c>
      <c r="AE157" t="s">
        <v>148</v>
      </c>
      <c r="AF157" t="s">
        <v>148</v>
      </c>
    </row>
    <row r="158" spans="1:32" x14ac:dyDescent="0.2">
      <c r="A158" s="7">
        <v>2306.0075000000002</v>
      </c>
      <c r="B158" s="3" t="s">
        <v>10</v>
      </c>
      <c r="C158" s="3">
        <v>0</v>
      </c>
      <c r="D158" s="3">
        <v>0</v>
      </c>
      <c r="E158" s="3" t="b">
        <v>1</v>
      </c>
      <c r="F158" s="13">
        <v>29.1988587379455</v>
      </c>
      <c r="G158" s="13">
        <v>0.17324042320251401</v>
      </c>
      <c r="H158" s="13">
        <v>24.338257789611799</v>
      </c>
      <c r="I158" s="13">
        <v>0.17187738418579099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 t="b">
        <v>1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Y158" t="s">
        <v>148</v>
      </c>
      <c r="Z158" t="s">
        <v>148</v>
      </c>
      <c r="AA158" t="s">
        <v>148</v>
      </c>
      <c r="AB158" t="s">
        <v>148</v>
      </c>
      <c r="AC158" t="s">
        <v>148</v>
      </c>
      <c r="AD158" t="s">
        <v>148</v>
      </c>
      <c r="AE158" t="s">
        <v>148</v>
      </c>
      <c r="AF158" t="s">
        <v>148</v>
      </c>
    </row>
    <row r="159" spans="1:32" x14ac:dyDescent="0.2">
      <c r="A159" s="7">
        <v>2306.01793</v>
      </c>
      <c r="B159" s="3" t="s">
        <v>10</v>
      </c>
      <c r="C159" s="3">
        <v>0</v>
      </c>
      <c r="D159" s="3">
        <v>0</v>
      </c>
      <c r="E159" s="3" t="b">
        <v>1</v>
      </c>
      <c r="F159" s="13">
        <v>15.9681267738342</v>
      </c>
      <c r="G159" s="13">
        <v>0.123793601989746</v>
      </c>
      <c r="H159" s="13">
        <v>14.797546625137301</v>
      </c>
      <c r="I159" s="13">
        <v>0.168559789657592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 t="b">
        <v>1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Y159" t="s">
        <v>148</v>
      </c>
      <c r="Z159" t="s">
        <v>148</v>
      </c>
      <c r="AA159" t="s">
        <v>148</v>
      </c>
      <c r="AB159" t="s">
        <v>148</v>
      </c>
      <c r="AC159" t="s">
        <v>148</v>
      </c>
      <c r="AD159" t="s">
        <v>148</v>
      </c>
      <c r="AE159" t="s">
        <v>148</v>
      </c>
      <c r="AF159" t="s">
        <v>148</v>
      </c>
    </row>
    <row r="160" spans="1:32" x14ac:dyDescent="0.2">
      <c r="A160" s="7">
        <v>2306.0027399999999</v>
      </c>
      <c r="B160" s="3" t="s">
        <v>10</v>
      </c>
      <c r="C160" s="3">
        <v>0</v>
      </c>
      <c r="D160" s="3">
        <v>0</v>
      </c>
      <c r="E160" s="3" t="b">
        <v>1</v>
      </c>
      <c r="F160" s="13">
        <v>34.023099422454798</v>
      </c>
      <c r="G160" s="13">
        <v>0.17397332191467199</v>
      </c>
      <c r="H160" s="13">
        <v>31.726445198059</v>
      </c>
      <c r="I160" s="13">
        <v>0.16870784759521401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 t="b">
        <v>1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Y160" t="s">
        <v>148</v>
      </c>
      <c r="Z160" t="s">
        <v>148</v>
      </c>
      <c r="AA160" t="s">
        <v>148</v>
      </c>
      <c r="AB160" t="s">
        <v>148</v>
      </c>
      <c r="AC160" t="s">
        <v>148</v>
      </c>
      <c r="AD160" t="s">
        <v>148</v>
      </c>
      <c r="AE160" t="s">
        <v>148</v>
      </c>
      <c r="AF160" t="s">
        <v>148</v>
      </c>
    </row>
    <row r="161" spans="1:33" x14ac:dyDescent="0.2">
      <c r="A161" s="7">
        <v>2306.0017899999998</v>
      </c>
      <c r="B161" s="3" t="s">
        <v>41</v>
      </c>
      <c r="C161" s="3">
        <v>0</v>
      </c>
      <c r="D161" s="3">
        <v>0</v>
      </c>
      <c r="E161" s="3" t="b">
        <v>1</v>
      </c>
      <c r="F161" s="13">
        <v>101.38697242736799</v>
      </c>
      <c r="G161" s="13">
        <v>0.16842484474182101</v>
      </c>
      <c r="H161" s="13">
        <v>99.705632925033498</v>
      </c>
      <c r="I161" s="13">
        <v>0.17017769813537501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 t="b">
        <v>1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Y161" t="s">
        <v>148</v>
      </c>
      <c r="Z161" t="s">
        <v>148</v>
      </c>
      <c r="AA161" t="s">
        <v>148</v>
      </c>
      <c r="AB161" t="s">
        <v>148</v>
      </c>
      <c r="AC161" t="s">
        <v>148</v>
      </c>
      <c r="AD161" t="s">
        <v>148</v>
      </c>
      <c r="AE161" t="s">
        <v>148</v>
      </c>
      <c r="AF161" t="s">
        <v>148</v>
      </c>
    </row>
    <row r="162" spans="1:33" x14ac:dyDescent="0.2">
      <c r="A162" s="7">
        <v>2306.0059900000001</v>
      </c>
      <c r="B162" s="3" t="s">
        <v>13</v>
      </c>
      <c r="C162" s="3">
        <v>12</v>
      </c>
      <c r="D162" s="3">
        <v>0</v>
      </c>
      <c r="E162" s="3" t="b">
        <v>1</v>
      </c>
      <c r="F162" s="13">
        <v>11.4819567203521</v>
      </c>
      <c r="G162" s="13">
        <v>0.21806859970092701</v>
      </c>
      <c r="H162" s="13">
        <v>7.8675801753997803</v>
      </c>
      <c r="I162" s="13">
        <v>0.16686439514160101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 t="b">
        <v>1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Y162" t="s">
        <v>148</v>
      </c>
      <c r="Z162" t="s">
        <v>148</v>
      </c>
      <c r="AA162" t="s">
        <v>148</v>
      </c>
      <c r="AB162" t="s">
        <v>148</v>
      </c>
      <c r="AC162" t="s">
        <v>148</v>
      </c>
      <c r="AD162" t="s">
        <v>148</v>
      </c>
      <c r="AE162" t="s">
        <v>148</v>
      </c>
      <c r="AF162" t="s">
        <v>148</v>
      </c>
    </row>
    <row r="163" spans="1:33" x14ac:dyDescent="0.2">
      <c r="A163" s="7">
        <v>2306.00506</v>
      </c>
      <c r="B163" s="3" t="s">
        <v>18</v>
      </c>
      <c r="C163" s="3">
        <v>12</v>
      </c>
      <c r="D163" s="3">
        <v>0</v>
      </c>
      <c r="E163" s="3" t="b">
        <v>1</v>
      </c>
      <c r="F163" s="13">
        <v>10.9246320724487</v>
      </c>
      <c r="G163" s="13">
        <v>0.165897607803344</v>
      </c>
      <c r="H163" s="13">
        <v>8.5462210178375209</v>
      </c>
      <c r="I163" s="13">
        <v>0.17052507400512601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 t="b">
        <v>1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Y163" t="s">
        <v>148</v>
      </c>
      <c r="Z163" t="s">
        <v>148</v>
      </c>
      <c r="AA163" t="s">
        <v>148</v>
      </c>
      <c r="AB163" t="s">
        <v>148</v>
      </c>
      <c r="AC163" t="s">
        <v>148</v>
      </c>
      <c r="AD163" t="s">
        <v>148</v>
      </c>
      <c r="AE163" t="s">
        <v>148</v>
      </c>
      <c r="AF163" t="s">
        <v>148</v>
      </c>
    </row>
    <row r="164" spans="1:33" x14ac:dyDescent="0.2">
      <c r="A164" s="7">
        <v>2306.0034500000002</v>
      </c>
      <c r="B164" s="3" t="s">
        <v>18</v>
      </c>
      <c r="C164" s="3">
        <v>12</v>
      </c>
      <c r="D164" s="3">
        <v>0</v>
      </c>
      <c r="E164" s="3" t="b">
        <v>0</v>
      </c>
      <c r="F164" s="13">
        <v>8.0596435070037806</v>
      </c>
      <c r="G164" s="13">
        <v>0.16662979125976499</v>
      </c>
      <c r="H164" s="13">
        <v>5.41375279426574</v>
      </c>
      <c r="I164" s="13">
        <v>0.16990041732788</v>
      </c>
      <c r="J164" s="3">
        <v>86</v>
      </c>
      <c r="K164" s="3">
        <v>0</v>
      </c>
      <c r="L164" s="3">
        <v>0</v>
      </c>
      <c r="M164" s="3">
        <v>0</v>
      </c>
      <c r="N164" s="3">
        <v>22</v>
      </c>
      <c r="O164" s="3">
        <v>0</v>
      </c>
      <c r="P164" s="3">
        <v>0</v>
      </c>
      <c r="Q164" s="3">
        <v>0</v>
      </c>
      <c r="R164" s="3" t="b">
        <v>1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Y164">
        <v>1</v>
      </c>
      <c r="Z164" t="s">
        <v>148</v>
      </c>
      <c r="AA164" t="s">
        <v>148</v>
      </c>
      <c r="AB164" t="s">
        <v>148</v>
      </c>
      <c r="AC164" t="s">
        <v>148</v>
      </c>
      <c r="AD164" t="s">
        <v>148</v>
      </c>
      <c r="AE164" t="s">
        <v>148</v>
      </c>
      <c r="AF164" t="s">
        <v>148</v>
      </c>
    </row>
    <row r="165" spans="1:33" x14ac:dyDescent="0.2">
      <c r="A165" s="7">
        <v>2306.0179699999999</v>
      </c>
      <c r="B165" s="3" t="s">
        <v>26</v>
      </c>
      <c r="C165" s="3">
        <v>0</v>
      </c>
      <c r="D165" s="3">
        <v>0</v>
      </c>
      <c r="E165" s="3" t="b">
        <v>1</v>
      </c>
      <c r="F165" s="13">
        <v>18.492846488952601</v>
      </c>
      <c r="G165" s="13">
        <v>0.170900583267211</v>
      </c>
      <c r="H165" s="13">
        <v>11.298933029174799</v>
      </c>
      <c r="I165" s="13">
        <v>0.16959285736083901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 t="b">
        <v>1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Y165" t="s">
        <v>148</v>
      </c>
      <c r="Z165" t="s">
        <v>148</v>
      </c>
      <c r="AA165" t="s">
        <v>148</v>
      </c>
      <c r="AB165" t="s">
        <v>148</v>
      </c>
      <c r="AC165" t="s">
        <v>148</v>
      </c>
      <c r="AD165" t="s">
        <v>148</v>
      </c>
      <c r="AE165" t="s">
        <v>148</v>
      </c>
      <c r="AF165" t="s">
        <v>148</v>
      </c>
    </row>
    <row r="166" spans="1:33" x14ac:dyDescent="0.2">
      <c r="A166" s="7">
        <v>2306.0004100000001</v>
      </c>
      <c r="B166" s="3" t="s">
        <v>23</v>
      </c>
      <c r="C166" s="3">
        <v>0</v>
      </c>
      <c r="D166" s="3">
        <v>0</v>
      </c>
      <c r="E166" s="3" t="b">
        <v>1</v>
      </c>
      <c r="F166" s="13">
        <v>4.5906906127929599</v>
      </c>
      <c r="G166" s="13">
        <v>0.116685390472412</v>
      </c>
      <c r="H166" s="13">
        <v>3.7384774684906001</v>
      </c>
      <c r="I166" s="13">
        <v>0.115980386734008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 t="b">
        <v>1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Y166" t="s">
        <v>148</v>
      </c>
      <c r="Z166" t="s">
        <v>148</v>
      </c>
      <c r="AA166" t="s">
        <v>148</v>
      </c>
      <c r="AB166" t="s">
        <v>148</v>
      </c>
      <c r="AC166" t="s">
        <v>148</v>
      </c>
      <c r="AD166" t="s">
        <v>148</v>
      </c>
      <c r="AE166" t="s">
        <v>148</v>
      </c>
      <c r="AF166" t="s">
        <v>148</v>
      </c>
    </row>
    <row r="167" spans="1:33" x14ac:dyDescent="0.2">
      <c r="A167" s="7">
        <v>2306.1450599999998</v>
      </c>
      <c r="B167" s="3" t="s">
        <v>10</v>
      </c>
      <c r="C167" s="3">
        <v>0</v>
      </c>
      <c r="D167" s="3">
        <v>0</v>
      </c>
      <c r="E167" s="3" t="b">
        <v>1</v>
      </c>
      <c r="F167" s="13">
        <v>7.0037984848022399</v>
      </c>
      <c r="G167" s="13">
        <v>0.166631460189819</v>
      </c>
      <c r="H167" s="13">
        <v>4.5558180809020996</v>
      </c>
      <c r="I167" s="13">
        <v>0.167183637619018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 t="b">
        <v>1</v>
      </c>
      <c r="S167" s="3">
        <v>0</v>
      </c>
      <c r="T167" s="3">
        <v>0</v>
      </c>
      <c r="U167" s="3">
        <v>0</v>
      </c>
      <c r="V167" s="3">
        <v>2</v>
      </c>
      <c r="W167" s="3">
        <v>0</v>
      </c>
      <c r="Y167" t="s">
        <v>148</v>
      </c>
      <c r="Z167" t="s">
        <v>148</v>
      </c>
      <c r="AA167" t="s">
        <v>148</v>
      </c>
      <c r="AB167" t="s">
        <v>148</v>
      </c>
      <c r="AC167" t="s">
        <v>148</v>
      </c>
      <c r="AD167" t="s">
        <v>148</v>
      </c>
      <c r="AE167" t="s">
        <v>148</v>
      </c>
      <c r="AF167" t="s">
        <v>148</v>
      </c>
      <c r="AG167" t="s">
        <v>142</v>
      </c>
    </row>
    <row r="168" spans="1:33" x14ac:dyDescent="0.2">
      <c r="A168" s="7">
        <v>2306.0108500000001</v>
      </c>
      <c r="B168" s="3" t="s">
        <v>12</v>
      </c>
      <c r="C168" s="3">
        <v>12</v>
      </c>
      <c r="D168" s="3">
        <v>0</v>
      </c>
      <c r="E168" s="3" t="b">
        <v>1</v>
      </c>
      <c r="F168" s="13">
        <v>127.88628077507001</v>
      </c>
      <c r="G168" s="13">
        <v>0.22050166130065901</v>
      </c>
      <c r="H168" s="13">
        <v>107.735992908477</v>
      </c>
      <c r="I168" s="13">
        <v>0.16820621490478499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 t="b">
        <v>1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Y168" t="s">
        <v>148</v>
      </c>
      <c r="Z168" t="s">
        <v>148</v>
      </c>
      <c r="AA168" t="s">
        <v>148</v>
      </c>
      <c r="AB168" t="s">
        <v>148</v>
      </c>
      <c r="AC168" t="s">
        <v>148</v>
      </c>
      <c r="AD168" t="s">
        <v>148</v>
      </c>
      <c r="AE168" t="s">
        <v>148</v>
      </c>
      <c r="AF168" t="s">
        <v>148</v>
      </c>
    </row>
    <row r="169" spans="1:33" x14ac:dyDescent="0.2">
      <c r="A169" s="7">
        <v>2306.00101</v>
      </c>
      <c r="B169" s="3" t="s">
        <v>10</v>
      </c>
      <c r="C169" s="3">
        <v>0</v>
      </c>
      <c r="D169" s="3">
        <v>0</v>
      </c>
      <c r="E169" s="3" t="b">
        <v>1</v>
      </c>
      <c r="F169" s="13">
        <v>3.1430695056915199</v>
      </c>
      <c r="G169" s="13">
        <v>0.22911024093627899</v>
      </c>
      <c r="H169" s="13">
        <v>2.9381847381591801</v>
      </c>
      <c r="I169" s="13">
        <v>0.17425799369812001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 t="b">
        <v>1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Y169" t="s">
        <v>148</v>
      </c>
      <c r="Z169" t="s">
        <v>148</v>
      </c>
      <c r="AA169" t="s">
        <v>148</v>
      </c>
      <c r="AB169" t="s">
        <v>148</v>
      </c>
      <c r="AC169" t="s">
        <v>148</v>
      </c>
      <c r="AD169" t="s">
        <v>148</v>
      </c>
      <c r="AE169" t="s">
        <v>148</v>
      </c>
      <c r="AF169" t="s">
        <v>148</v>
      </c>
    </row>
    <row r="170" spans="1:33" x14ac:dyDescent="0.2">
      <c r="A170" s="7">
        <v>2306.0024400000002</v>
      </c>
      <c r="B170" s="3" t="s">
        <v>23</v>
      </c>
      <c r="C170" s="3">
        <v>0</v>
      </c>
      <c r="D170" s="3">
        <v>0</v>
      </c>
      <c r="E170" s="3" t="b">
        <v>1</v>
      </c>
      <c r="F170" s="13">
        <v>12.042203664779599</v>
      </c>
      <c r="G170" s="13">
        <v>0.16651344299316401</v>
      </c>
      <c r="H170" s="13">
        <v>7.1117458343505797</v>
      </c>
      <c r="I170" s="13">
        <v>0.16961216926574699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 t="b">
        <v>1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Y170" t="s">
        <v>148</v>
      </c>
      <c r="Z170" t="s">
        <v>148</v>
      </c>
      <c r="AA170" t="s">
        <v>148</v>
      </c>
      <c r="AB170" t="s">
        <v>148</v>
      </c>
      <c r="AC170" t="s">
        <v>148</v>
      </c>
      <c r="AD170" t="s">
        <v>148</v>
      </c>
      <c r="AE170" t="s">
        <v>148</v>
      </c>
      <c r="AF170" t="s">
        <v>148</v>
      </c>
    </row>
    <row r="171" spans="1:33" x14ac:dyDescent="0.2">
      <c r="A171" s="7">
        <v>2306.0156900000002</v>
      </c>
      <c r="B171" s="3" t="s">
        <v>10</v>
      </c>
      <c r="C171" s="3">
        <v>0</v>
      </c>
      <c r="D171" s="3">
        <v>0</v>
      </c>
      <c r="E171" s="3" t="b">
        <v>1</v>
      </c>
      <c r="F171" s="13">
        <v>19.624253749847401</v>
      </c>
      <c r="G171" s="13">
        <v>0.16640734672546301</v>
      </c>
      <c r="H171" s="13">
        <v>12.560415506362901</v>
      </c>
      <c r="I171" s="13">
        <v>0.16966295242309501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 t="b">
        <v>1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Y171" t="s">
        <v>148</v>
      </c>
      <c r="Z171" t="s">
        <v>148</v>
      </c>
      <c r="AA171" t="s">
        <v>148</v>
      </c>
      <c r="AB171" t="s">
        <v>148</v>
      </c>
      <c r="AC171" t="s">
        <v>148</v>
      </c>
      <c r="AD171" t="s">
        <v>148</v>
      </c>
      <c r="AE171" t="s">
        <v>148</v>
      </c>
      <c r="AF171" t="s">
        <v>148</v>
      </c>
    </row>
    <row r="172" spans="1:33" x14ac:dyDescent="0.2">
      <c r="A172" s="7">
        <v>2306.0135300000002</v>
      </c>
      <c r="B172" s="3" t="s">
        <v>12</v>
      </c>
      <c r="C172" s="3">
        <v>12</v>
      </c>
      <c r="D172" s="3">
        <v>0</v>
      </c>
      <c r="E172" s="3" t="b">
        <v>1</v>
      </c>
      <c r="F172" s="13">
        <v>14.769207954406699</v>
      </c>
      <c r="G172" s="13">
        <v>0.21712064743041901</v>
      </c>
      <c r="H172" s="13">
        <v>8.6769952774047798</v>
      </c>
      <c r="I172" s="13">
        <v>0.17188787460327101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 t="b">
        <v>1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Y172" t="s">
        <v>148</v>
      </c>
      <c r="Z172" t="s">
        <v>148</v>
      </c>
      <c r="AA172" t="s">
        <v>148</v>
      </c>
      <c r="AB172" t="s">
        <v>148</v>
      </c>
      <c r="AC172" t="s">
        <v>148</v>
      </c>
      <c r="AD172" t="s">
        <v>148</v>
      </c>
      <c r="AE172" t="s">
        <v>148</v>
      </c>
      <c r="AF172" t="s">
        <v>148</v>
      </c>
    </row>
    <row r="173" spans="1:33" x14ac:dyDescent="0.2">
      <c r="A173" s="7">
        <v>2306.02169</v>
      </c>
      <c r="B173" s="3" t="s">
        <v>42</v>
      </c>
      <c r="C173" s="3">
        <v>0</v>
      </c>
      <c r="D173" s="3">
        <v>0</v>
      </c>
      <c r="E173" s="3" t="b">
        <v>1</v>
      </c>
      <c r="F173" s="13">
        <v>18.347187995910598</v>
      </c>
      <c r="G173" s="13">
        <v>0.17404508590698201</v>
      </c>
      <c r="H173" s="13">
        <v>14.496080160140901</v>
      </c>
      <c r="I173" s="13">
        <v>0.17370700836181599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 t="b">
        <v>1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Y173" t="s">
        <v>148</v>
      </c>
      <c r="Z173" t="s">
        <v>148</v>
      </c>
      <c r="AA173" t="s">
        <v>148</v>
      </c>
      <c r="AB173" t="s">
        <v>148</v>
      </c>
      <c r="AC173" t="s">
        <v>148</v>
      </c>
      <c r="AD173" t="s">
        <v>148</v>
      </c>
      <c r="AE173" t="s">
        <v>148</v>
      </c>
      <c r="AF173" t="s">
        <v>148</v>
      </c>
    </row>
    <row r="174" spans="1:33" x14ac:dyDescent="0.2">
      <c r="A174" s="7">
        <v>2306.00533</v>
      </c>
      <c r="B174" s="3" t="s">
        <v>13</v>
      </c>
      <c r="C174" s="3">
        <v>0</v>
      </c>
      <c r="D174" s="3">
        <v>0</v>
      </c>
      <c r="E174" s="3" t="b">
        <v>1</v>
      </c>
      <c r="F174" s="13">
        <v>6.6509027481079102</v>
      </c>
      <c r="G174" s="13">
        <v>0.11625623703002901</v>
      </c>
      <c r="H174" s="13">
        <v>4.1431553363800004</v>
      </c>
      <c r="I174" s="13">
        <v>0.16699862480163499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 t="b">
        <v>1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Y174" t="s">
        <v>148</v>
      </c>
      <c r="Z174" t="s">
        <v>148</v>
      </c>
      <c r="AA174" t="s">
        <v>148</v>
      </c>
      <c r="AB174" t="s">
        <v>148</v>
      </c>
      <c r="AC174" t="s">
        <v>148</v>
      </c>
      <c r="AD174" t="s">
        <v>148</v>
      </c>
      <c r="AE174" t="s">
        <v>148</v>
      </c>
      <c r="AF174" t="s">
        <v>148</v>
      </c>
    </row>
    <row r="175" spans="1:33" x14ac:dyDescent="0.2">
      <c r="A175" s="7">
        <v>2306.01863</v>
      </c>
      <c r="B175" s="3" t="s">
        <v>20</v>
      </c>
      <c r="C175" s="3">
        <v>0</v>
      </c>
      <c r="D175" s="3">
        <v>0</v>
      </c>
      <c r="E175" s="3" t="b">
        <v>1</v>
      </c>
      <c r="F175" s="13">
        <v>16.616216182708701</v>
      </c>
      <c r="G175" s="13">
        <v>0.116099596023559</v>
      </c>
      <c r="H175" s="13">
        <v>11.636809825897201</v>
      </c>
      <c r="I175" s="13">
        <v>0.16907238960266099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 t="b">
        <v>1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Y175" t="s">
        <v>148</v>
      </c>
      <c r="Z175" t="s">
        <v>148</v>
      </c>
      <c r="AA175" t="s">
        <v>148</v>
      </c>
      <c r="AB175" t="s">
        <v>148</v>
      </c>
      <c r="AC175" t="s">
        <v>148</v>
      </c>
      <c r="AD175" t="s">
        <v>148</v>
      </c>
      <c r="AE175" t="s">
        <v>148</v>
      </c>
      <c r="AF175" t="s">
        <v>148</v>
      </c>
    </row>
    <row r="176" spans="1:33" x14ac:dyDescent="0.2">
      <c r="A176" s="7">
        <v>2306.0056199999999</v>
      </c>
      <c r="B176" s="3" t="s">
        <v>13</v>
      </c>
      <c r="C176" s="3">
        <v>0</v>
      </c>
      <c r="D176" s="3">
        <v>0</v>
      </c>
      <c r="E176" s="3" t="b">
        <v>1</v>
      </c>
      <c r="F176" s="13">
        <v>6.6662919521331698</v>
      </c>
      <c r="G176" s="13">
        <v>0.11659431457519499</v>
      </c>
      <c r="H176" s="13">
        <v>4.5444378852844203</v>
      </c>
      <c r="I176" s="13">
        <v>0.16822457313537501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 t="b">
        <v>1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Y176" t="s">
        <v>148</v>
      </c>
      <c r="Z176" t="s">
        <v>148</v>
      </c>
      <c r="AA176" t="s">
        <v>148</v>
      </c>
      <c r="AB176" t="s">
        <v>148</v>
      </c>
      <c r="AC176" t="s">
        <v>148</v>
      </c>
      <c r="AD176" t="s">
        <v>148</v>
      </c>
      <c r="AE176" t="s">
        <v>148</v>
      </c>
      <c r="AF176" t="s">
        <v>148</v>
      </c>
    </row>
    <row r="177" spans="1:32" x14ac:dyDescent="0.2">
      <c r="A177" s="7">
        <v>2306.0109200000002</v>
      </c>
      <c r="B177" s="3" t="s">
        <v>23</v>
      </c>
      <c r="C177" s="3">
        <v>0</v>
      </c>
      <c r="D177" s="3">
        <v>0</v>
      </c>
      <c r="E177" s="3" t="b">
        <v>1</v>
      </c>
      <c r="F177" s="13">
        <v>97.756168127059894</v>
      </c>
      <c r="G177" s="13">
        <v>0.16780877113342199</v>
      </c>
      <c r="H177" s="13">
        <v>75.934487104415894</v>
      </c>
      <c r="I177" s="13">
        <v>0.16966700553894001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 t="b">
        <v>1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Y177" t="s">
        <v>148</v>
      </c>
      <c r="Z177" t="s">
        <v>148</v>
      </c>
      <c r="AA177" t="s">
        <v>148</v>
      </c>
      <c r="AB177" t="s">
        <v>148</v>
      </c>
      <c r="AC177" t="s">
        <v>148</v>
      </c>
      <c r="AD177" t="s">
        <v>148</v>
      </c>
      <c r="AE177" t="s">
        <v>148</v>
      </c>
      <c r="AF177" t="s">
        <v>148</v>
      </c>
    </row>
    <row r="178" spans="1:32" x14ac:dyDescent="0.2">
      <c r="A178" s="7">
        <v>2306.0001000000002</v>
      </c>
      <c r="B178" s="3" t="s">
        <v>10</v>
      </c>
      <c r="C178" s="3">
        <v>0</v>
      </c>
      <c r="D178" s="3">
        <v>0</v>
      </c>
      <c r="E178" s="3" t="b">
        <v>1</v>
      </c>
      <c r="F178" s="13">
        <v>18.0086922645568</v>
      </c>
      <c r="G178" s="13">
        <v>0.116329193115234</v>
      </c>
      <c r="H178" s="13">
        <v>12.562570095062201</v>
      </c>
      <c r="I178" s="13">
        <v>0.170768737792968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 t="b">
        <v>1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Y178" t="s">
        <v>148</v>
      </c>
      <c r="Z178" t="s">
        <v>148</v>
      </c>
      <c r="AA178" t="s">
        <v>148</v>
      </c>
      <c r="AB178" t="s">
        <v>148</v>
      </c>
      <c r="AC178" t="s">
        <v>148</v>
      </c>
      <c r="AD178" t="s">
        <v>148</v>
      </c>
      <c r="AE178" t="s">
        <v>148</v>
      </c>
      <c r="AF178" t="s">
        <v>148</v>
      </c>
    </row>
    <row r="179" spans="1:32" x14ac:dyDescent="0.2">
      <c r="A179" s="7">
        <v>2306.00072</v>
      </c>
      <c r="B179" s="3" t="s">
        <v>18</v>
      </c>
      <c r="C179" s="3">
        <v>0</v>
      </c>
      <c r="D179" s="3">
        <v>0</v>
      </c>
      <c r="E179" s="3" t="b">
        <v>1</v>
      </c>
      <c r="F179" s="13">
        <v>12.5069105625152</v>
      </c>
      <c r="G179" s="13">
        <v>0.168813467025756</v>
      </c>
      <c r="H179" s="13">
        <v>8.2882201671600306</v>
      </c>
      <c r="I179" s="13">
        <v>0.16931247711181599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 t="b">
        <v>1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Y179" t="s">
        <v>148</v>
      </c>
      <c r="Z179" t="s">
        <v>148</v>
      </c>
      <c r="AA179" t="s">
        <v>148</v>
      </c>
      <c r="AB179" t="s">
        <v>148</v>
      </c>
      <c r="AC179" t="s">
        <v>148</v>
      </c>
      <c r="AD179" t="s">
        <v>148</v>
      </c>
      <c r="AE179" t="s">
        <v>148</v>
      </c>
      <c r="AF179" t="s">
        <v>148</v>
      </c>
    </row>
    <row r="180" spans="1:32" x14ac:dyDescent="0.2">
      <c r="A180" s="7">
        <v>2306.0021499999998</v>
      </c>
      <c r="B180" s="3" t="s">
        <v>13</v>
      </c>
      <c r="C180" s="3">
        <v>12</v>
      </c>
      <c r="D180" s="3">
        <v>0</v>
      </c>
      <c r="E180" s="3" t="b">
        <v>1</v>
      </c>
      <c r="F180" s="13">
        <v>10.020359516143801</v>
      </c>
      <c r="G180" s="13">
        <v>0.220404863357543</v>
      </c>
      <c r="H180" s="13">
        <v>6.9617848396301198</v>
      </c>
      <c r="I180" s="13">
        <v>0.167078256607055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 t="b">
        <v>1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Y180" t="s">
        <v>148</v>
      </c>
      <c r="Z180" t="s">
        <v>148</v>
      </c>
      <c r="AA180" t="s">
        <v>148</v>
      </c>
      <c r="AB180" t="s">
        <v>148</v>
      </c>
      <c r="AC180" t="s">
        <v>148</v>
      </c>
      <c r="AD180" t="s">
        <v>148</v>
      </c>
      <c r="AE180" t="s">
        <v>148</v>
      </c>
      <c r="AF180" t="s">
        <v>148</v>
      </c>
    </row>
    <row r="181" spans="1:32" x14ac:dyDescent="0.2">
      <c r="A181" s="7">
        <v>2306.0012000000002</v>
      </c>
      <c r="B181" s="3" t="s">
        <v>43</v>
      </c>
      <c r="C181" s="3">
        <v>0</v>
      </c>
      <c r="D181" s="3">
        <v>0</v>
      </c>
      <c r="E181" s="3" t="b">
        <v>1</v>
      </c>
      <c r="F181" s="13">
        <v>18.544332981109601</v>
      </c>
      <c r="G181" s="13">
        <v>0.170711755752563</v>
      </c>
      <c r="H181" s="13">
        <v>12.9462571144104</v>
      </c>
      <c r="I181" s="13">
        <v>0.17023658752441401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 t="b">
        <v>1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Y181" t="s">
        <v>148</v>
      </c>
      <c r="Z181" t="s">
        <v>148</v>
      </c>
      <c r="AA181" t="s">
        <v>148</v>
      </c>
      <c r="AB181" t="s">
        <v>148</v>
      </c>
      <c r="AC181" t="s">
        <v>148</v>
      </c>
      <c r="AD181" t="s">
        <v>148</v>
      </c>
      <c r="AE181" t="s">
        <v>148</v>
      </c>
      <c r="AF181" t="s">
        <v>148</v>
      </c>
    </row>
    <row r="182" spans="1:32" x14ac:dyDescent="0.2">
      <c r="A182" s="7">
        <v>2306.0045300000002</v>
      </c>
      <c r="B182" s="3" t="s">
        <v>10</v>
      </c>
      <c r="C182" s="3">
        <v>0</v>
      </c>
      <c r="D182" s="3">
        <v>0</v>
      </c>
      <c r="E182" s="3" t="b">
        <v>1</v>
      </c>
      <c r="F182" s="13">
        <v>30.0176727771759</v>
      </c>
      <c r="G182" s="13">
        <v>0.17024612426757799</v>
      </c>
      <c r="H182" s="13">
        <v>22.449707746505698</v>
      </c>
      <c r="I182" s="13">
        <v>0.16701841354370101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 t="b">
        <v>1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Y182" t="s">
        <v>148</v>
      </c>
      <c r="Z182" t="s">
        <v>148</v>
      </c>
      <c r="AA182" t="s">
        <v>148</v>
      </c>
      <c r="AB182" t="s">
        <v>148</v>
      </c>
      <c r="AC182" t="s">
        <v>148</v>
      </c>
      <c r="AD182" t="s">
        <v>148</v>
      </c>
      <c r="AE182" t="s">
        <v>148</v>
      </c>
      <c r="AF182" t="s">
        <v>148</v>
      </c>
    </row>
    <row r="183" spans="1:32" x14ac:dyDescent="0.2">
      <c r="A183" s="7">
        <v>2306.0009100000002</v>
      </c>
      <c r="B183" s="3" t="s">
        <v>10</v>
      </c>
      <c r="C183" s="3">
        <v>0</v>
      </c>
      <c r="D183" s="3">
        <v>0</v>
      </c>
      <c r="E183" s="3" t="b">
        <v>1</v>
      </c>
      <c r="F183" s="13">
        <v>25.165344715118401</v>
      </c>
      <c r="G183" s="13">
        <v>0.17057347297668399</v>
      </c>
      <c r="H183" s="13">
        <v>15.631158351898099</v>
      </c>
      <c r="I183" s="13">
        <v>0.17234063148498499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 t="b">
        <v>1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Y183" t="s">
        <v>148</v>
      </c>
      <c r="Z183" t="s">
        <v>148</v>
      </c>
      <c r="AA183" t="s">
        <v>148</v>
      </c>
      <c r="AB183" t="s">
        <v>148</v>
      </c>
      <c r="AC183" t="s">
        <v>148</v>
      </c>
      <c r="AD183" t="s">
        <v>148</v>
      </c>
      <c r="AE183" t="s">
        <v>148</v>
      </c>
      <c r="AF183" t="s">
        <v>148</v>
      </c>
    </row>
    <row r="184" spans="1:32" x14ac:dyDescent="0.2">
      <c r="A184" s="7">
        <v>2306.0088599999999</v>
      </c>
      <c r="B184" s="3" t="s">
        <v>44</v>
      </c>
      <c r="C184" s="3">
        <v>12</v>
      </c>
      <c r="D184" s="3">
        <v>0</v>
      </c>
      <c r="E184" s="3" t="b">
        <v>1</v>
      </c>
      <c r="F184" s="13">
        <v>21.551066160202001</v>
      </c>
      <c r="G184" s="13">
        <v>0.21700119972229001</v>
      </c>
      <c r="H184" s="13">
        <v>13.448298692703201</v>
      </c>
      <c r="I184" s="13">
        <v>0.21767163276672299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 t="b">
        <v>1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Y184" t="s">
        <v>148</v>
      </c>
      <c r="Z184" t="s">
        <v>148</v>
      </c>
      <c r="AA184" t="s">
        <v>148</v>
      </c>
      <c r="AB184" t="s">
        <v>148</v>
      </c>
      <c r="AC184" t="s">
        <v>148</v>
      </c>
      <c r="AD184" t="s">
        <v>148</v>
      </c>
      <c r="AE184" t="s">
        <v>148</v>
      </c>
      <c r="AF184" t="s">
        <v>148</v>
      </c>
    </row>
    <row r="185" spans="1:32" x14ac:dyDescent="0.2">
      <c r="A185" s="7">
        <v>2306.0071800000001</v>
      </c>
      <c r="B185" s="3" t="s">
        <v>12</v>
      </c>
      <c r="C185" s="3">
        <v>0</v>
      </c>
      <c r="D185" s="3">
        <v>0</v>
      </c>
      <c r="E185" s="3" t="b">
        <v>1</v>
      </c>
      <c r="F185" s="13">
        <v>20.097688913345301</v>
      </c>
      <c r="G185" s="13">
        <v>0.117209434509277</v>
      </c>
      <c r="H185" s="13">
        <v>13.3563623428344</v>
      </c>
      <c r="I185" s="13">
        <v>0.170690298080444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 t="b">
        <v>1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Y185" t="s">
        <v>148</v>
      </c>
      <c r="Z185" t="s">
        <v>148</v>
      </c>
      <c r="AA185" t="s">
        <v>148</v>
      </c>
      <c r="AB185" t="s">
        <v>148</v>
      </c>
      <c r="AC185" t="s">
        <v>148</v>
      </c>
      <c r="AD185" t="s">
        <v>148</v>
      </c>
      <c r="AE185" t="s">
        <v>148</v>
      </c>
      <c r="AF185" t="s">
        <v>148</v>
      </c>
    </row>
    <row r="186" spans="1:32" x14ac:dyDescent="0.2">
      <c r="A186" s="7">
        <v>2306.01127</v>
      </c>
      <c r="B186" s="3" t="s">
        <v>13</v>
      </c>
      <c r="C186" s="3">
        <v>0</v>
      </c>
      <c r="D186" s="3">
        <v>0</v>
      </c>
      <c r="E186" s="3" t="b">
        <v>1</v>
      </c>
      <c r="F186" s="13">
        <v>23.4145925045013</v>
      </c>
      <c r="G186" s="13">
        <v>0.16829156875610299</v>
      </c>
      <c r="H186" s="13">
        <v>15.583135843276899</v>
      </c>
      <c r="I186" s="13">
        <v>0.171650171279907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 t="b">
        <v>1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Y186" t="s">
        <v>148</v>
      </c>
      <c r="Z186" t="s">
        <v>148</v>
      </c>
      <c r="AA186" t="s">
        <v>148</v>
      </c>
      <c r="AB186" t="s">
        <v>148</v>
      </c>
      <c r="AC186" t="s">
        <v>148</v>
      </c>
      <c r="AD186" t="s">
        <v>148</v>
      </c>
      <c r="AE186" t="s">
        <v>148</v>
      </c>
      <c r="AF186" t="s">
        <v>148</v>
      </c>
    </row>
    <row r="187" spans="1:32" x14ac:dyDescent="0.2">
      <c r="A187" s="7">
        <v>2306.0043099999998</v>
      </c>
      <c r="B187" s="3" t="s">
        <v>44</v>
      </c>
      <c r="C187" s="3">
        <v>0</v>
      </c>
      <c r="D187" s="3">
        <v>0</v>
      </c>
      <c r="E187" s="3" t="b">
        <v>1</v>
      </c>
      <c r="F187" s="13">
        <v>25.958781480789099</v>
      </c>
      <c r="G187" s="13">
        <v>0.16965103149413999</v>
      </c>
      <c r="H187" s="13">
        <v>16.732051849365199</v>
      </c>
      <c r="I187" s="13">
        <v>0.17235374450683499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 t="b">
        <v>1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Y187" t="s">
        <v>148</v>
      </c>
      <c r="Z187" t="s">
        <v>148</v>
      </c>
      <c r="AA187" t="s">
        <v>148</v>
      </c>
      <c r="AB187" t="s">
        <v>148</v>
      </c>
      <c r="AC187" t="s">
        <v>148</v>
      </c>
      <c r="AD187" t="s">
        <v>148</v>
      </c>
      <c r="AE187" t="s">
        <v>148</v>
      </c>
      <c r="AF187" t="s">
        <v>148</v>
      </c>
    </row>
    <row r="188" spans="1:32" x14ac:dyDescent="0.2">
      <c r="A188" s="7">
        <v>2306.0000300000002</v>
      </c>
      <c r="B188" s="3" t="s">
        <v>45</v>
      </c>
      <c r="C188" s="3">
        <v>12</v>
      </c>
      <c r="D188" s="3">
        <v>12</v>
      </c>
      <c r="E188" s="3" t="b">
        <v>0</v>
      </c>
      <c r="F188" s="13">
        <v>9.0769917964935303</v>
      </c>
      <c r="G188" s="13">
        <v>0.21791052818298301</v>
      </c>
      <c r="H188" s="13">
        <v>2.7440938949584899</v>
      </c>
      <c r="I188" s="13">
        <v>0.173632621765136</v>
      </c>
      <c r="Y188" t="s">
        <v>129</v>
      </c>
      <c r="Z188" t="s">
        <v>148</v>
      </c>
      <c r="AA188" t="s">
        <v>148</v>
      </c>
      <c r="AB188" t="s">
        <v>148</v>
      </c>
      <c r="AC188" t="s">
        <v>148</v>
      </c>
      <c r="AD188" t="s">
        <v>148</v>
      </c>
      <c r="AE188" t="s">
        <v>148</v>
      </c>
      <c r="AF188" t="s">
        <v>148</v>
      </c>
    </row>
    <row r="189" spans="1:32" x14ac:dyDescent="0.2">
      <c r="A189" s="7">
        <v>2306.0940799999998</v>
      </c>
      <c r="B189" s="3" t="s">
        <v>16</v>
      </c>
      <c r="C189" s="3">
        <v>0</v>
      </c>
      <c r="D189" s="3">
        <v>0</v>
      </c>
      <c r="E189" s="3" t="b">
        <v>1</v>
      </c>
      <c r="F189" s="13">
        <v>9.4758090972900408</v>
      </c>
      <c r="G189" s="13">
        <v>0.16932559013366699</v>
      </c>
      <c r="H189" s="13">
        <v>6.5720245838165203</v>
      </c>
      <c r="I189" s="13">
        <v>0.17100262641906699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 t="b">
        <v>1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Y189" t="s">
        <v>148</v>
      </c>
      <c r="Z189" t="s">
        <v>148</v>
      </c>
      <c r="AA189" t="s">
        <v>148</v>
      </c>
      <c r="AB189" t="s">
        <v>148</v>
      </c>
      <c r="AC189" t="s">
        <v>148</v>
      </c>
      <c r="AD189" t="s">
        <v>148</v>
      </c>
      <c r="AE189" t="s">
        <v>148</v>
      </c>
      <c r="AF189" t="s">
        <v>148</v>
      </c>
    </row>
    <row r="190" spans="1:32" x14ac:dyDescent="0.2">
      <c r="A190" s="7">
        <v>2306.0009599999998</v>
      </c>
      <c r="B190" s="3" t="s">
        <v>10</v>
      </c>
      <c r="C190" s="3">
        <v>0</v>
      </c>
      <c r="D190" s="3">
        <v>0</v>
      </c>
      <c r="E190" s="3" t="b">
        <v>1</v>
      </c>
      <c r="F190" s="13">
        <v>25.9980578422546</v>
      </c>
      <c r="G190" s="13">
        <v>0.16947841644287101</v>
      </c>
      <c r="H190" s="13">
        <v>15.413711786270101</v>
      </c>
      <c r="I190" s="13">
        <v>0.17409133911132799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 t="b">
        <v>1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Y190" t="s">
        <v>148</v>
      </c>
      <c r="Z190" t="s">
        <v>148</v>
      </c>
      <c r="AA190" t="s">
        <v>148</v>
      </c>
      <c r="AB190" t="s">
        <v>148</v>
      </c>
      <c r="AC190" t="s">
        <v>148</v>
      </c>
      <c r="AD190" t="s">
        <v>148</v>
      </c>
      <c r="AE190" t="s">
        <v>148</v>
      </c>
      <c r="AF190" t="s">
        <v>148</v>
      </c>
    </row>
    <row r="191" spans="1:32" x14ac:dyDescent="0.2">
      <c r="A191" s="7">
        <v>2306.08421</v>
      </c>
      <c r="B191" s="3" t="s">
        <v>10</v>
      </c>
      <c r="C191" s="3">
        <v>12</v>
      </c>
      <c r="D191" s="3">
        <v>0</v>
      </c>
      <c r="E191" s="3" t="b">
        <v>1</v>
      </c>
      <c r="F191" s="13">
        <v>14.3720004558563</v>
      </c>
      <c r="G191" s="13">
        <v>0.16610050201415999</v>
      </c>
      <c r="H191" s="13">
        <v>8.0321128368377597</v>
      </c>
      <c r="I191" s="13">
        <v>0.16821122169494601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 t="b">
        <v>1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Y191" t="s">
        <v>148</v>
      </c>
      <c r="Z191" t="s">
        <v>148</v>
      </c>
      <c r="AA191" t="s">
        <v>148</v>
      </c>
      <c r="AB191" t="s">
        <v>148</v>
      </c>
      <c r="AC191" t="s">
        <v>148</v>
      </c>
      <c r="AD191" t="s">
        <v>148</v>
      </c>
      <c r="AE191" t="s">
        <v>148</v>
      </c>
      <c r="AF191" t="s">
        <v>148</v>
      </c>
    </row>
    <row r="192" spans="1:32" x14ac:dyDescent="0.2">
      <c r="A192" s="7">
        <v>2306.0000100000002</v>
      </c>
      <c r="B192" s="3" t="s">
        <v>23</v>
      </c>
      <c r="C192" s="3">
        <v>0</v>
      </c>
      <c r="D192" s="3">
        <v>0</v>
      </c>
      <c r="E192" s="3" t="b">
        <v>0</v>
      </c>
      <c r="F192" s="13">
        <v>15.3532266616821</v>
      </c>
      <c r="G192" s="13">
        <v>0.21817731857299799</v>
      </c>
      <c r="H192" s="13">
        <v>10.6988532543182</v>
      </c>
      <c r="I192" s="13">
        <v>0.270633935928344</v>
      </c>
      <c r="J192" s="3">
        <v>3</v>
      </c>
      <c r="K192" s="3">
        <v>0</v>
      </c>
      <c r="L192" s="3">
        <v>0</v>
      </c>
      <c r="M192" s="3">
        <v>0</v>
      </c>
      <c r="N192" s="3">
        <v>0</v>
      </c>
      <c r="O192" s="3">
        <v>3</v>
      </c>
      <c r="P192" s="3">
        <v>0</v>
      </c>
      <c r="Q192" s="3">
        <v>0</v>
      </c>
      <c r="R192" s="3" t="b">
        <v>1</v>
      </c>
      <c r="S192" s="3">
        <v>0</v>
      </c>
      <c r="T192" s="3">
        <v>0</v>
      </c>
      <c r="U192" s="3">
        <v>1</v>
      </c>
      <c r="V192" s="3">
        <v>1</v>
      </c>
      <c r="W192" s="3">
        <v>0</v>
      </c>
      <c r="Y192">
        <v>1</v>
      </c>
      <c r="Z192">
        <v>1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</row>
    <row r="193" spans="1:33" x14ac:dyDescent="0.2">
      <c r="A193" s="7">
        <v>2306.0196700000001</v>
      </c>
      <c r="B193" s="3" t="s">
        <v>10</v>
      </c>
      <c r="C193" s="3">
        <v>0</v>
      </c>
      <c r="D193" s="3">
        <v>0</v>
      </c>
      <c r="E193" s="3" t="b">
        <v>1</v>
      </c>
      <c r="F193" s="13">
        <v>24.579433202743498</v>
      </c>
      <c r="G193" s="13">
        <v>0.17192459106445299</v>
      </c>
      <c r="H193" s="13">
        <v>15.8856546878814</v>
      </c>
      <c r="I193" s="13">
        <v>0.168459177017211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 t="b">
        <v>1</v>
      </c>
      <c r="S193" s="3">
        <v>0</v>
      </c>
      <c r="T193" s="3">
        <v>0</v>
      </c>
      <c r="U193" s="3">
        <v>0</v>
      </c>
      <c r="V193" s="3">
        <v>2</v>
      </c>
      <c r="W193" s="3">
        <v>0</v>
      </c>
      <c r="Y193" t="s">
        <v>148</v>
      </c>
      <c r="Z193" t="s">
        <v>148</v>
      </c>
      <c r="AA193" t="s">
        <v>148</v>
      </c>
      <c r="AB193" t="s">
        <v>148</v>
      </c>
      <c r="AC193" t="s">
        <v>148</v>
      </c>
      <c r="AD193" t="s">
        <v>148</v>
      </c>
      <c r="AE193" t="s">
        <v>148</v>
      </c>
      <c r="AF193" t="s">
        <v>148</v>
      </c>
      <c r="AG193" t="s">
        <v>145</v>
      </c>
    </row>
    <row r="194" spans="1:33" x14ac:dyDescent="0.2">
      <c r="A194" s="7">
        <v>2306.0018399999999</v>
      </c>
      <c r="B194" s="3" t="s">
        <v>46</v>
      </c>
      <c r="C194" s="3">
        <v>0</v>
      </c>
      <c r="D194" s="3">
        <v>0</v>
      </c>
      <c r="E194" s="3" t="b">
        <v>1</v>
      </c>
      <c r="F194" s="13">
        <v>55.7764828205108</v>
      </c>
      <c r="G194" s="13">
        <v>0.17605900764465299</v>
      </c>
      <c r="H194" s="13">
        <v>77.016543149948106</v>
      </c>
      <c r="I194" s="13">
        <v>0.16896080970764099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 t="b">
        <v>1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Y194" t="s">
        <v>148</v>
      </c>
      <c r="Z194" t="s">
        <v>148</v>
      </c>
      <c r="AA194" t="s">
        <v>148</v>
      </c>
      <c r="AB194" t="s">
        <v>148</v>
      </c>
      <c r="AC194" t="s">
        <v>148</v>
      </c>
      <c r="AD194" t="s">
        <v>148</v>
      </c>
      <c r="AE194" t="s">
        <v>148</v>
      </c>
      <c r="AF194" t="s">
        <v>148</v>
      </c>
    </row>
    <row r="195" spans="1:33" x14ac:dyDescent="0.2">
      <c r="A195" s="7">
        <v>2306.0369599999999</v>
      </c>
      <c r="B195" s="3" t="s">
        <v>18</v>
      </c>
      <c r="C195" s="3">
        <v>12</v>
      </c>
      <c r="D195" s="3">
        <v>12</v>
      </c>
      <c r="E195" s="3" t="b">
        <v>1</v>
      </c>
      <c r="F195" s="13">
        <v>12.5497267246246</v>
      </c>
      <c r="G195" s="13">
        <v>0.16803932189941401</v>
      </c>
      <c r="H195" s="13">
        <v>10.7561981678009</v>
      </c>
      <c r="I195" s="13">
        <v>0.16858768463134699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 t="b">
        <v>1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Y195" t="s">
        <v>148</v>
      </c>
      <c r="Z195" t="s">
        <v>148</v>
      </c>
      <c r="AA195" t="s">
        <v>148</v>
      </c>
      <c r="AB195" t="s">
        <v>148</v>
      </c>
      <c r="AC195" t="s">
        <v>148</v>
      </c>
      <c r="AD195" t="s">
        <v>148</v>
      </c>
      <c r="AE195" t="s">
        <v>148</v>
      </c>
      <c r="AF195" t="s">
        <v>148</v>
      </c>
    </row>
    <row r="196" spans="1:33" x14ac:dyDescent="0.2">
      <c r="A196" s="7">
        <v>2306.1658900000002</v>
      </c>
      <c r="B196" s="3" t="s">
        <v>17</v>
      </c>
      <c r="C196" s="3">
        <v>0</v>
      </c>
      <c r="D196" s="3">
        <v>12</v>
      </c>
      <c r="E196" s="3" t="b">
        <v>0</v>
      </c>
      <c r="F196" s="13">
        <v>23.9148654937744</v>
      </c>
      <c r="G196" s="13">
        <v>0.115348815917968</v>
      </c>
      <c r="H196" s="13">
        <v>5.2542400360107404</v>
      </c>
      <c r="I196" s="13">
        <v>5.3515918254852197</v>
      </c>
      <c r="J196" s="3">
        <v>94</v>
      </c>
      <c r="K196" s="3">
        <v>78</v>
      </c>
      <c r="L196" s="3">
        <v>0</v>
      </c>
      <c r="M196" s="3">
        <v>0</v>
      </c>
      <c r="N196" s="3">
        <v>0</v>
      </c>
      <c r="O196" s="3">
        <v>-32</v>
      </c>
      <c r="P196" s="3">
        <v>-50</v>
      </c>
      <c r="Q196" s="3">
        <v>12</v>
      </c>
      <c r="R196" s="3" t="b">
        <v>1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Y196">
        <v>1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3" x14ac:dyDescent="0.2">
      <c r="A197" s="7">
        <v>2306.0339899999999</v>
      </c>
      <c r="B197" s="3" t="s">
        <v>19</v>
      </c>
      <c r="C197" s="3">
        <v>12</v>
      </c>
      <c r="D197" s="3">
        <v>0</v>
      </c>
      <c r="E197" s="3" t="b">
        <v>1</v>
      </c>
      <c r="F197" s="13">
        <v>11.900626182556101</v>
      </c>
      <c r="G197" s="13">
        <v>0.21693158149719199</v>
      </c>
      <c r="H197" s="13">
        <v>6.9548497200012198</v>
      </c>
      <c r="I197" s="13">
        <v>0.16860842704772899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 t="b">
        <v>1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Y197" t="s">
        <v>148</v>
      </c>
      <c r="Z197" t="s">
        <v>148</v>
      </c>
      <c r="AA197" t="s">
        <v>148</v>
      </c>
      <c r="AB197" t="s">
        <v>148</v>
      </c>
      <c r="AC197" t="s">
        <v>148</v>
      </c>
      <c r="AD197" t="s">
        <v>148</v>
      </c>
      <c r="AE197" t="s">
        <v>148</v>
      </c>
      <c r="AF197" t="s">
        <v>148</v>
      </c>
    </row>
    <row r="198" spans="1:33" x14ac:dyDescent="0.2">
      <c r="A198" s="7">
        <v>2306.0090300000002</v>
      </c>
      <c r="B198" s="3" t="s">
        <v>13</v>
      </c>
      <c r="C198" s="3">
        <v>12</v>
      </c>
      <c r="D198" s="3">
        <v>0</v>
      </c>
      <c r="E198" s="3" t="b">
        <v>1</v>
      </c>
      <c r="F198" s="13">
        <v>17.160119771957302</v>
      </c>
      <c r="G198" s="13">
        <v>0.21946382522582999</v>
      </c>
      <c r="H198" s="13">
        <v>11.3357536792755</v>
      </c>
      <c r="I198" s="13">
        <v>0.172062397003173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 t="b">
        <v>1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Y198" t="s">
        <v>148</v>
      </c>
      <c r="Z198" t="s">
        <v>148</v>
      </c>
      <c r="AA198" t="s">
        <v>148</v>
      </c>
      <c r="AB198" t="s">
        <v>148</v>
      </c>
      <c r="AC198" t="s">
        <v>148</v>
      </c>
      <c r="AD198" t="s">
        <v>148</v>
      </c>
      <c r="AE198" t="s">
        <v>148</v>
      </c>
      <c r="AF198" t="s">
        <v>148</v>
      </c>
    </row>
    <row r="199" spans="1:33" x14ac:dyDescent="0.2">
      <c r="A199" s="7">
        <v>2306.0150800000001</v>
      </c>
      <c r="B199" s="3" t="s">
        <v>13</v>
      </c>
      <c r="C199" s="3">
        <v>0</v>
      </c>
      <c r="D199" s="3">
        <v>0</v>
      </c>
      <c r="E199" s="3" t="b">
        <v>1</v>
      </c>
      <c r="F199" s="13">
        <v>13.508206129074001</v>
      </c>
      <c r="G199" s="13">
        <v>0.11627173423767</v>
      </c>
      <c r="H199" s="13">
        <v>10.478727102279599</v>
      </c>
      <c r="I199" s="13">
        <v>0.17383623123168901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 t="b">
        <v>1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Y199" t="s">
        <v>148</v>
      </c>
      <c r="Z199" t="s">
        <v>148</v>
      </c>
      <c r="AA199" t="s">
        <v>148</v>
      </c>
      <c r="AB199" t="s">
        <v>148</v>
      </c>
      <c r="AC199" t="s">
        <v>148</v>
      </c>
      <c r="AD199" t="s">
        <v>148</v>
      </c>
      <c r="AE199" t="s">
        <v>148</v>
      </c>
      <c r="AF199" t="s">
        <v>148</v>
      </c>
    </row>
    <row r="200" spans="1:33" x14ac:dyDescent="0.2">
      <c r="A200" s="7">
        <v>2306.0215600000001</v>
      </c>
      <c r="B200" s="3" t="s">
        <v>23</v>
      </c>
      <c r="C200" s="3">
        <v>12</v>
      </c>
      <c r="D200" s="3">
        <v>0</v>
      </c>
      <c r="E200" s="3" t="b">
        <v>0</v>
      </c>
      <c r="F200" s="13">
        <v>19.632708787917998</v>
      </c>
      <c r="G200" s="13">
        <v>0.22035169601440399</v>
      </c>
      <c r="H200" s="13">
        <v>12.9058017730712</v>
      </c>
      <c r="I200" s="13">
        <v>0.169891357421875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 t="b">
        <v>1</v>
      </c>
      <c r="S200" s="3">
        <v>0</v>
      </c>
      <c r="T200" s="3">
        <v>0</v>
      </c>
      <c r="U200" s="3">
        <v>0</v>
      </c>
      <c r="V200" s="3">
        <v>4</v>
      </c>
      <c r="W200" s="3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s="10" t="s">
        <v>145</v>
      </c>
    </row>
    <row r="201" spans="1:33" x14ac:dyDescent="0.2">
      <c r="A201" s="7">
        <v>2306.0006199999998</v>
      </c>
      <c r="B201" s="3" t="s">
        <v>16</v>
      </c>
      <c r="C201" s="3">
        <v>0</v>
      </c>
      <c r="D201" s="3">
        <v>0</v>
      </c>
      <c r="E201" s="3" t="b">
        <v>0</v>
      </c>
      <c r="F201" s="13">
        <v>9.9381856918334908</v>
      </c>
      <c r="G201" s="13">
        <v>0.116586208343505</v>
      </c>
      <c r="H201" s="13">
        <v>6.4212803840637198</v>
      </c>
      <c r="I201" s="13">
        <v>0.166750192642211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 t="b">
        <v>1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Y201">
        <v>1</v>
      </c>
      <c r="Z201" t="s">
        <v>148</v>
      </c>
      <c r="AA201" t="s">
        <v>148</v>
      </c>
      <c r="AB201" t="s">
        <v>148</v>
      </c>
      <c r="AC201" t="s">
        <v>148</v>
      </c>
      <c r="AD201" t="s">
        <v>148</v>
      </c>
      <c r="AE201" t="s">
        <v>148</v>
      </c>
      <c r="AF201" t="s">
        <v>148</v>
      </c>
    </row>
    <row r="202" spans="1:33" x14ac:dyDescent="0.2">
      <c r="A202" s="7">
        <v>2306.0016500000002</v>
      </c>
      <c r="B202" s="3" t="s">
        <v>47</v>
      </c>
      <c r="C202" s="3">
        <v>0</v>
      </c>
      <c r="D202" s="3">
        <v>0</v>
      </c>
      <c r="E202" s="3" t="b">
        <v>0</v>
      </c>
      <c r="F202" s="13">
        <v>13.9833800792694</v>
      </c>
      <c r="G202" s="13">
        <v>0.116227149963378</v>
      </c>
      <c r="H202" s="13">
        <v>9.1699793338775599</v>
      </c>
      <c r="I202" s="13">
        <v>0.173478603363037</v>
      </c>
      <c r="J202" s="3">
        <v>103</v>
      </c>
      <c r="K202" s="3">
        <v>66</v>
      </c>
      <c r="L202" s="3">
        <v>0</v>
      </c>
      <c r="M202" s="3">
        <v>1</v>
      </c>
      <c r="N202" s="3">
        <v>11</v>
      </c>
      <c r="O202" s="3">
        <v>0</v>
      </c>
      <c r="P202" s="3">
        <v>0</v>
      </c>
      <c r="Q202" s="3">
        <v>0</v>
      </c>
      <c r="R202" s="3" t="b">
        <v>1</v>
      </c>
      <c r="S202" s="3">
        <v>0</v>
      </c>
      <c r="T202" s="3">
        <v>0</v>
      </c>
      <c r="U202" s="3">
        <v>0</v>
      </c>
      <c r="V202" s="3">
        <v>6</v>
      </c>
      <c r="W202" s="3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146</v>
      </c>
    </row>
    <row r="203" spans="1:33" x14ac:dyDescent="0.2">
      <c r="A203" s="7">
        <v>2306.01791</v>
      </c>
      <c r="B203" s="3" t="s">
        <v>34</v>
      </c>
      <c r="C203" s="3">
        <v>0</v>
      </c>
      <c r="D203" s="3">
        <v>0</v>
      </c>
      <c r="E203" s="3" t="b">
        <v>1</v>
      </c>
      <c r="F203" s="13">
        <v>11.1792593002319</v>
      </c>
      <c r="G203" s="13">
        <v>0.170077323913574</v>
      </c>
      <c r="H203" s="13">
        <v>7.7222466468811</v>
      </c>
      <c r="I203" s="13">
        <v>0.17747950553894001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 t="b">
        <v>1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Y203" t="s">
        <v>148</v>
      </c>
      <c r="Z203" t="s">
        <v>148</v>
      </c>
      <c r="AA203" t="s">
        <v>148</v>
      </c>
      <c r="AB203" t="s">
        <v>148</v>
      </c>
      <c r="AC203" t="s">
        <v>148</v>
      </c>
      <c r="AD203" t="s">
        <v>148</v>
      </c>
      <c r="AE203" t="s">
        <v>148</v>
      </c>
      <c r="AF203" t="s">
        <v>148</v>
      </c>
    </row>
    <row r="204" spans="1:33" x14ac:dyDescent="0.2">
      <c r="A204" s="7">
        <v>2306.0169099999998</v>
      </c>
      <c r="B204" s="3" t="s">
        <v>17</v>
      </c>
      <c r="C204" s="3">
        <v>0</v>
      </c>
      <c r="D204" s="3">
        <v>0</v>
      </c>
      <c r="E204" s="3" t="b">
        <v>0</v>
      </c>
      <c r="F204" s="13">
        <v>38.041583776473999</v>
      </c>
      <c r="G204" s="13">
        <v>0.16798663139343201</v>
      </c>
      <c r="H204" s="13">
        <v>26.437041521072299</v>
      </c>
      <c r="I204" s="13">
        <v>0.17045402526855399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 t="b">
        <v>1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3" x14ac:dyDescent="0.2">
      <c r="A205" s="7">
        <v>2306.0055699999998</v>
      </c>
      <c r="B205" s="3" t="s">
        <v>10</v>
      </c>
      <c r="C205" s="3">
        <v>0</v>
      </c>
      <c r="D205" s="3">
        <v>0</v>
      </c>
      <c r="E205" s="3" t="b">
        <v>1</v>
      </c>
      <c r="F205" s="13">
        <v>15.321183443069399</v>
      </c>
      <c r="G205" s="13">
        <v>0.116622686386108</v>
      </c>
      <c r="H205" s="13">
        <v>11.3811826705932</v>
      </c>
      <c r="I205" s="13">
        <v>0.166527509689331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 t="b">
        <v>1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Y205" t="s">
        <v>148</v>
      </c>
      <c r="Z205" t="s">
        <v>148</v>
      </c>
      <c r="AA205" t="s">
        <v>148</v>
      </c>
      <c r="AB205" t="s">
        <v>148</v>
      </c>
      <c r="AC205" t="s">
        <v>148</v>
      </c>
      <c r="AD205" t="s">
        <v>148</v>
      </c>
      <c r="AE205" t="s">
        <v>148</v>
      </c>
      <c r="AF205" t="s">
        <v>148</v>
      </c>
    </row>
    <row r="206" spans="1:33" x14ac:dyDescent="0.2">
      <c r="A206" s="7">
        <v>2306.0701300000001</v>
      </c>
      <c r="B206" s="3" t="s">
        <v>48</v>
      </c>
      <c r="C206" s="3">
        <v>0</v>
      </c>
      <c r="D206" s="3">
        <v>0</v>
      </c>
      <c r="E206" s="3" t="b">
        <v>1</v>
      </c>
      <c r="F206" s="13">
        <v>25.910365343093801</v>
      </c>
      <c r="G206" s="13">
        <v>0.17031764984130801</v>
      </c>
      <c r="H206" s="13">
        <v>20.793636083602902</v>
      </c>
      <c r="I206" s="13">
        <v>0.17498660087585399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 t="b">
        <v>1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Y206" t="s">
        <v>148</v>
      </c>
      <c r="Z206" t="s">
        <v>148</v>
      </c>
      <c r="AA206" t="s">
        <v>148</v>
      </c>
      <c r="AB206" t="s">
        <v>148</v>
      </c>
      <c r="AC206" t="s">
        <v>148</v>
      </c>
      <c r="AD206" t="s">
        <v>148</v>
      </c>
      <c r="AE206" t="s">
        <v>148</v>
      </c>
      <c r="AF206" t="s">
        <v>148</v>
      </c>
    </row>
    <row r="207" spans="1:33" x14ac:dyDescent="0.2">
      <c r="A207" s="7">
        <v>2306.0396000000001</v>
      </c>
      <c r="B207" s="3" t="s">
        <v>10</v>
      </c>
      <c r="C207" s="3">
        <v>12</v>
      </c>
      <c r="D207" s="3">
        <v>0</v>
      </c>
      <c r="E207" s="3" t="b">
        <v>1</v>
      </c>
      <c r="F207" s="13">
        <v>20.354237079620301</v>
      </c>
      <c r="G207" s="13">
        <v>0.21733212471008301</v>
      </c>
      <c r="H207" s="13">
        <v>12.1442413330078</v>
      </c>
      <c r="I207" s="13">
        <v>0.16951584815979001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 t="b">
        <v>1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Y207" t="s">
        <v>148</v>
      </c>
      <c r="Z207" t="s">
        <v>148</v>
      </c>
      <c r="AA207" t="s">
        <v>148</v>
      </c>
      <c r="AB207" t="s">
        <v>148</v>
      </c>
      <c r="AC207" t="s">
        <v>148</v>
      </c>
      <c r="AD207" t="s">
        <v>148</v>
      </c>
      <c r="AE207" t="s">
        <v>148</v>
      </c>
      <c r="AF207" t="s">
        <v>148</v>
      </c>
    </row>
    <row r="208" spans="1:33" x14ac:dyDescent="0.2">
      <c r="A208" s="7">
        <v>2306.0180300000002</v>
      </c>
      <c r="B208" s="3" t="s">
        <v>16</v>
      </c>
      <c r="C208" s="3">
        <v>0</v>
      </c>
      <c r="D208" s="3">
        <v>0</v>
      </c>
      <c r="E208" s="3" t="b">
        <v>1</v>
      </c>
      <c r="F208" s="13">
        <v>24.922693014144802</v>
      </c>
      <c r="G208" s="13">
        <v>0.116324663162231</v>
      </c>
      <c r="H208" s="13">
        <v>21.510674953460601</v>
      </c>
      <c r="I208" s="13">
        <v>0.17203092575073201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 t="b">
        <v>1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Y208" t="s">
        <v>148</v>
      </c>
      <c r="Z208" t="s">
        <v>148</v>
      </c>
      <c r="AA208" t="s">
        <v>148</v>
      </c>
      <c r="AB208" t="s">
        <v>148</v>
      </c>
      <c r="AC208" t="s">
        <v>148</v>
      </c>
      <c r="AD208" t="s">
        <v>148</v>
      </c>
      <c r="AE208" t="s">
        <v>148</v>
      </c>
      <c r="AF208" t="s">
        <v>148</v>
      </c>
    </row>
    <row r="209" spans="1:33" x14ac:dyDescent="0.2">
      <c r="A209" s="7">
        <v>2306.10905</v>
      </c>
      <c r="B209" s="3" t="s">
        <v>49</v>
      </c>
      <c r="C209" s="3">
        <v>0</v>
      </c>
      <c r="D209" s="3">
        <v>0</v>
      </c>
      <c r="E209" s="3" t="b">
        <v>1</v>
      </c>
      <c r="F209" s="13">
        <v>7.3074932098388601</v>
      </c>
      <c r="G209" s="13">
        <v>0.117725372314453</v>
      </c>
      <c r="H209" s="13">
        <v>5.8520233631133998</v>
      </c>
      <c r="I209" s="13">
        <v>0.17139196395874001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 t="b">
        <v>1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Y209" t="s">
        <v>148</v>
      </c>
      <c r="Z209" t="s">
        <v>148</v>
      </c>
      <c r="AA209" t="s">
        <v>148</v>
      </c>
      <c r="AB209" t="s">
        <v>148</v>
      </c>
      <c r="AC209" t="s">
        <v>148</v>
      </c>
      <c r="AD209" t="s">
        <v>148</v>
      </c>
      <c r="AE209" t="s">
        <v>148</v>
      </c>
      <c r="AF209" t="s">
        <v>148</v>
      </c>
    </row>
    <row r="210" spans="1:33" x14ac:dyDescent="0.2">
      <c r="A210" s="7">
        <v>2306.0013100000001</v>
      </c>
      <c r="B210" s="3" t="s">
        <v>11</v>
      </c>
      <c r="C210" s="3">
        <v>0</v>
      </c>
      <c r="D210" s="3">
        <v>0</v>
      </c>
      <c r="E210" s="3" t="b">
        <v>0</v>
      </c>
      <c r="F210" s="13">
        <v>16.806935548782299</v>
      </c>
      <c r="G210" s="13">
        <v>0.116623640060424</v>
      </c>
      <c r="H210" s="13">
        <v>12.0037879943847</v>
      </c>
      <c r="I210" s="13">
        <v>0.169763088226318</v>
      </c>
      <c r="J210" s="3">
        <v>1</v>
      </c>
      <c r="K210" s="3">
        <v>1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2</v>
      </c>
      <c r="R210" s="3" t="b">
        <v>1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Y210">
        <v>1</v>
      </c>
      <c r="Z210" t="s">
        <v>148</v>
      </c>
      <c r="AA210" t="s">
        <v>148</v>
      </c>
      <c r="AB210" t="s">
        <v>148</v>
      </c>
      <c r="AC210" t="s">
        <v>148</v>
      </c>
      <c r="AD210" t="s">
        <v>148</v>
      </c>
      <c r="AE210" t="s">
        <v>148</v>
      </c>
      <c r="AF210" t="s">
        <v>148</v>
      </c>
    </row>
    <row r="211" spans="1:33" x14ac:dyDescent="0.2">
      <c r="A211" s="7">
        <v>2306.00155</v>
      </c>
      <c r="B211" s="3" t="s">
        <v>13</v>
      </c>
      <c r="C211" s="3">
        <v>0</v>
      </c>
      <c r="D211" s="3">
        <v>0</v>
      </c>
      <c r="E211" s="3" t="b">
        <v>1</v>
      </c>
      <c r="F211" s="13">
        <v>12.8516035079956</v>
      </c>
      <c r="G211" s="13">
        <v>0.169222831726074</v>
      </c>
      <c r="H211" s="13">
        <v>8.2164435386657697</v>
      </c>
      <c r="I211" s="13">
        <v>0.16850876808166501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 t="b">
        <v>1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Y211" t="s">
        <v>148</v>
      </c>
      <c r="Z211" t="s">
        <v>148</v>
      </c>
      <c r="AA211" t="s">
        <v>148</v>
      </c>
      <c r="AB211" t="s">
        <v>148</v>
      </c>
      <c r="AC211" t="s">
        <v>148</v>
      </c>
      <c r="AD211" t="s">
        <v>148</v>
      </c>
      <c r="AE211" t="s">
        <v>148</v>
      </c>
      <c r="AF211" t="s">
        <v>148</v>
      </c>
    </row>
    <row r="212" spans="1:33" x14ac:dyDescent="0.2">
      <c r="A212" s="7">
        <v>2306.0016099999998</v>
      </c>
      <c r="B212" s="3" t="s">
        <v>50</v>
      </c>
      <c r="C212" s="3">
        <v>0</v>
      </c>
      <c r="D212" s="3">
        <v>0</v>
      </c>
      <c r="E212" s="3" t="b">
        <v>1</v>
      </c>
      <c r="F212" s="13">
        <v>38.843976020812903</v>
      </c>
      <c r="G212" s="13">
        <v>0.168070077896118</v>
      </c>
      <c r="H212" s="13">
        <v>21.727022171020501</v>
      </c>
      <c r="I212" s="13">
        <v>0.17009758949279699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 t="b">
        <v>1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Y212" t="s">
        <v>148</v>
      </c>
      <c r="Z212" t="s">
        <v>148</v>
      </c>
      <c r="AA212" t="s">
        <v>148</v>
      </c>
      <c r="AB212" t="s">
        <v>148</v>
      </c>
      <c r="AC212" t="s">
        <v>148</v>
      </c>
      <c r="AD212" t="s">
        <v>148</v>
      </c>
      <c r="AE212" t="s">
        <v>148</v>
      </c>
      <c r="AF212" t="s">
        <v>148</v>
      </c>
    </row>
    <row r="213" spans="1:33" x14ac:dyDescent="0.2">
      <c r="A213" s="7">
        <v>2306.0020500000001</v>
      </c>
      <c r="B213" s="3" t="s">
        <v>12</v>
      </c>
      <c r="C213" s="3">
        <v>0</v>
      </c>
      <c r="D213" s="3">
        <v>0</v>
      </c>
      <c r="E213" s="3" t="b">
        <v>1</v>
      </c>
      <c r="F213" s="13">
        <v>13.759903192520101</v>
      </c>
      <c r="G213" s="13">
        <v>0.116256713867187</v>
      </c>
      <c r="H213" s="13">
        <v>9.9307281970977694</v>
      </c>
      <c r="I213" s="13">
        <v>0.168189287185668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 t="b">
        <v>1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Y213" t="s">
        <v>148</v>
      </c>
      <c r="Z213" t="s">
        <v>148</v>
      </c>
      <c r="AA213" t="s">
        <v>148</v>
      </c>
      <c r="AB213" t="s">
        <v>148</v>
      </c>
      <c r="AC213" t="s">
        <v>148</v>
      </c>
      <c r="AD213" t="s">
        <v>148</v>
      </c>
      <c r="AE213" t="s">
        <v>148</v>
      </c>
      <c r="AF213" t="s">
        <v>148</v>
      </c>
    </row>
    <row r="214" spans="1:33" x14ac:dyDescent="0.2">
      <c r="A214" s="7">
        <v>2306.0058100000001</v>
      </c>
      <c r="B214" s="3" t="s">
        <v>10</v>
      </c>
      <c r="C214" s="3">
        <v>0</v>
      </c>
      <c r="D214" s="3">
        <v>0</v>
      </c>
      <c r="E214" s="3" t="b">
        <v>1</v>
      </c>
      <c r="F214" s="13">
        <v>12.2383034229278</v>
      </c>
      <c r="G214" s="13">
        <v>0.11678338050842201</v>
      </c>
      <c r="H214" s="13">
        <v>8.7788660526275599</v>
      </c>
      <c r="I214" s="13">
        <v>0.17212438583374001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 t="b">
        <v>1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Y214" t="s">
        <v>148</v>
      </c>
      <c r="Z214" t="s">
        <v>148</v>
      </c>
      <c r="AA214" t="s">
        <v>148</v>
      </c>
      <c r="AB214" t="s">
        <v>148</v>
      </c>
      <c r="AC214" t="s">
        <v>148</v>
      </c>
      <c r="AD214" t="s">
        <v>148</v>
      </c>
      <c r="AE214" t="s">
        <v>148</v>
      </c>
      <c r="AF214" t="s">
        <v>148</v>
      </c>
    </row>
    <row r="215" spans="1:33" x14ac:dyDescent="0.2">
      <c r="A215" s="7">
        <v>2306.0069100000001</v>
      </c>
      <c r="B215" s="3" t="s">
        <v>18</v>
      </c>
      <c r="C215" s="3">
        <v>0</v>
      </c>
      <c r="D215" s="3">
        <v>0</v>
      </c>
      <c r="E215" s="3" t="b">
        <v>1</v>
      </c>
      <c r="F215" s="13">
        <v>24.483915567398</v>
      </c>
      <c r="G215" s="13">
        <v>0.16924309730529699</v>
      </c>
      <c r="H215" s="13">
        <v>21.5676636695861</v>
      </c>
      <c r="I215" s="13">
        <v>0.16804957389831501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 t="b">
        <v>1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Y215" t="s">
        <v>148</v>
      </c>
      <c r="Z215" t="s">
        <v>148</v>
      </c>
      <c r="AA215" t="s">
        <v>148</v>
      </c>
      <c r="AB215" t="s">
        <v>148</v>
      </c>
      <c r="AC215" t="s">
        <v>148</v>
      </c>
      <c r="AD215" t="s">
        <v>148</v>
      </c>
      <c r="AE215" t="s">
        <v>148</v>
      </c>
      <c r="AF215" t="s">
        <v>148</v>
      </c>
    </row>
    <row r="216" spans="1:33" x14ac:dyDescent="0.2">
      <c r="A216" s="7">
        <v>2306.0045599999999</v>
      </c>
      <c r="B216" s="3" t="s">
        <v>51</v>
      </c>
      <c r="C216" s="3">
        <v>0</v>
      </c>
      <c r="D216" s="3">
        <v>0</v>
      </c>
      <c r="E216" s="3" t="b">
        <v>1</v>
      </c>
      <c r="F216" s="13">
        <v>8.7140312194824201</v>
      </c>
      <c r="G216" s="13">
        <v>0.11674690246581999</v>
      </c>
      <c r="H216" s="13">
        <v>4.7459244728088299</v>
      </c>
      <c r="I216" s="13">
        <v>0.173988342285156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 t="b">
        <v>1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Y216" t="s">
        <v>148</v>
      </c>
      <c r="Z216" t="s">
        <v>148</v>
      </c>
      <c r="AA216" t="s">
        <v>148</v>
      </c>
      <c r="AB216" t="s">
        <v>148</v>
      </c>
      <c r="AC216" t="s">
        <v>148</v>
      </c>
      <c r="AD216" t="s">
        <v>148</v>
      </c>
      <c r="AE216" t="s">
        <v>148</v>
      </c>
      <c r="AF216" t="s">
        <v>148</v>
      </c>
    </row>
    <row r="217" spans="1:33" x14ac:dyDescent="0.2">
      <c r="A217" s="7">
        <v>2306.0327499999999</v>
      </c>
      <c r="B217" s="3" t="s">
        <v>18</v>
      </c>
      <c r="C217" s="3">
        <v>12</v>
      </c>
      <c r="D217" s="3">
        <v>0</v>
      </c>
      <c r="E217" s="3" t="b">
        <v>1</v>
      </c>
      <c r="F217" s="13">
        <v>6.7113721370697004</v>
      </c>
      <c r="G217" s="13">
        <v>0.22393631935119601</v>
      </c>
      <c r="H217" s="13">
        <v>5.60853743553161</v>
      </c>
      <c r="I217" s="13">
        <v>0.16724729537963801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 t="b">
        <v>1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Y217" t="s">
        <v>148</v>
      </c>
      <c r="Z217" t="s">
        <v>148</v>
      </c>
      <c r="AA217" t="s">
        <v>148</v>
      </c>
      <c r="AB217" t="s">
        <v>148</v>
      </c>
      <c r="AC217" t="s">
        <v>148</v>
      </c>
      <c r="AD217" t="s">
        <v>148</v>
      </c>
      <c r="AE217" t="s">
        <v>148</v>
      </c>
      <c r="AF217" t="s">
        <v>148</v>
      </c>
    </row>
    <row r="218" spans="1:33" x14ac:dyDescent="0.2">
      <c r="A218" s="7">
        <v>2306.0013300000001</v>
      </c>
      <c r="B218" s="3" t="s">
        <v>10</v>
      </c>
      <c r="C218" s="3">
        <v>0</v>
      </c>
      <c r="D218" s="3">
        <v>0</v>
      </c>
      <c r="E218" s="3" t="b">
        <v>1</v>
      </c>
      <c r="F218" s="13">
        <v>9.1887934207916206</v>
      </c>
      <c r="G218" s="13">
        <v>0.11874651908874501</v>
      </c>
      <c r="H218" s="13">
        <v>5.91094875335693</v>
      </c>
      <c r="I218" s="13">
        <v>0.17498683929443301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 t="b">
        <v>1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Y218" t="s">
        <v>148</v>
      </c>
      <c r="Z218" t="s">
        <v>148</v>
      </c>
      <c r="AA218" t="s">
        <v>148</v>
      </c>
      <c r="AB218" t="s">
        <v>148</v>
      </c>
      <c r="AC218" t="s">
        <v>148</v>
      </c>
      <c r="AD218" t="s">
        <v>148</v>
      </c>
      <c r="AE218" t="s">
        <v>148</v>
      </c>
      <c r="AF218" t="s">
        <v>148</v>
      </c>
    </row>
    <row r="219" spans="1:33" x14ac:dyDescent="0.2">
      <c r="A219" s="7">
        <v>2306.00126</v>
      </c>
      <c r="B219" s="3" t="s">
        <v>10</v>
      </c>
      <c r="C219" s="3">
        <v>0</v>
      </c>
      <c r="D219" s="3">
        <v>0</v>
      </c>
      <c r="E219" s="3" t="b">
        <v>1</v>
      </c>
      <c r="F219" s="13">
        <v>31.940910100936801</v>
      </c>
      <c r="G219" s="13">
        <v>0.17181706428527799</v>
      </c>
      <c r="H219" s="13">
        <v>25.574915170669499</v>
      </c>
      <c r="I219" s="13">
        <v>0.175770044326782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 t="b">
        <v>1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Y219" t="s">
        <v>148</v>
      </c>
      <c r="Z219" t="s">
        <v>148</v>
      </c>
      <c r="AA219" t="s">
        <v>148</v>
      </c>
      <c r="AB219" t="s">
        <v>148</v>
      </c>
      <c r="AC219" t="s">
        <v>148</v>
      </c>
      <c r="AD219" t="s">
        <v>148</v>
      </c>
      <c r="AE219" t="s">
        <v>148</v>
      </c>
      <c r="AF219" t="s">
        <v>148</v>
      </c>
    </row>
    <row r="220" spans="1:33" x14ac:dyDescent="0.2">
      <c r="A220" s="7">
        <v>2306.00927</v>
      </c>
      <c r="B220" s="3" t="s">
        <v>10</v>
      </c>
      <c r="C220" s="3">
        <v>0</v>
      </c>
      <c r="D220" s="3">
        <v>0</v>
      </c>
      <c r="E220" s="3" t="b">
        <v>1</v>
      </c>
      <c r="F220" s="13">
        <v>105.13245534896799</v>
      </c>
      <c r="G220" s="13">
        <v>0.166708469390869</v>
      </c>
      <c r="H220" s="13">
        <v>94.336721420288001</v>
      </c>
      <c r="I220" s="13">
        <v>0.170166730880737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 t="b">
        <v>1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Y220" t="s">
        <v>148</v>
      </c>
      <c r="Z220" t="s">
        <v>148</v>
      </c>
      <c r="AA220" t="s">
        <v>148</v>
      </c>
      <c r="AB220" t="s">
        <v>148</v>
      </c>
      <c r="AC220" t="s">
        <v>148</v>
      </c>
      <c r="AD220" t="s">
        <v>148</v>
      </c>
      <c r="AE220" t="s">
        <v>148</v>
      </c>
      <c r="AF220" t="s">
        <v>148</v>
      </c>
    </row>
    <row r="221" spans="1:33" x14ac:dyDescent="0.2">
      <c r="A221" s="7">
        <v>2306.00621</v>
      </c>
      <c r="B221" s="3" t="s">
        <v>10</v>
      </c>
      <c r="C221" s="3">
        <v>0</v>
      </c>
      <c r="D221" s="3">
        <v>0</v>
      </c>
      <c r="E221" s="3" t="b">
        <v>1</v>
      </c>
      <c r="F221" s="13">
        <v>25.612092733383101</v>
      </c>
      <c r="G221" s="13">
        <v>0.17045831680297799</v>
      </c>
      <c r="H221" s="13">
        <v>17.734787940979</v>
      </c>
      <c r="I221" s="13">
        <v>0.16852331161499001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 t="b">
        <v>1</v>
      </c>
      <c r="S221" s="3">
        <v>0</v>
      </c>
      <c r="T221" s="3">
        <v>0</v>
      </c>
      <c r="U221" s="3">
        <v>0</v>
      </c>
      <c r="V221" s="3">
        <v>4</v>
      </c>
      <c r="W221" s="3">
        <v>0</v>
      </c>
      <c r="Y221" t="s">
        <v>148</v>
      </c>
      <c r="Z221" t="s">
        <v>148</v>
      </c>
      <c r="AA221" t="s">
        <v>148</v>
      </c>
      <c r="AB221" t="s">
        <v>148</v>
      </c>
      <c r="AC221" t="s">
        <v>148</v>
      </c>
      <c r="AD221" t="s">
        <v>148</v>
      </c>
      <c r="AE221" t="s">
        <v>148</v>
      </c>
      <c r="AF221" t="s">
        <v>148</v>
      </c>
      <c r="AG221" t="s">
        <v>142</v>
      </c>
    </row>
    <row r="222" spans="1:33" x14ac:dyDescent="0.2">
      <c r="A222" s="7">
        <v>2306.0018100000002</v>
      </c>
      <c r="B222" s="3" t="s">
        <v>10</v>
      </c>
      <c r="C222" s="3">
        <v>0</v>
      </c>
      <c r="D222" s="3">
        <v>0</v>
      </c>
      <c r="E222" s="3" t="b">
        <v>1</v>
      </c>
      <c r="F222" s="13">
        <v>25.274483680725002</v>
      </c>
      <c r="G222" s="13">
        <v>0.171489477157592</v>
      </c>
      <c r="H222" s="13">
        <v>18.799413681030199</v>
      </c>
      <c r="I222" s="13">
        <v>0.168289899826049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 t="b">
        <v>1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Y222" t="s">
        <v>148</v>
      </c>
      <c r="Z222" t="s">
        <v>148</v>
      </c>
      <c r="AA222" t="s">
        <v>148</v>
      </c>
      <c r="AB222" t="s">
        <v>148</v>
      </c>
      <c r="AC222" t="s">
        <v>148</v>
      </c>
      <c r="AD222" t="s">
        <v>148</v>
      </c>
      <c r="AE222" t="s">
        <v>148</v>
      </c>
      <c r="AF222" t="s">
        <v>148</v>
      </c>
    </row>
    <row r="223" spans="1:33" x14ac:dyDescent="0.2">
      <c r="A223" s="7">
        <v>2306.03395</v>
      </c>
      <c r="B223" s="3" t="s">
        <v>17</v>
      </c>
      <c r="C223" s="3">
        <v>12</v>
      </c>
      <c r="D223" s="3">
        <v>12</v>
      </c>
      <c r="E223" s="3" t="b">
        <v>0</v>
      </c>
      <c r="F223" s="13">
        <v>7.6081249713897696</v>
      </c>
      <c r="G223" s="13">
        <v>0.17001175880432101</v>
      </c>
      <c r="H223" s="13">
        <v>6.26031470298767</v>
      </c>
      <c r="I223" s="13">
        <v>0.219470739364624</v>
      </c>
      <c r="J223" s="3">
        <v>26</v>
      </c>
      <c r="K223" s="3">
        <v>0</v>
      </c>
      <c r="L223" s="3">
        <v>0</v>
      </c>
      <c r="M223" s="3">
        <v>0</v>
      </c>
      <c r="N223" s="3">
        <v>6</v>
      </c>
      <c r="O223" s="3">
        <v>0</v>
      </c>
      <c r="P223" s="3">
        <v>0</v>
      </c>
      <c r="Q223" s="3">
        <v>0</v>
      </c>
      <c r="R223" s="3" t="b">
        <v>1</v>
      </c>
      <c r="S223" s="3">
        <v>0</v>
      </c>
      <c r="T223" s="3">
        <v>0</v>
      </c>
      <c r="U223" s="3">
        <v>0</v>
      </c>
      <c r="V223" s="3">
        <v>2</v>
      </c>
      <c r="W223" s="3">
        <v>0</v>
      </c>
      <c r="Y223">
        <v>1</v>
      </c>
      <c r="Z223" t="s">
        <v>148</v>
      </c>
      <c r="AA223" t="s">
        <v>148</v>
      </c>
      <c r="AB223" t="s">
        <v>148</v>
      </c>
      <c r="AC223" t="s">
        <v>148</v>
      </c>
      <c r="AD223" t="s">
        <v>148</v>
      </c>
      <c r="AE223" t="s">
        <v>148</v>
      </c>
      <c r="AF223" t="s">
        <v>148</v>
      </c>
      <c r="AG223" t="s">
        <v>142</v>
      </c>
    </row>
    <row r="224" spans="1:33" x14ac:dyDescent="0.2">
      <c r="A224" s="7">
        <v>2306.0388800000001</v>
      </c>
      <c r="B224" s="3" t="s">
        <v>13</v>
      </c>
      <c r="C224" s="3">
        <v>0</v>
      </c>
      <c r="D224" s="3">
        <v>0</v>
      </c>
      <c r="E224" s="3" t="b">
        <v>1</v>
      </c>
      <c r="F224" s="13">
        <v>15.5713982582092</v>
      </c>
      <c r="G224" s="13">
        <v>0.11732125282287501</v>
      </c>
      <c r="H224" s="13">
        <v>12.882101297378499</v>
      </c>
      <c r="I224" s="13">
        <v>0.17826485633850001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 t="b">
        <v>1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Y224" t="s">
        <v>148</v>
      </c>
      <c r="Z224" t="s">
        <v>148</v>
      </c>
      <c r="AA224" t="s">
        <v>148</v>
      </c>
      <c r="AB224" t="s">
        <v>148</v>
      </c>
      <c r="AC224" t="s">
        <v>148</v>
      </c>
      <c r="AD224" t="s">
        <v>148</v>
      </c>
      <c r="AE224" t="s">
        <v>148</v>
      </c>
      <c r="AF224" t="s">
        <v>148</v>
      </c>
    </row>
    <row r="225" spans="1:33" x14ac:dyDescent="0.2">
      <c r="A225" s="7">
        <v>2306.0022399999998</v>
      </c>
      <c r="B225" s="3" t="s">
        <v>18</v>
      </c>
      <c r="C225" s="3">
        <v>0</v>
      </c>
      <c r="D225" s="3">
        <v>0</v>
      </c>
      <c r="E225" s="3" t="b">
        <v>1</v>
      </c>
      <c r="F225" s="13">
        <v>5.7958178520202601</v>
      </c>
      <c r="G225" s="13">
        <v>0.1159508228302</v>
      </c>
      <c r="H225" s="13">
        <v>4.8502120971679599</v>
      </c>
      <c r="I225" s="13">
        <v>0.11693143844604401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 t="b">
        <v>1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Y225" t="s">
        <v>148</v>
      </c>
      <c r="Z225" t="s">
        <v>148</v>
      </c>
      <c r="AA225" t="s">
        <v>148</v>
      </c>
      <c r="AB225" t="s">
        <v>148</v>
      </c>
      <c r="AC225" t="s">
        <v>148</v>
      </c>
      <c r="AD225" t="s">
        <v>148</v>
      </c>
      <c r="AE225" t="s">
        <v>148</v>
      </c>
      <c r="AF225" t="s">
        <v>148</v>
      </c>
    </row>
    <row r="226" spans="1:33" x14ac:dyDescent="0.2">
      <c r="A226" s="7">
        <v>2306.0003400000001</v>
      </c>
      <c r="B226" s="3" t="s">
        <v>52</v>
      </c>
      <c r="C226" s="3">
        <v>0</v>
      </c>
      <c r="D226" s="3">
        <v>0</v>
      </c>
      <c r="E226" s="3" t="b">
        <v>1</v>
      </c>
      <c r="F226" s="13">
        <v>32.651231527328399</v>
      </c>
      <c r="G226" s="13">
        <v>0.16936826705932601</v>
      </c>
      <c r="H226" s="13">
        <v>28.257798671722401</v>
      </c>
      <c r="I226" s="13">
        <v>0.17067193984985299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 t="b">
        <v>1</v>
      </c>
      <c r="S226" s="3">
        <v>0</v>
      </c>
      <c r="T226" s="3">
        <v>0</v>
      </c>
      <c r="U226" s="3">
        <v>0</v>
      </c>
      <c r="V226" s="3">
        <v>4</v>
      </c>
      <c r="W226" s="3">
        <v>0</v>
      </c>
      <c r="Y226" t="s">
        <v>148</v>
      </c>
      <c r="Z226" t="s">
        <v>148</v>
      </c>
      <c r="AA226" t="s">
        <v>148</v>
      </c>
      <c r="AB226" t="s">
        <v>148</v>
      </c>
      <c r="AC226" t="s">
        <v>148</v>
      </c>
      <c r="AD226" t="s">
        <v>148</v>
      </c>
      <c r="AE226" t="s">
        <v>148</v>
      </c>
      <c r="AF226" t="s">
        <v>148</v>
      </c>
      <c r="AG226" t="s">
        <v>145</v>
      </c>
    </row>
    <row r="227" spans="1:33" x14ac:dyDescent="0.2">
      <c r="A227" s="7">
        <v>2306.0019299999999</v>
      </c>
      <c r="B227" s="3" t="s">
        <v>16</v>
      </c>
      <c r="C227" s="3">
        <v>0</v>
      </c>
      <c r="D227" s="3">
        <v>0</v>
      </c>
      <c r="E227" s="3" t="b">
        <v>1</v>
      </c>
      <c r="F227" s="13">
        <v>13.3242950439453</v>
      </c>
      <c r="G227" s="13">
        <v>0.17404699325561501</v>
      </c>
      <c r="H227" s="13">
        <v>9.5793213844299299</v>
      </c>
      <c r="I227" s="13">
        <v>0.17180681228637601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 t="b">
        <v>1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Y227" t="s">
        <v>148</v>
      </c>
      <c r="Z227" t="s">
        <v>148</v>
      </c>
      <c r="AA227" t="s">
        <v>148</v>
      </c>
      <c r="AB227" t="s">
        <v>148</v>
      </c>
      <c r="AC227" t="s">
        <v>148</v>
      </c>
      <c r="AD227" t="s">
        <v>148</v>
      </c>
      <c r="AE227" t="s">
        <v>148</v>
      </c>
      <c r="AF227" t="s">
        <v>148</v>
      </c>
    </row>
    <row r="228" spans="1:33" x14ac:dyDescent="0.2">
      <c r="A228" s="7">
        <v>2306.0084400000001</v>
      </c>
      <c r="B228" s="3" t="s">
        <v>23</v>
      </c>
      <c r="C228" s="3">
        <v>0</v>
      </c>
      <c r="D228" s="3">
        <v>0</v>
      </c>
      <c r="E228" s="3" t="b">
        <v>1</v>
      </c>
      <c r="F228" s="13">
        <v>10.6804239749908</v>
      </c>
      <c r="G228" s="13">
        <v>0.17188429832458399</v>
      </c>
      <c r="H228" s="13">
        <v>8.2217171192169101</v>
      </c>
      <c r="I228" s="13">
        <v>0.168893337249755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 t="b">
        <v>1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Y228" t="s">
        <v>148</v>
      </c>
      <c r="Z228" t="s">
        <v>148</v>
      </c>
      <c r="AA228" t="s">
        <v>148</v>
      </c>
      <c r="AB228" t="s">
        <v>148</v>
      </c>
      <c r="AC228" t="s">
        <v>148</v>
      </c>
      <c r="AD228" t="s">
        <v>148</v>
      </c>
      <c r="AE228" t="s">
        <v>148</v>
      </c>
      <c r="AF228" t="s">
        <v>148</v>
      </c>
    </row>
    <row r="229" spans="1:33" x14ac:dyDescent="0.2">
      <c r="A229" s="7">
        <v>2306.0040300000001</v>
      </c>
      <c r="B229" s="3" t="s">
        <v>21</v>
      </c>
      <c r="C229" s="3">
        <v>0</v>
      </c>
      <c r="D229" s="3">
        <v>0</v>
      </c>
      <c r="E229" s="3" t="b">
        <v>1</v>
      </c>
      <c r="F229" s="13">
        <v>34.638358592986997</v>
      </c>
      <c r="G229" s="13">
        <v>0.11646008491516099</v>
      </c>
      <c r="H229" s="13">
        <v>28.233777999877901</v>
      </c>
      <c r="I229" s="13">
        <v>0.17078161239624001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 t="b">
        <v>1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Y229" t="s">
        <v>148</v>
      </c>
      <c r="Z229" t="s">
        <v>148</v>
      </c>
      <c r="AA229" t="s">
        <v>148</v>
      </c>
      <c r="AB229" t="s">
        <v>148</v>
      </c>
      <c r="AC229" t="s">
        <v>148</v>
      </c>
      <c r="AD229" t="s">
        <v>148</v>
      </c>
      <c r="AE229" t="s">
        <v>148</v>
      </c>
      <c r="AF229" t="s">
        <v>148</v>
      </c>
    </row>
    <row r="230" spans="1:33" x14ac:dyDescent="0.2">
      <c r="A230" s="7">
        <v>2306.0420899999999</v>
      </c>
      <c r="B230" s="3" t="s">
        <v>16</v>
      </c>
      <c r="C230" s="3">
        <v>12</v>
      </c>
      <c r="D230" s="3">
        <v>12</v>
      </c>
      <c r="E230" s="3" t="b">
        <v>1</v>
      </c>
      <c r="F230" s="13">
        <v>5.3493132591247496</v>
      </c>
      <c r="G230" s="13">
        <v>0.17094397544860801</v>
      </c>
      <c r="H230" s="13">
        <v>3.6893758773803702</v>
      </c>
      <c r="I230" s="13">
        <v>0.17250394821166901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 t="b">
        <v>1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Y230" t="s">
        <v>148</v>
      </c>
      <c r="Z230" t="s">
        <v>148</v>
      </c>
      <c r="AA230" t="s">
        <v>148</v>
      </c>
      <c r="AB230" t="s">
        <v>148</v>
      </c>
      <c r="AC230" t="s">
        <v>148</v>
      </c>
      <c r="AD230" t="s">
        <v>148</v>
      </c>
      <c r="AE230" t="s">
        <v>148</v>
      </c>
      <c r="AF230" t="s">
        <v>148</v>
      </c>
    </row>
    <row r="231" spans="1:33" x14ac:dyDescent="0.2">
      <c r="A231" s="7">
        <v>2306.0128399999999</v>
      </c>
      <c r="B231" s="3" t="s">
        <v>10</v>
      </c>
      <c r="C231" s="3">
        <v>0</v>
      </c>
      <c r="D231" s="3">
        <v>0</v>
      </c>
      <c r="E231" s="3" t="b">
        <v>1</v>
      </c>
      <c r="F231" s="13">
        <v>26.988553762435899</v>
      </c>
      <c r="G231" s="13">
        <v>0.17196226119995101</v>
      </c>
      <c r="H231" s="13">
        <v>20.041591167449901</v>
      </c>
      <c r="I231" s="13">
        <v>0.168800354003906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 t="b">
        <v>1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Y231" t="s">
        <v>148</v>
      </c>
      <c r="Z231" t="s">
        <v>148</v>
      </c>
      <c r="AA231" t="s">
        <v>148</v>
      </c>
      <c r="AB231" t="s">
        <v>148</v>
      </c>
      <c r="AC231" t="s">
        <v>148</v>
      </c>
      <c r="AD231" t="s">
        <v>148</v>
      </c>
      <c r="AE231" t="s">
        <v>148</v>
      </c>
      <c r="AF231" t="s">
        <v>148</v>
      </c>
    </row>
    <row r="232" spans="1:33" x14ac:dyDescent="0.2">
      <c r="A232" s="7">
        <v>2306.0137199999999</v>
      </c>
      <c r="B232" s="3" t="s">
        <v>13</v>
      </c>
      <c r="C232" s="3">
        <v>0</v>
      </c>
      <c r="D232" s="3">
        <v>0</v>
      </c>
      <c r="E232" s="3" t="b">
        <v>1</v>
      </c>
      <c r="F232" s="13">
        <v>14.2241086959838</v>
      </c>
      <c r="G232" s="13">
        <v>0.115730285644531</v>
      </c>
      <c r="H232" s="13">
        <v>12.316921949386501</v>
      </c>
      <c r="I232" s="13">
        <v>0.17434716224670399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 t="b">
        <v>1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Y232" t="s">
        <v>148</v>
      </c>
      <c r="Z232" t="s">
        <v>148</v>
      </c>
      <c r="AA232" t="s">
        <v>148</v>
      </c>
      <c r="AB232" t="s">
        <v>148</v>
      </c>
      <c r="AC232" t="s">
        <v>148</v>
      </c>
      <c r="AD232" t="s">
        <v>148</v>
      </c>
      <c r="AE232" t="s">
        <v>148</v>
      </c>
      <c r="AF232" t="s">
        <v>148</v>
      </c>
    </row>
    <row r="233" spans="1:33" x14ac:dyDescent="0.2">
      <c r="A233" s="7">
        <v>2306.0028600000001</v>
      </c>
      <c r="B233" s="3" t="s">
        <v>23</v>
      </c>
      <c r="C233" s="3">
        <v>0</v>
      </c>
      <c r="D233" s="3">
        <v>0</v>
      </c>
      <c r="E233" s="3" t="b">
        <v>1</v>
      </c>
      <c r="F233" s="13">
        <v>37.282210111617999</v>
      </c>
      <c r="G233" s="13">
        <v>0.16787075996398901</v>
      </c>
      <c r="H233" s="13">
        <v>30.373202085494899</v>
      </c>
      <c r="I233" s="13">
        <v>0.17019248008728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 t="b">
        <v>1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Y233" t="s">
        <v>148</v>
      </c>
      <c r="Z233" t="s">
        <v>148</v>
      </c>
      <c r="AA233" t="s">
        <v>148</v>
      </c>
      <c r="AB233" t="s">
        <v>148</v>
      </c>
      <c r="AC233" t="s">
        <v>148</v>
      </c>
      <c r="AD233" t="s">
        <v>148</v>
      </c>
      <c r="AE233" t="s">
        <v>148</v>
      </c>
      <c r="AF233" t="s">
        <v>148</v>
      </c>
    </row>
    <row r="234" spans="1:33" x14ac:dyDescent="0.2">
      <c r="A234" s="7">
        <v>2306.01179</v>
      </c>
      <c r="B234" s="3" t="s">
        <v>53</v>
      </c>
      <c r="C234" s="3">
        <v>0</v>
      </c>
      <c r="D234" s="3">
        <v>0</v>
      </c>
      <c r="E234" s="3" t="b">
        <v>1</v>
      </c>
      <c r="F234" s="13">
        <v>14.3457231521606</v>
      </c>
      <c r="G234" s="13">
        <v>0.116119384765625</v>
      </c>
      <c r="H234" s="13">
        <v>11.241486787795999</v>
      </c>
      <c r="I234" s="13">
        <v>0.21866106986999501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 t="b">
        <v>1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Y234" t="s">
        <v>148</v>
      </c>
      <c r="Z234" t="s">
        <v>148</v>
      </c>
      <c r="AA234" t="s">
        <v>148</v>
      </c>
      <c r="AB234" t="s">
        <v>148</v>
      </c>
      <c r="AC234" t="s">
        <v>148</v>
      </c>
      <c r="AD234" t="s">
        <v>148</v>
      </c>
      <c r="AE234" t="s">
        <v>148</v>
      </c>
      <c r="AF234" t="s">
        <v>148</v>
      </c>
    </row>
    <row r="235" spans="1:33" x14ac:dyDescent="0.2">
      <c r="A235" s="7">
        <v>2306.0037299999999</v>
      </c>
      <c r="B235" s="3" t="s">
        <v>13</v>
      </c>
      <c r="C235" s="3">
        <v>12</v>
      </c>
      <c r="D235" s="3">
        <v>0</v>
      </c>
      <c r="E235" s="3" t="b">
        <v>1</v>
      </c>
      <c r="F235" s="13">
        <v>10.9423294067382</v>
      </c>
      <c r="G235" s="13">
        <v>0.21837186813354401</v>
      </c>
      <c r="H235" s="13">
        <v>8.2929656505584699</v>
      </c>
      <c r="I235" s="13">
        <v>0.16904282569885201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 t="b">
        <v>1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Y235" t="s">
        <v>148</v>
      </c>
      <c r="Z235" t="s">
        <v>148</v>
      </c>
      <c r="AA235" t="s">
        <v>148</v>
      </c>
      <c r="AB235" t="s">
        <v>148</v>
      </c>
      <c r="AC235" t="s">
        <v>148</v>
      </c>
      <c r="AD235" t="s">
        <v>148</v>
      </c>
      <c r="AE235" t="s">
        <v>148</v>
      </c>
      <c r="AF235" t="s">
        <v>148</v>
      </c>
    </row>
    <row r="236" spans="1:33" x14ac:dyDescent="0.2">
      <c r="A236" s="7">
        <v>2306.0140200000001</v>
      </c>
      <c r="B236" s="3" t="s">
        <v>18</v>
      </c>
      <c r="C236" s="3">
        <v>12</v>
      </c>
      <c r="D236" s="3">
        <v>0</v>
      </c>
      <c r="E236" s="3" t="b">
        <v>1</v>
      </c>
      <c r="F236" s="13">
        <v>14.044573783874499</v>
      </c>
      <c r="G236" s="13">
        <v>0.16644167900085399</v>
      </c>
      <c r="H236" s="13">
        <v>12.0656642913818</v>
      </c>
      <c r="I236" s="13">
        <v>0.17493247985839799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 t="b">
        <v>1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Y236" t="s">
        <v>148</v>
      </c>
      <c r="Z236" t="s">
        <v>148</v>
      </c>
      <c r="AA236" t="s">
        <v>148</v>
      </c>
      <c r="AB236" t="s">
        <v>148</v>
      </c>
      <c r="AC236" t="s">
        <v>148</v>
      </c>
      <c r="AD236" t="s">
        <v>148</v>
      </c>
      <c r="AE236" t="s">
        <v>148</v>
      </c>
      <c r="AF236" t="s">
        <v>148</v>
      </c>
    </row>
    <row r="237" spans="1:33" x14ac:dyDescent="0.2">
      <c r="A237" s="7">
        <v>2306.0017800000001</v>
      </c>
      <c r="B237" s="3" t="s">
        <v>10</v>
      </c>
      <c r="C237" s="3">
        <v>12</v>
      </c>
      <c r="D237" s="3">
        <v>0</v>
      </c>
      <c r="E237" s="3" t="b">
        <v>1</v>
      </c>
      <c r="F237" s="13">
        <v>23.430259466171201</v>
      </c>
      <c r="G237" s="13">
        <v>0.220892429351806</v>
      </c>
      <c r="H237" s="13">
        <v>19.988907098770099</v>
      </c>
      <c r="I237" s="13">
        <v>0.17708086967468201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 t="b">
        <v>1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Y237" t="s">
        <v>148</v>
      </c>
      <c r="Z237" t="s">
        <v>148</v>
      </c>
      <c r="AA237" t="s">
        <v>148</v>
      </c>
      <c r="AB237" t="s">
        <v>148</v>
      </c>
      <c r="AC237" t="s">
        <v>148</v>
      </c>
      <c r="AD237" t="s">
        <v>148</v>
      </c>
      <c r="AE237" t="s">
        <v>148</v>
      </c>
      <c r="AF237" t="s">
        <v>148</v>
      </c>
    </row>
    <row r="238" spans="1:33" x14ac:dyDescent="0.2">
      <c r="A238" s="7">
        <v>2306.0213600000002</v>
      </c>
      <c r="B238" s="3" t="s">
        <v>10</v>
      </c>
      <c r="C238" s="3">
        <v>0</v>
      </c>
      <c r="D238" s="3">
        <v>0</v>
      </c>
      <c r="E238" s="3" t="b">
        <v>1</v>
      </c>
      <c r="F238" s="13">
        <v>11.784330844879101</v>
      </c>
      <c r="G238" s="13">
        <v>0.17093968391418399</v>
      </c>
      <c r="H238" s="13">
        <v>9.5025317668914795</v>
      </c>
      <c r="I238" s="13">
        <v>0.16933250427245999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 t="b">
        <v>1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Y238" t="s">
        <v>148</v>
      </c>
      <c r="Z238" t="s">
        <v>148</v>
      </c>
      <c r="AA238" t="s">
        <v>148</v>
      </c>
      <c r="AB238" t="s">
        <v>148</v>
      </c>
      <c r="AC238" t="s">
        <v>148</v>
      </c>
      <c r="AD238" t="s">
        <v>148</v>
      </c>
      <c r="AE238" t="s">
        <v>148</v>
      </c>
      <c r="AF238" t="s">
        <v>148</v>
      </c>
    </row>
    <row r="239" spans="1:33" x14ac:dyDescent="0.2">
      <c r="A239" s="7">
        <v>2306.0005299999998</v>
      </c>
      <c r="B239" s="3" t="s">
        <v>54</v>
      </c>
      <c r="C239" s="3">
        <v>12</v>
      </c>
      <c r="D239" s="3">
        <v>0</v>
      </c>
      <c r="E239" s="3" t="b">
        <v>1</v>
      </c>
      <c r="F239" s="13">
        <v>18.863674879074001</v>
      </c>
      <c r="G239" s="13">
        <v>0.216286420822143</v>
      </c>
      <c r="H239" s="13">
        <v>13.4555945396423</v>
      </c>
      <c r="I239" s="13">
        <v>0.166310310363769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 t="b">
        <v>1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Y239" t="s">
        <v>148</v>
      </c>
      <c r="Z239" t="s">
        <v>148</v>
      </c>
      <c r="AA239" t="s">
        <v>148</v>
      </c>
      <c r="AB239" t="s">
        <v>148</v>
      </c>
      <c r="AC239" t="s">
        <v>148</v>
      </c>
      <c r="AD239" t="s">
        <v>148</v>
      </c>
      <c r="AE239" t="s">
        <v>148</v>
      </c>
      <c r="AF239" t="s">
        <v>148</v>
      </c>
    </row>
    <row r="240" spans="1:33" x14ac:dyDescent="0.2">
      <c r="A240" s="7">
        <v>2306.09186</v>
      </c>
      <c r="B240" s="3" t="s">
        <v>10</v>
      </c>
      <c r="C240" s="3">
        <v>0</v>
      </c>
      <c r="D240" s="3">
        <v>0</v>
      </c>
      <c r="E240" s="3" t="b">
        <v>1</v>
      </c>
      <c r="F240" s="13">
        <v>19.4958608150482</v>
      </c>
      <c r="G240" s="13">
        <v>0.11630511283874501</v>
      </c>
      <c r="H240" s="13">
        <v>13.867646455764699</v>
      </c>
      <c r="I240" s="13">
        <v>0.17081212997436501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 t="b">
        <v>1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Y240" t="s">
        <v>148</v>
      </c>
      <c r="Z240" t="s">
        <v>148</v>
      </c>
      <c r="AA240" t="s">
        <v>148</v>
      </c>
      <c r="AB240" t="s">
        <v>148</v>
      </c>
      <c r="AC240" t="s">
        <v>148</v>
      </c>
      <c r="AD240" t="s">
        <v>148</v>
      </c>
      <c r="AE240" t="s">
        <v>148</v>
      </c>
      <c r="AF240" t="s">
        <v>148</v>
      </c>
    </row>
    <row r="241" spans="1:33" x14ac:dyDescent="0.2">
      <c r="A241" s="7">
        <v>2306.0004800000002</v>
      </c>
      <c r="B241" s="3" t="s">
        <v>18</v>
      </c>
      <c r="C241" s="3">
        <v>0</v>
      </c>
      <c r="D241" s="3">
        <v>0</v>
      </c>
      <c r="E241" s="3" t="b">
        <v>1</v>
      </c>
      <c r="F241" s="13">
        <v>13.6505320072174</v>
      </c>
      <c r="G241" s="13">
        <v>0.16830778121948201</v>
      </c>
      <c r="H241" s="13">
        <v>10.441155195236201</v>
      </c>
      <c r="I241" s="13">
        <v>0.16814804077148399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 t="b">
        <v>1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Y241" t="s">
        <v>148</v>
      </c>
      <c r="Z241" t="s">
        <v>148</v>
      </c>
      <c r="AA241" t="s">
        <v>148</v>
      </c>
      <c r="AB241" t="s">
        <v>148</v>
      </c>
      <c r="AC241" t="s">
        <v>148</v>
      </c>
      <c r="AD241" t="s">
        <v>148</v>
      </c>
      <c r="AE241" t="s">
        <v>148</v>
      </c>
      <c r="AF241" t="s">
        <v>148</v>
      </c>
    </row>
    <row r="242" spans="1:33" x14ac:dyDescent="0.2">
      <c r="A242" s="7">
        <v>2306.1529099999998</v>
      </c>
      <c r="B242" s="3" t="s">
        <v>10</v>
      </c>
      <c r="C242" s="3">
        <v>0</v>
      </c>
      <c r="D242" s="3">
        <v>0</v>
      </c>
      <c r="E242" s="3" t="b">
        <v>1</v>
      </c>
      <c r="F242" s="13">
        <v>7.0552899837493896</v>
      </c>
      <c r="G242" s="13">
        <v>0.11567187309265101</v>
      </c>
      <c r="H242" s="13">
        <v>6.0564098358154297</v>
      </c>
      <c r="I242" s="13">
        <v>0.16887760162353499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 t="b">
        <v>1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Y242" t="s">
        <v>148</v>
      </c>
      <c r="Z242" t="s">
        <v>148</v>
      </c>
      <c r="AA242" t="s">
        <v>148</v>
      </c>
      <c r="AB242" t="s">
        <v>148</v>
      </c>
      <c r="AC242" t="s">
        <v>148</v>
      </c>
      <c r="AD242" t="s">
        <v>148</v>
      </c>
      <c r="AE242" t="s">
        <v>148</v>
      </c>
      <c r="AF242" t="s">
        <v>148</v>
      </c>
    </row>
    <row r="243" spans="1:33" x14ac:dyDescent="0.2">
      <c r="A243" s="7">
        <v>2306.00054</v>
      </c>
      <c r="B243" s="3" t="s">
        <v>18</v>
      </c>
      <c r="C243" s="3">
        <v>12</v>
      </c>
      <c r="D243" s="3">
        <v>0</v>
      </c>
      <c r="E243" s="3" t="b">
        <v>1</v>
      </c>
      <c r="F243" s="13">
        <v>10.6482758522033</v>
      </c>
      <c r="G243" s="13">
        <v>0.16681361198425201</v>
      </c>
      <c r="H243" s="13">
        <v>8.0309743881225497</v>
      </c>
      <c r="I243" s="13">
        <v>0.17074847221374501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 t="b">
        <v>1</v>
      </c>
      <c r="S243" s="3">
        <v>0</v>
      </c>
      <c r="T243" s="3">
        <v>0</v>
      </c>
      <c r="U243" s="3">
        <v>0</v>
      </c>
      <c r="V243" s="3">
        <v>4</v>
      </c>
      <c r="W243" s="3">
        <v>0</v>
      </c>
      <c r="Y243" t="s">
        <v>148</v>
      </c>
      <c r="Z243" t="s">
        <v>148</v>
      </c>
      <c r="AA243" t="s">
        <v>148</v>
      </c>
      <c r="AB243" t="s">
        <v>148</v>
      </c>
      <c r="AC243" t="s">
        <v>148</v>
      </c>
      <c r="AD243" t="s">
        <v>148</v>
      </c>
      <c r="AE243" t="s">
        <v>148</v>
      </c>
      <c r="AF243" t="s">
        <v>148</v>
      </c>
      <c r="AG243" t="s">
        <v>145</v>
      </c>
    </row>
    <row r="244" spans="1:33" x14ac:dyDescent="0.2">
      <c r="A244" s="7">
        <v>2306.0088000000001</v>
      </c>
      <c r="C244" s="3">
        <v>12</v>
      </c>
      <c r="D244" s="3">
        <v>12</v>
      </c>
      <c r="E244" s="3" t="b">
        <v>1</v>
      </c>
      <c r="F244" s="13">
        <v>0.61980199813842696</v>
      </c>
      <c r="G244" s="13">
        <v>0.116433858871459</v>
      </c>
      <c r="H244" s="13">
        <v>0.62188696861267001</v>
      </c>
      <c r="I244" s="13">
        <v>0.170815229415893</v>
      </c>
      <c r="Y244" t="s">
        <v>148</v>
      </c>
      <c r="Z244" t="s">
        <v>148</v>
      </c>
      <c r="AA244" t="s">
        <v>148</v>
      </c>
      <c r="AB244" t="s">
        <v>148</v>
      </c>
      <c r="AC244" t="s">
        <v>148</v>
      </c>
      <c r="AD244" t="s">
        <v>148</v>
      </c>
      <c r="AE244" t="s">
        <v>148</v>
      </c>
      <c r="AF244" t="s">
        <v>148</v>
      </c>
    </row>
    <row r="245" spans="1:33" x14ac:dyDescent="0.2">
      <c r="A245" s="7">
        <v>2306.1050300000002</v>
      </c>
      <c r="B245" s="3" t="s">
        <v>23</v>
      </c>
      <c r="C245" s="3">
        <v>12</v>
      </c>
      <c r="D245" s="3">
        <v>12</v>
      </c>
      <c r="E245" s="3" t="b">
        <v>1</v>
      </c>
      <c r="F245" s="13">
        <v>3.88745737075805</v>
      </c>
      <c r="G245" s="13">
        <v>0.170016288757324</v>
      </c>
      <c r="H245" s="13">
        <v>3.0011796951293901</v>
      </c>
      <c r="I245" s="13">
        <v>0.168584585189819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 t="b">
        <v>1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Y245" t="s">
        <v>148</v>
      </c>
      <c r="Z245" t="s">
        <v>148</v>
      </c>
      <c r="AA245" t="s">
        <v>148</v>
      </c>
      <c r="AB245" t="s">
        <v>148</v>
      </c>
      <c r="AC245" t="s">
        <v>148</v>
      </c>
      <c r="AD245" t="s">
        <v>148</v>
      </c>
      <c r="AE245" t="s">
        <v>148</v>
      </c>
      <c r="AF245" t="s">
        <v>148</v>
      </c>
    </row>
    <row r="246" spans="1:33" x14ac:dyDescent="0.2">
      <c r="A246" s="7">
        <v>2306.0007599999999</v>
      </c>
      <c r="B246" s="3" t="s">
        <v>11</v>
      </c>
      <c r="C246" s="3">
        <v>0</v>
      </c>
      <c r="D246" s="3">
        <v>0</v>
      </c>
      <c r="E246" s="3" t="b">
        <v>0</v>
      </c>
      <c r="F246" s="13">
        <v>17.816728591918899</v>
      </c>
      <c r="G246" s="13">
        <v>0.17096900939941401</v>
      </c>
      <c r="H246" s="13">
        <v>13.0968329906463</v>
      </c>
      <c r="I246" s="13">
        <v>0.16781711578369099</v>
      </c>
      <c r="J246" s="3">
        <v>4</v>
      </c>
      <c r="K246" s="3">
        <v>4</v>
      </c>
      <c r="L246" s="3">
        <v>0</v>
      </c>
      <c r="M246" s="3">
        <v>0</v>
      </c>
      <c r="N246" s="3">
        <v>0</v>
      </c>
      <c r="O246" s="3">
        <v>2</v>
      </c>
      <c r="P246" s="3">
        <v>2</v>
      </c>
      <c r="Q246" s="3">
        <v>3</v>
      </c>
      <c r="R246" s="3" t="b">
        <v>1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Y246">
        <v>1</v>
      </c>
      <c r="Z246" t="s">
        <v>148</v>
      </c>
      <c r="AA246" t="s">
        <v>148</v>
      </c>
      <c r="AB246" t="s">
        <v>148</v>
      </c>
      <c r="AC246" t="s">
        <v>148</v>
      </c>
      <c r="AD246" t="s">
        <v>148</v>
      </c>
      <c r="AE246" t="s">
        <v>148</v>
      </c>
      <c r="AF246" t="s">
        <v>148</v>
      </c>
    </row>
    <row r="247" spans="1:33" x14ac:dyDescent="0.2">
      <c r="A247" s="7">
        <v>2306.0004300000001</v>
      </c>
      <c r="B247" s="3" t="s">
        <v>34</v>
      </c>
      <c r="C247" s="3">
        <v>0</v>
      </c>
      <c r="D247" s="3">
        <v>0</v>
      </c>
      <c r="E247" s="3" t="b">
        <v>1</v>
      </c>
      <c r="F247" s="13">
        <v>14.0388758182525</v>
      </c>
      <c r="G247" s="13">
        <v>0.173827409744262</v>
      </c>
      <c r="H247" s="13">
        <v>11.2317810058593</v>
      </c>
      <c r="I247" s="13">
        <v>0.16830754280090299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 t="b">
        <v>1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Y247" t="s">
        <v>148</v>
      </c>
      <c r="Z247" t="s">
        <v>148</v>
      </c>
      <c r="AA247" t="s">
        <v>148</v>
      </c>
      <c r="AB247" t="s">
        <v>148</v>
      </c>
      <c r="AC247" t="s">
        <v>148</v>
      </c>
      <c r="AD247" t="s">
        <v>148</v>
      </c>
      <c r="AE247" t="s">
        <v>148</v>
      </c>
      <c r="AF247" t="s">
        <v>148</v>
      </c>
    </row>
    <row r="248" spans="1:33" x14ac:dyDescent="0.2">
      <c r="A248" s="7">
        <v>2306.0016300000002</v>
      </c>
      <c r="B248" s="3" t="s">
        <v>55</v>
      </c>
      <c r="C248" s="3">
        <v>12</v>
      </c>
      <c r="D248" s="3">
        <v>12</v>
      </c>
      <c r="E248" s="3" t="b">
        <v>1</v>
      </c>
      <c r="F248" s="13">
        <v>11.335206747055</v>
      </c>
      <c r="G248" s="13">
        <v>0.22652673721313399</v>
      </c>
      <c r="H248" s="13">
        <v>9.9995033740997297</v>
      </c>
      <c r="I248" s="13">
        <v>0.1767578125</v>
      </c>
      <c r="J248" s="3">
        <v>6</v>
      </c>
      <c r="K248" s="3">
        <v>6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2</v>
      </c>
      <c r="R248" s="3" t="b">
        <v>1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Y248" t="s">
        <v>148</v>
      </c>
      <c r="Z248" t="s">
        <v>148</v>
      </c>
      <c r="AA248" t="s">
        <v>148</v>
      </c>
      <c r="AB248" t="s">
        <v>148</v>
      </c>
      <c r="AC248" t="s">
        <v>148</v>
      </c>
      <c r="AD248" t="s">
        <v>148</v>
      </c>
      <c r="AE248" t="s">
        <v>148</v>
      </c>
      <c r="AF248" t="s">
        <v>148</v>
      </c>
    </row>
    <row r="249" spans="1:33" x14ac:dyDescent="0.2">
      <c r="A249" s="7">
        <v>2306.0230299999998</v>
      </c>
      <c r="B249" s="3" t="s">
        <v>10</v>
      </c>
      <c r="C249" s="3">
        <v>0</v>
      </c>
      <c r="D249" s="3">
        <v>0</v>
      </c>
      <c r="E249" s="3" t="b">
        <v>1</v>
      </c>
      <c r="F249" s="13">
        <v>33.370534896850501</v>
      </c>
      <c r="G249" s="13">
        <v>0.17139124870300201</v>
      </c>
      <c r="H249" s="13">
        <v>20.351256608962998</v>
      </c>
      <c r="I249" s="13">
        <v>0.16833543777465801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 t="b">
        <v>1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Y249" t="s">
        <v>148</v>
      </c>
      <c r="Z249" t="s">
        <v>148</v>
      </c>
      <c r="AA249" t="s">
        <v>148</v>
      </c>
      <c r="AB249" t="s">
        <v>148</v>
      </c>
      <c r="AC249" t="s">
        <v>148</v>
      </c>
      <c r="AD249" t="s">
        <v>148</v>
      </c>
      <c r="AE249" t="s">
        <v>148</v>
      </c>
      <c r="AF249" t="s">
        <v>148</v>
      </c>
    </row>
    <row r="250" spans="1:33" x14ac:dyDescent="0.2">
      <c r="A250" s="7">
        <v>2306.0066099999999</v>
      </c>
      <c r="B250" s="3" t="s">
        <v>13</v>
      </c>
      <c r="C250" s="3">
        <v>0</v>
      </c>
      <c r="D250" s="3">
        <v>0</v>
      </c>
      <c r="E250" s="3" t="b">
        <v>1</v>
      </c>
      <c r="F250" s="13">
        <v>6.35518050193786</v>
      </c>
      <c r="G250" s="13">
        <v>0.168423652648925</v>
      </c>
      <c r="H250" s="13">
        <v>3.7585606575012198</v>
      </c>
      <c r="I250" s="13">
        <v>0.169300317764282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 t="b">
        <v>1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Y250" t="s">
        <v>148</v>
      </c>
      <c r="Z250" t="s">
        <v>148</v>
      </c>
      <c r="AA250" t="s">
        <v>148</v>
      </c>
      <c r="AB250" t="s">
        <v>148</v>
      </c>
      <c r="AC250" t="s">
        <v>148</v>
      </c>
      <c r="AD250" t="s">
        <v>148</v>
      </c>
      <c r="AE250" t="s">
        <v>148</v>
      </c>
      <c r="AF250" t="s">
        <v>148</v>
      </c>
    </row>
    <row r="251" spans="1:33" x14ac:dyDescent="0.2">
      <c r="A251" s="7">
        <v>2306.1634600000002</v>
      </c>
      <c r="B251" s="3" t="s">
        <v>10</v>
      </c>
      <c r="C251" s="3">
        <v>0</v>
      </c>
      <c r="D251" s="3">
        <v>0</v>
      </c>
      <c r="E251" s="3" t="b">
        <v>1</v>
      </c>
      <c r="F251" s="13">
        <v>19.2220153808593</v>
      </c>
      <c r="G251" s="13">
        <v>0.171597003936767</v>
      </c>
      <c r="H251" s="13">
        <v>13.456602811813299</v>
      </c>
      <c r="I251" s="13">
        <v>0.17689609527587799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 t="b">
        <v>1</v>
      </c>
      <c r="S251" s="3">
        <v>0</v>
      </c>
      <c r="T251" s="3">
        <v>0</v>
      </c>
      <c r="U251" s="3">
        <v>0</v>
      </c>
      <c r="V251" s="3">
        <v>2</v>
      </c>
      <c r="W251" s="3">
        <v>0</v>
      </c>
      <c r="Y251" t="s">
        <v>148</v>
      </c>
      <c r="Z251" t="s">
        <v>148</v>
      </c>
      <c r="AA251" t="s">
        <v>148</v>
      </c>
      <c r="AB251" t="s">
        <v>148</v>
      </c>
      <c r="AC251" t="s">
        <v>148</v>
      </c>
      <c r="AD251" t="s">
        <v>148</v>
      </c>
      <c r="AE251" t="s">
        <v>148</v>
      </c>
      <c r="AF251" t="s">
        <v>148</v>
      </c>
      <c r="AG251" t="s">
        <v>145</v>
      </c>
    </row>
    <row r="252" spans="1:33" x14ac:dyDescent="0.2">
      <c r="A252" s="7">
        <v>2306.0179899999998</v>
      </c>
      <c r="B252" s="3" t="s">
        <v>10</v>
      </c>
      <c r="C252" s="3">
        <v>12</v>
      </c>
      <c r="D252" s="3">
        <v>12</v>
      </c>
      <c r="E252" s="3" t="b">
        <v>1</v>
      </c>
      <c r="F252" s="13">
        <v>5.3153390884399396</v>
      </c>
      <c r="G252" s="13">
        <v>0.21825313568115201</v>
      </c>
      <c r="H252" s="13">
        <v>3.7406415939331001</v>
      </c>
      <c r="I252" s="13">
        <v>0.168097019195556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 t="b">
        <v>1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Y252" t="s">
        <v>148</v>
      </c>
      <c r="Z252" t="s">
        <v>148</v>
      </c>
      <c r="AA252" t="s">
        <v>148</v>
      </c>
      <c r="AB252" t="s">
        <v>148</v>
      </c>
      <c r="AC252" t="s">
        <v>148</v>
      </c>
      <c r="AD252" t="s">
        <v>148</v>
      </c>
      <c r="AE252" t="s">
        <v>148</v>
      </c>
      <c r="AF252" t="s">
        <v>148</v>
      </c>
    </row>
    <row r="253" spans="1:33" x14ac:dyDescent="0.2">
      <c r="A253" s="7">
        <v>2306.0000799999998</v>
      </c>
      <c r="B253" s="3" t="s">
        <v>10</v>
      </c>
      <c r="C253" s="3">
        <v>0</v>
      </c>
      <c r="D253" s="3">
        <v>0</v>
      </c>
      <c r="E253" s="3" t="b">
        <v>1</v>
      </c>
      <c r="F253" s="13">
        <v>27.016806602477999</v>
      </c>
      <c r="G253" s="13">
        <v>0.172290563583374</v>
      </c>
      <c r="H253" s="13">
        <v>17.289794206619199</v>
      </c>
      <c r="I253" s="13">
        <v>0.173320531845092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 t="b">
        <v>1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Y253" t="s">
        <v>148</v>
      </c>
      <c r="Z253" t="s">
        <v>148</v>
      </c>
      <c r="AA253" t="s">
        <v>148</v>
      </c>
      <c r="AB253" t="s">
        <v>148</v>
      </c>
      <c r="AC253" t="s">
        <v>148</v>
      </c>
      <c r="AD253" t="s">
        <v>148</v>
      </c>
      <c r="AE253" t="s">
        <v>148</v>
      </c>
      <c r="AF253" t="s">
        <v>148</v>
      </c>
    </row>
    <row r="254" spans="1:33" x14ac:dyDescent="0.2">
      <c r="A254" s="7">
        <v>2306.0203299999998</v>
      </c>
      <c r="B254" s="3" t="s">
        <v>18</v>
      </c>
      <c r="C254" s="3">
        <v>0</v>
      </c>
      <c r="D254" s="3">
        <v>0</v>
      </c>
      <c r="E254" s="3" t="b">
        <v>1</v>
      </c>
      <c r="F254" s="13">
        <v>17.1443610191345</v>
      </c>
      <c r="G254" s="13">
        <v>0.116011619567871</v>
      </c>
      <c r="H254" s="13">
        <v>13.223992824554401</v>
      </c>
      <c r="I254" s="13">
        <v>0.167352199554443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 t="b">
        <v>1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Y254" t="s">
        <v>148</v>
      </c>
      <c r="Z254" t="s">
        <v>148</v>
      </c>
      <c r="AA254" t="s">
        <v>148</v>
      </c>
      <c r="AB254" t="s">
        <v>148</v>
      </c>
      <c r="AC254" t="s">
        <v>148</v>
      </c>
      <c r="AD254" t="s">
        <v>148</v>
      </c>
      <c r="AE254" t="s">
        <v>148</v>
      </c>
      <c r="AF254" t="s">
        <v>148</v>
      </c>
    </row>
    <row r="255" spans="1:33" x14ac:dyDescent="0.2">
      <c r="A255" s="7">
        <v>2306.0154400000001</v>
      </c>
      <c r="B255" s="3" t="s">
        <v>10</v>
      </c>
      <c r="C255" s="3">
        <v>12</v>
      </c>
      <c r="D255" s="3">
        <v>0</v>
      </c>
      <c r="E255" s="3" t="b">
        <v>1</v>
      </c>
      <c r="F255" s="13">
        <v>19.7914044857025</v>
      </c>
      <c r="G255" s="13">
        <v>0.216932773590087</v>
      </c>
      <c r="H255" s="13">
        <v>14.2281708717346</v>
      </c>
      <c r="I255" s="13">
        <v>0.17521548271179199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 t="b">
        <v>1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Y255" t="s">
        <v>148</v>
      </c>
      <c r="Z255" t="s">
        <v>148</v>
      </c>
      <c r="AA255" t="s">
        <v>148</v>
      </c>
      <c r="AB255" t="s">
        <v>148</v>
      </c>
      <c r="AC255" t="s">
        <v>148</v>
      </c>
      <c r="AD255" t="s">
        <v>148</v>
      </c>
      <c r="AE255" t="s">
        <v>148</v>
      </c>
      <c r="AF255" t="s">
        <v>148</v>
      </c>
    </row>
    <row r="256" spans="1:33" x14ac:dyDescent="0.2">
      <c r="A256" s="7">
        <v>2306.0091600000001</v>
      </c>
      <c r="B256" s="3" t="s">
        <v>13</v>
      </c>
      <c r="C256" s="3">
        <v>12</v>
      </c>
      <c r="D256" s="3">
        <v>0</v>
      </c>
      <c r="E256" s="3" t="b">
        <v>1</v>
      </c>
      <c r="F256" s="13">
        <v>12.5920660495758</v>
      </c>
      <c r="G256" s="13">
        <v>0.220142602920532</v>
      </c>
      <c r="H256" s="13">
        <v>9.8345651626586896</v>
      </c>
      <c r="I256" s="13">
        <v>0.23302721977233801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 t="b">
        <v>1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Y256" t="s">
        <v>148</v>
      </c>
      <c r="Z256" t="s">
        <v>148</v>
      </c>
      <c r="AA256" t="s">
        <v>148</v>
      </c>
      <c r="AB256" t="s">
        <v>148</v>
      </c>
      <c r="AC256" t="s">
        <v>148</v>
      </c>
      <c r="AD256" t="s">
        <v>148</v>
      </c>
      <c r="AE256" t="s">
        <v>148</v>
      </c>
      <c r="AF256" t="s">
        <v>148</v>
      </c>
    </row>
    <row r="257" spans="1:32" x14ac:dyDescent="0.2">
      <c r="A257" s="7">
        <v>2306.06151</v>
      </c>
      <c r="B257" s="3" t="s">
        <v>56</v>
      </c>
      <c r="C257" s="3">
        <v>0</v>
      </c>
      <c r="D257" s="3">
        <v>0</v>
      </c>
      <c r="E257" s="3" t="b">
        <v>1</v>
      </c>
      <c r="F257" s="13">
        <v>17.827012300491301</v>
      </c>
      <c r="G257" s="13">
        <v>0.116133689880371</v>
      </c>
      <c r="H257" s="13">
        <v>11.088747739791801</v>
      </c>
      <c r="I257" s="13">
        <v>0.168012380599975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 t="b">
        <v>1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Y257" t="s">
        <v>148</v>
      </c>
      <c r="Z257" t="s">
        <v>148</v>
      </c>
      <c r="AA257" t="s">
        <v>148</v>
      </c>
      <c r="AB257" t="s">
        <v>148</v>
      </c>
      <c r="AC257" t="s">
        <v>148</v>
      </c>
      <c r="AD257" t="s">
        <v>148</v>
      </c>
      <c r="AE257" t="s">
        <v>148</v>
      </c>
      <c r="AF257" t="s">
        <v>148</v>
      </c>
    </row>
    <row r="258" spans="1:32" x14ac:dyDescent="0.2">
      <c r="A258" s="7">
        <v>2306.0037200000002</v>
      </c>
      <c r="B258" s="3" t="s">
        <v>23</v>
      </c>
      <c r="C258" s="3">
        <v>0</v>
      </c>
      <c r="D258" s="3">
        <v>0</v>
      </c>
      <c r="E258" s="3" t="b">
        <v>0</v>
      </c>
      <c r="F258" s="13">
        <v>21.1817879676818</v>
      </c>
      <c r="G258" s="13">
        <v>0.166283369064331</v>
      </c>
      <c r="H258" s="13">
        <v>14.731053829193099</v>
      </c>
      <c r="I258" s="13">
        <v>0.170036315917968</v>
      </c>
      <c r="J258" s="3">
        <v>2</v>
      </c>
      <c r="K258" s="3">
        <v>0</v>
      </c>
      <c r="L258" s="3">
        <v>0</v>
      </c>
      <c r="M258" s="3">
        <v>0</v>
      </c>
      <c r="N258" s="3">
        <v>0</v>
      </c>
      <c r="O258" s="3">
        <v>2</v>
      </c>
      <c r="P258" s="3">
        <v>0</v>
      </c>
      <c r="Q258" s="3">
        <v>0</v>
      </c>
      <c r="R258" s="3" t="b">
        <v>1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2">
      <c r="A259" s="7">
        <v>2306.0574999999999</v>
      </c>
      <c r="B259" s="3" t="s">
        <v>10</v>
      </c>
      <c r="C259" s="3">
        <v>0</v>
      </c>
      <c r="D259" s="3">
        <v>0</v>
      </c>
      <c r="E259" s="3" t="b">
        <v>1</v>
      </c>
      <c r="F259" s="13">
        <v>6.6247069835662797</v>
      </c>
      <c r="G259" s="13">
        <v>0.116230010986328</v>
      </c>
      <c r="H259" s="13">
        <v>4.4926557540893501</v>
      </c>
      <c r="I259" s="13">
        <v>0.167054653167724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 t="b">
        <v>1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Y259" t="s">
        <v>148</v>
      </c>
      <c r="Z259" t="s">
        <v>148</v>
      </c>
      <c r="AA259" t="s">
        <v>148</v>
      </c>
      <c r="AB259" t="s">
        <v>148</v>
      </c>
      <c r="AC259" t="s">
        <v>148</v>
      </c>
      <c r="AD259" t="s">
        <v>148</v>
      </c>
      <c r="AE259" t="s">
        <v>148</v>
      </c>
      <c r="AF259" t="s">
        <v>148</v>
      </c>
    </row>
    <row r="260" spans="1:32" x14ac:dyDescent="0.2">
      <c r="A260" s="7">
        <v>2306.0048999999999</v>
      </c>
      <c r="B260" s="3" t="s">
        <v>57</v>
      </c>
      <c r="C260" s="3">
        <v>12</v>
      </c>
      <c r="D260" s="3">
        <v>12</v>
      </c>
      <c r="E260" s="3" t="b">
        <v>0</v>
      </c>
      <c r="F260" s="13">
        <v>0.520410776138305</v>
      </c>
      <c r="G260" s="13">
        <v>0.168676137924194</v>
      </c>
      <c r="H260" s="13">
        <v>0.469096899032592</v>
      </c>
      <c r="I260" s="13">
        <v>0.17053604125976499</v>
      </c>
      <c r="Y260" t="s">
        <v>119</v>
      </c>
      <c r="Z260" t="s">
        <v>148</v>
      </c>
      <c r="AA260" t="s">
        <v>148</v>
      </c>
      <c r="AB260" t="s">
        <v>148</v>
      </c>
      <c r="AC260" t="s">
        <v>148</v>
      </c>
      <c r="AD260" t="s">
        <v>148</v>
      </c>
      <c r="AE260" t="s">
        <v>148</v>
      </c>
      <c r="AF260" t="s">
        <v>148</v>
      </c>
    </row>
    <row r="261" spans="1:32" x14ac:dyDescent="0.2">
      <c r="A261" s="7">
        <v>2306.0005999999998</v>
      </c>
      <c r="B261" s="3" t="s">
        <v>11</v>
      </c>
      <c r="C261" s="3">
        <v>12</v>
      </c>
      <c r="D261" s="3">
        <v>0</v>
      </c>
      <c r="E261" s="3" t="b">
        <v>0</v>
      </c>
      <c r="F261" s="13">
        <v>16.706601858138999</v>
      </c>
      <c r="G261" s="13">
        <v>0.26810908317565901</v>
      </c>
      <c r="H261" s="13">
        <v>11.3462281227111</v>
      </c>
      <c r="I261" s="13">
        <v>0.16968011856079099</v>
      </c>
      <c r="J261" s="3">
        <v>1</v>
      </c>
      <c r="K261" s="3">
        <v>1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2</v>
      </c>
      <c r="R261" s="3" t="b">
        <v>1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Y261">
        <v>1</v>
      </c>
      <c r="Z261" t="s">
        <v>148</v>
      </c>
      <c r="AA261" t="s">
        <v>148</v>
      </c>
      <c r="AB261" t="s">
        <v>148</v>
      </c>
      <c r="AC261" t="s">
        <v>148</v>
      </c>
      <c r="AD261" t="s">
        <v>148</v>
      </c>
      <c r="AE261" t="s">
        <v>148</v>
      </c>
      <c r="AF261" t="s">
        <v>148</v>
      </c>
    </row>
    <row r="262" spans="1:32" x14ac:dyDescent="0.2">
      <c r="A262" s="7">
        <v>2306.00279</v>
      </c>
      <c r="B262" s="3" t="s">
        <v>23</v>
      </c>
      <c r="C262" s="3">
        <v>12</v>
      </c>
      <c r="D262" s="3">
        <v>12</v>
      </c>
      <c r="E262" s="3" t="b">
        <v>1</v>
      </c>
      <c r="F262" s="13">
        <v>3.8896498680114702</v>
      </c>
      <c r="G262" s="13">
        <v>0.16788053512573201</v>
      </c>
      <c r="H262" s="13">
        <v>2.9861147403717001</v>
      </c>
      <c r="I262" s="13">
        <v>0.14313769340515101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 t="b">
        <v>1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Y262" t="s">
        <v>148</v>
      </c>
      <c r="Z262" t="s">
        <v>148</v>
      </c>
      <c r="AA262" t="s">
        <v>148</v>
      </c>
      <c r="AB262" t="s">
        <v>148</v>
      </c>
      <c r="AC262" t="s">
        <v>148</v>
      </c>
      <c r="AD262" t="s">
        <v>148</v>
      </c>
      <c r="AE262" t="s">
        <v>148</v>
      </c>
      <c r="AF262" t="s">
        <v>148</v>
      </c>
    </row>
    <row r="263" spans="1:32" x14ac:dyDescent="0.2">
      <c r="A263" s="7">
        <v>2306.0059000000001</v>
      </c>
      <c r="B263" s="3" t="s">
        <v>13</v>
      </c>
      <c r="C263" s="3">
        <v>0</v>
      </c>
      <c r="D263" s="3">
        <v>0</v>
      </c>
      <c r="E263" s="3" t="b">
        <v>1</v>
      </c>
      <c r="F263" s="13">
        <v>8.3809061050415004</v>
      </c>
      <c r="G263" s="13">
        <v>0.115810394287109</v>
      </c>
      <c r="H263" s="13">
        <v>4.5044293403625399</v>
      </c>
      <c r="I263" s="13">
        <v>0.177493810653686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 t="b">
        <v>1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Y263" t="s">
        <v>148</v>
      </c>
      <c r="Z263" t="s">
        <v>148</v>
      </c>
      <c r="AA263" t="s">
        <v>148</v>
      </c>
      <c r="AB263" t="s">
        <v>148</v>
      </c>
      <c r="AC263" t="s">
        <v>148</v>
      </c>
      <c r="AD263" t="s">
        <v>148</v>
      </c>
      <c r="AE263" t="s">
        <v>148</v>
      </c>
      <c r="AF263" t="s">
        <v>148</v>
      </c>
    </row>
    <row r="264" spans="1:32" x14ac:dyDescent="0.2">
      <c r="A264" s="7">
        <v>2306.0034300000002</v>
      </c>
      <c r="B264" s="3" t="s">
        <v>23</v>
      </c>
      <c r="C264" s="3">
        <v>0</v>
      </c>
      <c r="D264" s="3">
        <v>0</v>
      </c>
      <c r="E264" s="3" t="b">
        <v>1</v>
      </c>
      <c r="F264" s="13">
        <v>5.2978324890136701</v>
      </c>
      <c r="G264" s="13">
        <v>0.17041754722595201</v>
      </c>
      <c r="H264" s="13">
        <v>3.5481288433074898</v>
      </c>
      <c r="I264" s="13">
        <v>0.173328638076782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 t="b">
        <v>1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Y264" t="s">
        <v>148</v>
      </c>
      <c r="Z264" t="s">
        <v>148</v>
      </c>
      <c r="AA264" t="s">
        <v>148</v>
      </c>
      <c r="AB264" t="s">
        <v>148</v>
      </c>
      <c r="AC264" t="s">
        <v>148</v>
      </c>
      <c r="AD264" t="s">
        <v>148</v>
      </c>
      <c r="AE264" t="s">
        <v>148</v>
      </c>
      <c r="AF264" t="s">
        <v>148</v>
      </c>
    </row>
    <row r="265" spans="1:32" x14ac:dyDescent="0.2">
      <c r="A265" s="7">
        <v>2306.1219999999998</v>
      </c>
      <c r="B265" s="3" t="s">
        <v>12</v>
      </c>
      <c r="C265" s="3">
        <v>0</v>
      </c>
      <c r="D265" s="3">
        <v>0</v>
      </c>
      <c r="E265" s="3" t="b">
        <v>1</v>
      </c>
      <c r="F265" s="13">
        <v>24.0307970046997</v>
      </c>
      <c r="G265" s="13">
        <v>0.116594076156616</v>
      </c>
      <c r="H265" s="13">
        <v>18.858238935470499</v>
      </c>
      <c r="I265" s="13">
        <v>0.171055793762207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 t="b">
        <v>1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Y265" t="s">
        <v>148</v>
      </c>
      <c r="Z265" t="s">
        <v>148</v>
      </c>
      <c r="AA265" t="s">
        <v>148</v>
      </c>
      <c r="AB265" t="s">
        <v>148</v>
      </c>
      <c r="AC265" t="s">
        <v>148</v>
      </c>
      <c r="AD265" t="s">
        <v>148</v>
      </c>
      <c r="AE265" t="s">
        <v>148</v>
      </c>
      <c r="AF265" t="s">
        <v>148</v>
      </c>
    </row>
    <row r="266" spans="1:32" x14ac:dyDescent="0.2">
      <c r="A266" s="7">
        <v>2306.0206199999998</v>
      </c>
      <c r="B266" s="3" t="s">
        <v>23</v>
      </c>
      <c r="C266" s="3">
        <v>0</v>
      </c>
      <c r="D266" s="3">
        <v>0</v>
      </c>
      <c r="E266" s="3" t="b">
        <v>1</v>
      </c>
      <c r="F266" s="13">
        <v>11.829971551895101</v>
      </c>
      <c r="G266" s="13">
        <v>0.11554741859436</v>
      </c>
      <c r="H266" s="13">
        <v>7.5269868373870796</v>
      </c>
      <c r="I266" s="13">
        <v>0.172609567642211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 t="b">
        <v>1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Y266" t="s">
        <v>148</v>
      </c>
      <c r="Z266" t="s">
        <v>148</v>
      </c>
      <c r="AA266" t="s">
        <v>148</v>
      </c>
      <c r="AB266" t="s">
        <v>148</v>
      </c>
      <c r="AC266" t="s">
        <v>148</v>
      </c>
      <c r="AD266" t="s">
        <v>148</v>
      </c>
      <c r="AE266" t="s">
        <v>148</v>
      </c>
      <c r="AF266" t="s">
        <v>148</v>
      </c>
    </row>
    <row r="267" spans="1:32" x14ac:dyDescent="0.2">
      <c r="A267" s="7">
        <v>2306.0130800000002</v>
      </c>
      <c r="B267" s="3" t="s">
        <v>49</v>
      </c>
      <c r="C267" s="3">
        <v>0</v>
      </c>
      <c r="D267" s="3">
        <v>0</v>
      </c>
      <c r="E267" s="3" t="b">
        <v>1</v>
      </c>
      <c r="F267" s="13">
        <v>7.2058117389678902</v>
      </c>
      <c r="G267" s="13">
        <v>0.11665081977844199</v>
      </c>
      <c r="H267" s="13">
        <v>5.9061481952667201</v>
      </c>
      <c r="I267" s="13">
        <v>0.174128532409667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 t="b">
        <v>1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Y267" t="s">
        <v>148</v>
      </c>
      <c r="Z267" t="s">
        <v>148</v>
      </c>
      <c r="AA267" t="s">
        <v>148</v>
      </c>
      <c r="AB267" t="s">
        <v>148</v>
      </c>
      <c r="AC267" t="s">
        <v>148</v>
      </c>
      <c r="AD267" t="s">
        <v>148</v>
      </c>
      <c r="AE267" t="s">
        <v>148</v>
      </c>
      <c r="AF267" t="s">
        <v>148</v>
      </c>
    </row>
    <row r="268" spans="1:32" x14ac:dyDescent="0.2">
      <c r="A268" s="7">
        <v>2306.00371</v>
      </c>
      <c r="B268" s="3" t="s">
        <v>10</v>
      </c>
      <c r="C268" s="3">
        <v>0</v>
      </c>
      <c r="D268" s="3">
        <v>0</v>
      </c>
      <c r="E268" s="3" t="b">
        <v>1</v>
      </c>
      <c r="F268" s="13">
        <v>7.1963405609130797</v>
      </c>
      <c r="G268" s="13">
        <v>0.16715478897094699</v>
      </c>
      <c r="H268" s="13">
        <v>4.25148272514343</v>
      </c>
      <c r="I268" s="13">
        <v>0.17055964469909601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 t="b">
        <v>1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Y268" t="s">
        <v>148</v>
      </c>
      <c r="Z268" t="s">
        <v>148</v>
      </c>
      <c r="AA268" t="s">
        <v>148</v>
      </c>
      <c r="AB268" t="s">
        <v>148</v>
      </c>
      <c r="AC268" t="s">
        <v>148</v>
      </c>
      <c r="AD268" t="s">
        <v>148</v>
      </c>
      <c r="AE268" t="s">
        <v>148</v>
      </c>
      <c r="AF268" t="s">
        <v>148</v>
      </c>
    </row>
    <row r="269" spans="1:32" x14ac:dyDescent="0.2">
      <c r="A269" s="7">
        <v>2306.0174000000002</v>
      </c>
      <c r="B269" s="3" t="s">
        <v>12</v>
      </c>
      <c r="C269" s="3">
        <v>0</v>
      </c>
      <c r="D269" s="3">
        <v>0</v>
      </c>
      <c r="E269" s="3" t="b">
        <v>1</v>
      </c>
      <c r="F269" s="13">
        <v>20.446733236312799</v>
      </c>
      <c r="G269" s="13">
        <v>0.11553215980529701</v>
      </c>
      <c r="H269" s="13">
        <v>14.226687192916801</v>
      </c>
      <c r="I269" s="13">
        <v>0.16743206977844199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 t="b">
        <v>1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Y269" t="s">
        <v>148</v>
      </c>
      <c r="Z269" t="s">
        <v>148</v>
      </c>
      <c r="AA269" t="s">
        <v>148</v>
      </c>
      <c r="AB269" t="s">
        <v>148</v>
      </c>
      <c r="AC269" t="s">
        <v>148</v>
      </c>
      <c r="AD269" t="s">
        <v>148</v>
      </c>
      <c r="AE269" t="s">
        <v>148</v>
      </c>
      <c r="AF269" t="s">
        <v>148</v>
      </c>
    </row>
    <row r="270" spans="1:32" x14ac:dyDescent="0.2">
      <c r="A270" s="7">
        <v>2306.0159199999998</v>
      </c>
      <c r="B270" s="3" t="s">
        <v>10</v>
      </c>
      <c r="C270" s="3">
        <v>0</v>
      </c>
      <c r="D270" s="3">
        <v>0</v>
      </c>
      <c r="E270" s="3" t="b">
        <v>1</v>
      </c>
      <c r="F270" s="13">
        <v>5.8515641689300502</v>
      </c>
      <c r="G270" s="13">
        <v>0.116579532623291</v>
      </c>
      <c r="H270" s="13">
        <v>4.1415383815765301</v>
      </c>
      <c r="I270" s="13">
        <v>0.22095370292663499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 t="b">
        <v>1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Y270" t="s">
        <v>148</v>
      </c>
      <c r="Z270" t="s">
        <v>148</v>
      </c>
      <c r="AA270" t="s">
        <v>148</v>
      </c>
      <c r="AB270" t="s">
        <v>148</v>
      </c>
      <c r="AC270" t="s">
        <v>148</v>
      </c>
      <c r="AD270" t="s">
        <v>148</v>
      </c>
      <c r="AE270" t="s">
        <v>148</v>
      </c>
      <c r="AF270" t="s">
        <v>148</v>
      </c>
    </row>
    <row r="271" spans="1:32" x14ac:dyDescent="0.2">
      <c r="A271" s="7">
        <v>2306.0088300000002</v>
      </c>
      <c r="B271" s="3" t="s">
        <v>16</v>
      </c>
      <c r="C271" s="3">
        <v>0</v>
      </c>
      <c r="D271" s="3">
        <v>0</v>
      </c>
      <c r="E271" s="3" t="b">
        <v>1</v>
      </c>
      <c r="F271" s="13">
        <v>18.986820697784399</v>
      </c>
      <c r="G271" s="13">
        <v>0.1709725856781</v>
      </c>
      <c r="H271" s="13">
        <v>12.4531338214874</v>
      </c>
      <c r="I271" s="13">
        <v>0.17014980316162101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 t="b">
        <v>1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Y271" t="s">
        <v>148</v>
      </c>
      <c r="Z271" t="s">
        <v>148</v>
      </c>
      <c r="AA271" t="s">
        <v>148</v>
      </c>
      <c r="AB271" t="s">
        <v>148</v>
      </c>
      <c r="AC271" t="s">
        <v>148</v>
      </c>
      <c r="AD271" t="s">
        <v>148</v>
      </c>
      <c r="AE271" t="s">
        <v>148</v>
      </c>
      <c r="AF271" t="s">
        <v>148</v>
      </c>
    </row>
    <row r="272" spans="1:32" x14ac:dyDescent="0.2">
      <c r="A272" s="7">
        <v>2306.0019000000002</v>
      </c>
      <c r="B272" s="3" t="s">
        <v>58</v>
      </c>
      <c r="C272" s="3">
        <v>0</v>
      </c>
      <c r="D272" s="3">
        <v>0</v>
      </c>
      <c r="E272" s="3" t="b">
        <v>1</v>
      </c>
      <c r="F272" s="13">
        <v>23.469280481338501</v>
      </c>
      <c r="G272" s="13">
        <v>0.11596393585205</v>
      </c>
      <c r="H272" s="13">
        <v>16.551445245742698</v>
      </c>
      <c r="I272" s="13">
        <v>0.16972589492797799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 t="b">
        <v>1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Y272" t="s">
        <v>148</v>
      </c>
      <c r="Z272" t="s">
        <v>148</v>
      </c>
      <c r="AA272" t="s">
        <v>148</v>
      </c>
      <c r="AB272" t="s">
        <v>148</v>
      </c>
      <c r="AC272" t="s">
        <v>148</v>
      </c>
      <c r="AD272" t="s">
        <v>148</v>
      </c>
      <c r="AE272" t="s">
        <v>148</v>
      </c>
      <c r="AF272" t="s">
        <v>148</v>
      </c>
    </row>
    <row r="273" spans="1:33" x14ac:dyDescent="0.2">
      <c r="A273" s="7">
        <v>2306.0020300000001</v>
      </c>
      <c r="B273" s="3" t="s">
        <v>14</v>
      </c>
      <c r="C273" s="3">
        <v>0</v>
      </c>
      <c r="D273" s="3">
        <v>0</v>
      </c>
      <c r="E273" s="3" t="b">
        <v>1</v>
      </c>
      <c r="F273" s="13">
        <v>13.2378842830657</v>
      </c>
      <c r="G273" s="13">
        <v>0.16851544380187899</v>
      </c>
      <c r="H273" s="13">
        <v>8.6733767986297607</v>
      </c>
      <c r="I273" s="13">
        <v>0.170197248458862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 t="b">
        <v>1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Y273" t="s">
        <v>148</v>
      </c>
      <c r="Z273" t="s">
        <v>148</v>
      </c>
      <c r="AA273" t="s">
        <v>148</v>
      </c>
      <c r="AB273" t="s">
        <v>148</v>
      </c>
      <c r="AC273" t="s">
        <v>148</v>
      </c>
      <c r="AD273" t="s">
        <v>148</v>
      </c>
      <c r="AE273" t="s">
        <v>148</v>
      </c>
      <c r="AF273" t="s">
        <v>148</v>
      </c>
    </row>
    <row r="274" spans="1:33" x14ac:dyDescent="0.2">
      <c r="A274" s="7">
        <v>2306.0192000000002</v>
      </c>
      <c r="B274" s="3" t="s">
        <v>10</v>
      </c>
      <c r="C274" s="3">
        <v>0</v>
      </c>
      <c r="D274" s="3">
        <v>0</v>
      </c>
      <c r="E274" s="3" t="b">
        <v>1</v>
      </c>
      <c r="F274" s="13">
        <v>26.1291372776031</v>
      </c>
      <c r="G274" s="13">
        <v>0.11592411994934</v>
      </c>
      <c r="H274" s="13">
        <v>16.983007431030199</v>
      </c>
      <c r="I274" s="13">
        <v>0.169514179229736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 t="b">
        <v>1</v>
      </c>
      <c r="S274" s="3">
        <v>0</v>
      </c>
      <c r="T274" s="3">
        <v>0</v>
      </c>
      <c r="U274" s="3">
        <v>0</v>
      </c>
      <c r="V274" s="3">
        <v>2</v>
      </c>
      <c r="W274" s="3">
        <v>0</v>
      </c>
      <c r="Y274" t="s">
        <v>148</v>
      </c>
      <c r="Z274" t="s">
        <v>148</v>
      </c>
      <c r="AA274" t="s">
        <v>148</v>
      </c>
      <c r="AB274" t="s">
        <v>148</v>
      </c>
      <c r="AC274" t="s">
        <v>148</v>
      </c>
      <c r="AD274" t="s">
        <v>148</v>
      </c>
      <c r="AE274" t="s">
        <v>148</v>
      </c>
      <c r="AF274" t="s">
        <v>148</v>
      </c>
      <c r="AG274" t="s">
        <v>145</v>
      </c>
    </row>
    <row r="275" spans="1:33" x14ac:dyDescent="0.2">
      <c r="A275" s="7">
        <v>2306.05701</v>
      </c>
      <c r="B275" s="3" t="s">
        <v>17</v>
      </c>
      <c r="C275" s="3">
        <v>0</v>
      </c>
      <c r="D275" s="3">
        <v>0</v>
      </c>
      <c r="E275" s="3" t="b">
        <v>1</v>
      </c>
      <c r="F275" s="13">
        <v>30.149588108062702</v>
      </c>
      <c r="G275" s="13">
        <v>0.16744279861450101</v>
      </c>
      <c r="H275" s="13">
        <v>20.243094205856298</v>
      </c>
      <c r="I275" s="13">
        <v>0.16979956626892001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 t="b">
        <v>1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Y275" t="s">
        <v>148</v>
      </c>
      <c r="Z275" t="s">
        <v>148</v>
      </c>
      <c r="AA275" t="s">
        <v>148</v>
      </c>
      <c r="AB275" t="s">
        <v>148</v>
      </c>
      <c r="AC275" t="s">
        <v>148</v>
      </c>
      <c r="AD275" t="s">
        <v>148</v>
      </c>
      <c r="AE275" t="s">
        <v>148</v>
      </c>
      <c r="AF275" t="s">
        <v>148</v>
      </c>
    </row>
    <row r="276" spans="1:33" x14ac:dyDescent="0.2">
      <c r="A276" s="7">
        <v>2306.0398700000001</v>
      </c>
      <c r="B276" s="3" t="s">
        <v>10</v>
      </c>
      <c r="C276" s="3">
        <v>0</v>
      </c>
      <c r="D276" s="3">
        <v>0</v>
      </c>
      <c r="E276" s="3" t="b">
        <v>1</v>
      </c>
      <c r="F276" s="13">
        <v>10.741639137268001</v>
      </c>
      <c r="G276" s="13">
        <v>0.115872144699096</v>
      </c>
      <c r="H276" s="13">
        <v>7.7142133712768501</v>
      </c>
      <c r="I276" s="13">
        <v>0.16961288452148399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 t="b">
        <v>1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Y276" t="s">
        <v>148</v>
      </c>
      <c r="Z276" t="s">
        <v>148</v>
      </c>
      <c r="AA276" t="s">
        <v>148</v>
      </c>
      <c r="AB276" t="s">
        <v>148</v>
      </c>
      <c r="AC276" t="s">
        <v>148</v>
      </c>
      <c r="AD276" t="s">
        <v>148</v>
      </c>
      <c r="AE276" t="s">
        <v>148</v>
      </c>
      <c r="AF276" t="s">
        <v>148</v>
      </c>
    </row>
    <row r="277" spans="1:33" x14ac:dyDescent="0.2">
      <c r="A277" s="7">
        <v>2306.01838</v>
      </c>
      <c r="B277" s="3" t="s">
        <v>10</v>
      </c>
      <c r="C277" s="3">
        <v>12</v>
      </c>
      <c r="D277" s="3">
        <v>0</v>
      </c>
      <c r="E277" s="3" t="b">
        <v>0</v>
      </c>
      <c r="F277" s="13">
        <v>15.5550897121429</v>
      </c>
      <c r="G277" s="13">
        <v>0.27170705795288003</v>
      </c>
      <c r="H277" s="13">
        <v>10.148456096649101</v>
      </c>
      <c r="I277" s="13">
        <v>0.22293114662170399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 t="b">
        <v>1</v>
      </c>
      <c r="S277" s="3">
        <v>0</v>
      </c>
      <c r="T277" s="3">
        <v>0</v>
      </c>
      <c r="U277" s="3">
        <v>0</v>
      </c>
      <c r="V277" s="3">
        <v>2</v>
      </c>
      <c r="W277" s="3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 s="10" t="s">
        <v>145</v>
      </c>
    </row>
    <row r="278" spans="1:33" x14ac:dyDescent="0.2">
      <c r="A278" s="7">
        <v>2306.0443</v>
      </c>
      <c r="B278" s="3" t="s">
        <v>10</v>
      </c>
      <c r="C278" s="3">
        <v>0</v>
      </c>
      <c r="D278" s="3">
        <v>0</v>
      </c>
      <c r="E278" s="3" t="b">
        <v>1</v>
      </c>
      <c r="F278" s="13">
        <v>4.6990950107574401</v>
      </c>
      <c r="G278" s="13">
        <v>0.119133710861206</v>
      </c>
      <c r="H278" s="13">
        <v>3.59792733192443</v>
      </c>
      <c r="I278" s="13">
        <v>0.17208456993103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 t="b">
        <v>1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Y278" t="s">
        <v>148</v>
      </c>
      <c r="Z278" t="s">
        <v>148</v>
      </c>
      <c r="AA278" t="s">
        <v>148</v>
      </c>
      <c r="AB278" t="s">
        <v>148</v>
      </c>
      <c r="AC278" t="s">
        <v>148</v>
      </c>
      <c r="AD278" t="s">
        <v>148</v>
      </c>
      <c r="AE278" t="s">
        <v>148</v>
      </c>
      <c r="AF278" t="s">
        <v>148</v>
      </c>
    </row>
    <row r="279" spans="1:33" x14ac:dyDescent="0.2">
      <c r="A279" s="7">
        <v>2306.0033100000001</v>
      </c>
      <c r="B279" s="3" t="s">
        <v>14</v>
      </c>
      <c r="C279" s="3">
        <v>12</v>
      </c>
      <c r="D279" s="3">
        <v>0</v>
      </c>
      <c r="E279" s="3" t="b">
        <v>1</v>
      </c>
      <c r="F279" s="13">
        <v>12.4027116298675</v>
      </c>
      <c r="G279" s="13">
        <v>0.2218918800354</v>
      </c>
      <c r="H279" s="13">
        <v>7.6634385585784903</v>
      </c>
      <c r="I279" s="13">
        <v>0.17430686950683499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 t="b">
        <v>1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Y279" t="s">
        <v>148</v>
      </c>
      <c r="Z279" t="s">
        <v>148</v>
      </c>
      <c r="AA279" t="s">
        <v>148</v>
      </c>
      <c r="AB279" t="s">
        <v>148</v>
      </c>
      <c r="AC279" t="s">
        <v>148</v>
      </c>
      <c r="AD279" t="s">
        <v>148</v>
      </c>
      <c r="AE279" t="s">
        <v>148</v>
      </c>
      <c r="AF279" t="s">
        <v>148</v>
      </c>
    </row>
    <row r="280" spans="1:33" x14ac:dyDescent="0.2">
      <c r="A280" s="7">
        <v>2306.1004800000001</v>
      </c>
      <c r="B280" s="3" t="s">
        <v>17</v>
      </c>
      <c r="C280" s="3">
        <v>0</v>
      </c>
      <c r="D280" s="3">
        <v>12</v>
      </c>
      <c r="E280" s="3" t="b">
        <v>0</v>
      </c>
      <c r="F280" s="13">
        <v>51.989101648330603</v>
      </c>
      <c r="G280" s="13">
        <v>0.16802477836608801</v>
      </c>
      <c r="H280" s="13">
        <v>10.968325138092</v>
      </c>
      <c r="I280" s="13">
        <v>11.763047933578401</v>
      </c>
      <c r="J280" s="3">
        <v>23515</v>
      </c>
      <c r="K280" s="3">
        <v>7012</v>
      </c>
      <c r="L280" s="3">
        <v>10</v>
      </c>
      <c r="M280" s="3">
        <v>12</v>
      </c>
      <c r="N280" s="3">
        <v>6720</v>
      </c>
      <c r="O280" s="3">
        <v>-2509</v>
      </c>
      <c r="P280" s="3">
        <v>-2080</v>
      </c>
      <c r="Q280" s="3">
        <v>46</v>
      </c>
      <c r="R280" s="3" t="b">
        <v>1</v>
      </c>
      <c r="S280" s="3">
        <v>0</v>
      </c>
      <c r="T280" s="3">
        <v>0</v>
      </c>
      <c r="U280" s="3">
        <v>1</v>
      </c>
      <c r="V280" s="3">
        <v>13</v>
      </c>
      <c r="W280" s="3">
        <v>1</v>
      </c>
      <c r="Y280">
        <v>1</v>
      </c>
      <c r="Z280">
        <v>1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3" x14ac:dyDescent="0.2">
      <c r="A281" s="7">
        <v>2306.0269199999998</v>
      </c>
      <c r="B281" s="3" t="s">
        <v>10</v>
      </c>
      <c r="C281" s="3">
        <v>0</v>
      </c>
      <c r="D281" s="3">
        <v>0</v>
      </c>
      <c r="E281" s="3" t="b">
        <v>0</v>
      </c>
      <c r="F281" s="13">
        <v>31.2119042873382</v>
      </c>
      <c r="G281" s="13">
        <v>0.16801714897155701</v>
      </c>
      <c r="H281" s="13">
        <v>26.914542913436801</v>
      </c>
      <c r="I281" s="13">
        <v>0.17006230354308999</v>
      </c>
      <c r="J281" s="3">
        <v>1</v>
      </c>
      <c r="K281" s="3">
        <v>1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2</v>
      </c>
      <c r="R281" s="3" t="b">
        <v>1</v>
      </c>
      <c r="S281" s="3">
        <v>0</v>
      </c>
      <c r="T281" s="3">
        <v>0</v>
      </c>
      <c r="U281" s="3">
        <v>0</v>
      </c>
      <c r="V281" s="3">
        <v>12</v>
      </c>
      <c r="W281" s="3">
        <v>0</v>
      </c>
      <c r="Y281">
        <v>1</v>
      </c>
      <c r="Z281" t="s">
        <v>148</v>
      </c>
      <c r="AA281" t="s">
        <v>148</v>
      </c>
      <c r="AB281" t="s">
        <v>148</v>
      </c>
      <c r="AC281">
        <v>1</v>
      </c>
      <c r="AD281" t="s">
        <v>148</v>
      </c>
      <c r="AE281" t="s">
        <v>148</v>
      </c>
      <c r="AF281" t="s">
        <v>148</v>
      </c>
    </row>
    <row r="282" spans="1:33" x14ac:dyDescent="0.2">
      <c r="A282" s="7">
        <v>2306.0014500000002</v>
      </c>
      <c r="B282" s="3" t="s">
        <v>10</v>
      </c>
      <c r="C282" s="3">
        <v>0</v>
      </c>
      <c r="D282" s="3">
        <v>0</v>
      </c>
      <c r="E282" s="3" t="b">
        <v>1</v>
      </c>
      <c r="F282" s="13">
        <v>55.682576656341503</v>
      </c>
      <c r="G282" s="13">
        <v>0.16906023025512601</v>
      </c>
      <c r="H282" s="13">
        <v>49.360211133956902</v>
      </c>
      <c r="I282" s="13">
        <v>0.16974115371704099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 t="b">
        <v>1</v>
      </c>
      <c r="S282" s="3">
        <v>0</v>
      </c>
      <c r="T282" s="3">
        <v>0</v>
      </c>
      <c r="U282" s="3">
        <v>0</v>
      </c>
      <c r="V282" s="3">
        <v>4</v>
      </c>
      <c r="W282" s="3">
        <v>0</v>
      </c>
      <c r="Y282" t="s">
        <v>148</v>
      </c>
      <c r="Z282" t="s">
        <v>148</v>
      </c>
      <c r="AA282" t="s">
        <v>148</v>
      </c>
      <c r="AB282" t="s">
        <v>148</v>
      </c>
      <c r="AC282" t="s">
        <v>148</v>
      </c>
      <c r="AD282" t="s">
        <v>148</v>
      </c>
      <c r="AE282" t="s">
        <v>148</v>
      </c>
      <c r="AF282" t="s">
        <v>148</v>
      </c>
      <c r="AG282" t="s">
        <v>142</v>
      </c>
    </row>
    <row r="283" spans="1:33" x14ac:dyDescent="0.2">
      <c r="A283" s="7">
        <v>2306.0026800000001</v>
      </c>
      <c r="B283" s="3" t="s">
        <v>10</v>
      </c>
      <c r="C283" s="3">
        <v>0</v>
      </c>
      <c r="D283" s="3">
        <v>0</v>
      </c>
      <c r="E283" s="3" t="b">
        <v>1</v>
      </c>
      <c r="F283" s="13">
        <v>33.218570470809901</v>
      </c>
      <c r="G283" s="13">
        <v>0.116366624832153</v>
      </c>
      <c r="H283" s="13">
        <v>24.835139989852902</v>
      </c>
      <c r="I283" s="13">
        <v>0.16934847831725999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 t="b">
        <v>1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Y283" t="s">
        <v>148</v>
      </c>
      <c r="Z283" t="s">
        <v>148</v>
      </c>
      <c r="AA283" t="s">
        <v>148</v>
      </c>
      <c r="AB283" t="s">
        <v>148</v>
      </c>
      <c r="AC283" t="s">
        <v>148</v>
      </c>
      <c r="AD283" t="s">
        <v>148</v>
      </c>
      <c r="AE283" t="s">
        <v>148</v>
      </c>
      <c r="AF283" t="s">
        <v>148</v>
      </c>
    </row>
    <row r="284" spans="1:33" x14ac:dyDescent="0.2">
      <c r="A284" s="7">
        <v>2306.0057499999998</v>
      </c>
      <c r="B284" s="3" t="s">
        <v>17</v>
      </c>
      <c r="C284" s="3">
        <v>12</v>
      </c>
      <c r="D284" s="3">
        <v>0</v>
      </c>
      <c r="E284" s="3" t="b">
        <v>1</v>
      </c>
      <c r="F284" s="13">
        <v>14.3077847957611</v>
      </c>
      <c r="G284" s="13">
        <v>0.16593408584594699</v>
      </c>
      <c r="H284" s="13">
        <v>11.5607435703277</v>
      </c>
      <c r="I284" s="13">
        <v>0.16752290725707999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 t="b">
        <v>1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Y284" t="s">
        <v>148</v>
      </c>
      <c r="Z284" t="s">
        <v>148</v>
      </c>
      <c r="AA284" t="s">
        <v>148</v>
      </c>
      <c r="AB284" t="s">
        <v>148</v>
      </c>
      <c r="AC284" t="s">
        <v>148</v>
      </c>
      <c r="AD284" t="s">
        <v>148</v>
      </c>
      <c r="AE284" t="s">
        <v>148</v>
      </c>
      <c r="AF284" t="s">
        <v>148</v>
      </c>
    </row>
    <row r="285" spans="1:33" x14ac:dyDescent="0.2">
      <c r="A285" s="7">
        <v>2306.0063100000002</v>
      </c>
      <c r="B285" s="3" t="s">
        <v>13</v>
      </c>
      <c r="C285" s="3">
        <v>12</v>
      </c>
      <c r="D285" s="3">
        <v>0</v>
      </c>
      <c r="E285" s="3" t="b">
        <v>1</v>
      </c>
      <c r="F285" s="13">
        <v>9.7780225276947004</v>
      </c>
      <c r="G285" s="13">
        <v>0.22002458572387601</v>
      </c>
      <c r="H285" s="13">
        <v>6.2080149650573704</v>
      </c>
      <c r="I285" s="13">
        <v>0.17237877845764099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 t="b">
        <v>1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Y285" t="s">
        <v>148</v>
      </c>
      <c r="Z285" t="s">
        <v>148</v>
      </c>
      <c r="AA285" t="s">
        <v>148</v>
      </c>
      <c r="AB285" t="s">
        <v>148</v>
      </c>
      <c r="AC285" t="s">
        <v>148</v>
      </c>
      <c r="AD285" t="s">
        <v>148</v>
      </c>
      <c r="AE285" t="s">
        <v>148</v>
      </c>
      <c r="AF285" t="s">
        <v>148</v>
      </c>
    </row>
    <row r="286" spans="1:33" x14ac:dyDescent="0.2">
      <c r="A286" s="7">
        <v>2306.009</v>
      </c>
      <c r="B286" s="3" t="s">
        <v>16</v>
      </c>
      <c r="C286" s="3">
        <v>0</v>
      </c>
      <c r="D286" s="3">
        <v>0</v>
      </c>
      <c r="E286" s="3" t="b">
        <v>0</v>
      </c>
      <c r="F286" s="13">
        <v>14.209494590759199</v>
      </c>
      <c r="G286" s="13">
        <v>0.17076492309570299</v>
      </c>
      <c r="H286" s="13">
        <v>8.4204592704772896</v>
      </c>
      <c r="I286" s="13">
        <v>0.16697025299072199</v>
      </c>
      <c r="J286" s="3">
        <v>3</v>
      </c>
      <c r="K286" s="3">
        <v>2</v>
      </c>
      <c r="L286" s="3">
        <v>0</v>
      </c>
      <c r="M286" s="3">
        <v>0</v>
      </c>
      <c r="N286" s="3">
        <v>0</v>
      </c>
      <c r="O286" s="3">
        <v>3</v>
      </c>
      <c r="P286" s="3">
        <v>2</v>
      </c>
      <c r="Q286" s="3">
        <v>1</v>
      </c>
      <c r="R286" s="3" t="b">
        <v>1</v>
      </c>
      <c r="S286" s="3">
        <v>0</v>
      </c>
      <c r="T286" s="3">
        <v>0</v>
      </c>
      <c r="U286" s="3">
        <v>0</v>
      </c>
      <c r="V286" s="3">
        <v>0</v>
      </c>
      <c r="W286" s="3">
        <v>-3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 t="s">
        <v>147</v>
      </c>
    </row>
    <row r="287" spans="1:33" x14ac:dyDescent="0.2">
      <c r="A287" s="7">
        <v>2306.0000399999999</v>
      </c>
      <c r="B287" s="3" t="s">
        <v>26</v>
      </c>
      <c r="C287" s="3">
        <v>0</v>
      </c>
      <c r="D287" s="3">
        <v>0</v>
      </c>
      <c r="E287" s="3" t="b">
        <v>0</v>
      </c>
      <c r="F287" s="13">
        <v>21.440961599349901</v>
      </c>
      <c r="G287" s="13">
        <v>0.169979333877563</v>
      </c>
      <c r="H287" s="13">
        <v>14.2799956798553</v>
      </c>
      <c r="I287" s="13">
        <v>0.17000532150268499</v>
      </c>
      <c r="J287" s="3">
        <v>5</v>
      </c>
      <c r="K287" s="3">
        <v>0</v>
      </c>
      <c r="L287" s="3">
        <v>0</v>
      </c>
      <c r="M287" s="3">
        <v>0</v>
      </c>
      <c r="N287" s="3">
        <v>0</v>
      </c>
      <c r="O287" s="3">
        <v>3</v>
      </c>
      <c r="P287" s="3">
        <v>0</v>
      </c>
      <c r="Q287" s="3">
        <v>0</v>
      </c>
      <c r="R287" s="3" t="b">
        <v>1</v>
      </c>
      <c r="S287" s="3">
        <v>0</v>
      </c>
      <c r="T287" s="3">
        <v>0</v>
      </c>
      <c r="U287" s="3">
        <v>0</v>
      </c>
      <c r="V287" s="3">
        <v>6</v>
      </c>
      <c r="W287" s="3">
        <v>0</v>
      </c>
      <c r="Y287">
        <v>1</v>
      </c>
      <c r="Z287" t="s">
        <v>148</v>
      </c>
      <c r="AA287" t="s">
        <v>148</v>
      </c>
      <c r="AB287" t="s">
        <v>148</v>
      </c>
      <c r="AC287" t="s">
        <v>148</v>
      </c>
      <c r="AD287" t="s">
        <v>148</v>
      </c>
      <c r="AE287" t="s">
        <v>148</v>
      </c>
      <c r="AF287" t="s">
        <v>148</v>
      </c>
      <c r="AG287" t="s">
        <v>145</v>
      </c>
    </row>
    <row r="288" spans="1:33" x14ac:dyDescent="0.2">
      <c r="A288" s="7">
        <v>2306.0014700000002</v>
      </c>
      <c r="B288" s="3" t="s">
        <v>23</v>
      </c>
      <c r="C288" s="3">
        <v>12</v>
      </c>
      <c r="D288" s="3">
        <v>12</v>
      </c>
      <c r="E288" s="3" t="b">
        <v>1</v>
      </c>
      <c r="F288" s="13">
        <v>12.4153158664703</v>
      </c>
      <c r="G288" s="13">
        <v>0.116600036621093</v>
      </c>
      <c r="H288" s="13">
        <v>12.3203115463256</v>
      </c>
      <c r="I288" s="13">
        <v>0.170758962631225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 t="b">
        <v>1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Y288" t="s">
        <v>148</v>
      </c>
      <c r="Z288" t="s">
        <v>148</v>
      </c>
      <c r="AA288" t="s">
        <v>148</v>
      </c>
      <c r="AB288" t="s">
        <v>148</v>
      </c>
      <c r="AC288" t="s">
        <v>148</v>
      </c>
      <c r="AD288" t="s">
        <v>148</v>
      </c>
      <c r="AE288" t="s">
        <v>148</v>
      </c>
      <c r="AF288" t="s">
        <v>148</v>
      </c>
    </row>
    <row r="289" spans="1:33" x14ac:dyDescent="0.2">
      <c r="A289" s="7">
        <v>2306.0016700000001</v>
      </c>
      <c r="B289" s="3" t="s">
        <v>59</v>
      </c>
      <c r="C289" s="3">
        <v>0</v>
      </c>
      <c r="D289" s="3">
        <v>0</v>
      </c>
      <c r="E289" s="3" t="b">
        <v>0</v>
      </c>
      <c r="F289" s="13">
        <v>24.8235871791839</v>
      </c>
      <c r="G289" s="13">
        <v>0.16647791862487701</v>
      </c>
      <c r="H289" s="13">
        <v>14.669782638549799</v>
      </c>
      <c r="I289" s="13">
        <v>0.17466092109680101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 t="b">
        <v>1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Y289" t="s">
        <v>148</v>
      </c>
      <c r="Z289" t="s">
        <v>148</v>
      </c>
      <c r="AA289" t="s">
        <v>148</v>
      </c>
      <c r="AB289" t="s">
        <v>148</v>
      </c>
      <c r="AC289" t="s">
        <v>148</v>
      </c>
      <c r="AD289" t="s">
        <v>148</v>
      </c>
      <c r="AE289" t="s">
        <v>148</v>
      </c>
      <c r="AF289" t="s">
        <v>148</v>
      </c>
    </row>
    <row r="290" spans="1:33" x14ac:dyDescent="0.2">
      <c r="A290" s="7">
        <v>2306.00056</v>
      </c>
      <c r="B290" s="3" t="s">
        <v>18</v>
      </c>
      <c r="C290" s="3">
        <v>12</v>
      </c>
      <c r="D290" s="3">
        <v>12</v>
      </c>
      <c r="E290" s="3" t="b">
        <v>0</v>
      </c>
      <c r="F290" s="13">
        <v>5.6472742557525599</v>
      </c>
      <c r="G290" s="13">
        <v>0.16901206970214799</v>
      </c>
      <c r="H290" s="13">
        <v>3.1850590705871502</v>
      </c>
      <c r="I290" s="13">
        <v>0.172857046127319</v>
      </c>
      <c r="J290" s="3">
        <v>115</v>
      </c>
      <c r="K290" s="3">
        <v>38</v>
      </c>
      <c r="L290" s="3">
        <v>0</v>
      </c>
      <c r="M290" s="3">
        <v>0</v>
      </c>
      <c r="N290" s="3">
        <v>17</v>
      </c>
      <c r="O290" s="3">
        <v>6</v>
      </c>
      <c r="P290" s="3">
        <v>0</v>
      </c>
      <c r="Q290" s="3">
        <v>0</v>
      </c>
      <c r="R290" s="3" t="b">
        <v>1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Y290">
        <v>1</v>
      </c>
      <c r="Z290" t="s">
        <v>148</v>
      </c>
      <c r="AA290" t="s">
        <v>148</v>
      </c>
      <c r="AB290" t="s">
        <v>148</v>
      </c>
      <c r="AC290" t="s">
        <v>148</v>
      </c>
      <c r="AD290" t="s">
        <v>148</v>
      </c>
      <c r="AE290" t="s">
        <v>148</v>
      </c>
      <c r="AF290" t="s">
        <v>148</v>
      </c>
    </row>
    <row r="291" spans="1:33" x14ac:dyDescent="0.2">
      <c r="A291" s="7">
        <v>2306.0385500000002</v>
      </c>
      <c r="B291" s="3" t="s">
        <v>17</v>
      </c>
      <c r="C291" s="3">
        <v>0</v>
      </c>
      <c r="D291" s="3">
        <v>0</v>
      </c>
      <c r="E291" s="3" t="b">
        <v>0</v>
      </c>
      <c r="F291" s="13">
        <v>24.687256097793501</v>
      </c>
      <c r="G291" s="13">
        <v>0.167428493499755</v>
      </c>
      <c r="H291" s="13">
        <v>16.820383787155102</v>
      </c>
      <c r="I291" s="13">
        <v>0.17122840881347601</v>
      </c>
      <c r="J291" s="3">
        <v>1</v>
      </c>
      <c r="K291" s="3">
        <v>1</v>
      </c>
      <c r="L291" s="3">
        <v>0</v>
      </c>
      <c r="M291" s="3">
        <v>0</v>
      </c>
      <c r="N291" s="3">
        <v>0</v>
      </c>
      <c r="O291" s="3">
        <v>-1</v>
      </c>
      <c r="P291" s="3">
        <v>-1</v>
      </c>
      <c r="Q291" s="3">
        <v>1</v>
      </c>
      <c r="R291" s="3" t="b">
        <v>1</v>
      </c>
      <c r="S291" s="3">
        <v>0</v>
      </c>
      <c r="T291" s="3">
        <v>0</v>
      </c>
      <c r="U291" s="3">
        <v>1</v>
      </c>
      <c r="V291" s="3">
        <v>7</v>
      </c>
      <c r="W291" s="3">
        <v>0</v>
      </c>
      <c r="Y291">
        <v>1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 t="s">
        <v>150</v>
      </c>
    </row>
    <row r="292" spans="1:33" x14ac:dyDescent="0.2">
      <c r="A292" s="7">
        <v>2306.0092100000002</v>
      </c>
      <c r="B292" s="3" t="s">
        <v>18</v>
      </c>
      <c r="C292" s="3">
        <v>12</v>
      </c>
      <c r="D292" s="3">
        <v>12</v>
      </c>
      <c r="E292" s="3" t="b">
        <v>1</v>
      </c>
      <c r="F292" s="13">
        <v>10.830748796463</v>
      </c>
      <c r="G292" s="13">
        <v>0.11562705039978</v>
      </c>
      <c r="H292" s="13">
        <v>9.0450541973113996</v>
      </c>
      <c r="I292" s="13">
        <v>0.181150197982788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 t="b">
        <v>1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Y292" t="s">
        <v>148</v>
      </c>
      <c r="Z292" t="s">
        <v>148</v>
      </c>
      <c r="AA292" t="s">
        <v>148</v>
      </c>
      <c r="AB292" t="s">
        <v>148</v>
      </c>
      <c r="AC292" t="s">
        <v>148</v>
      </c>
      <c r="AD292" t="s">
        <v>148</v>
      </c>
      <c r="AE292" t="s">
        <v>148</v>
      </c>
      <c r="AF292" t="s">
        <v>148</v>
      </c>
    </row>
    <row r="293" spans="1:33" x14ac:dyDescent="0.2">
      <c r="A293" s="7">
        <v>2306.01629</v>
      </c>
      <c r="B293" s="3" t="s">
        <v>49</v>
      </c>
      <c r="C293" s="3">
        <v>0</v>
      </c>
      <c r="D293" s="3">
        <v>0</v>
      </c>
      <c r="E293" s="3" t="b">
        <v>1</v>
      </c>
      <c r="F293" s="13">
        <v>4.8406548500061</v>
      </c>
      <c r="G293" s="13">
        <v>0.116146802902221</v>
      </c>
      <c r="H293" s="13">
        <v>3.5898849964141801</v>
      </c>
      <c r="I293" s="13">
        <v>0.17284226417541501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 t="b">
        <v>1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Y293" t="s">
        <v>148</v>
      </c>
      <c r="Z293" t="s">
        <v>148</v>
      </c>
      <c r="AA293" t="s">
        <v>148</v>
      </c>
      <c r="AB293" t="s">
        <v>148</v>
      </c>
      <c r="AC293" t="s">
        <v>148</v>
      </c>
      <c r="AD293" t="s">
        <v>148</v>
      </c>
      <c r="AE293" t="s">
        <v>148</v>
      </c>
      <c r="AF293" t="s">
        <v>148</v>
      </c>
    </row>
    <row r="294" spans="1:33" x14ac:dyDescent="0.2">
      <c r="A294" s="7">
        <v>2306.1205599999998</v>
      </c>
      <c r="B294" s="3" t="s">
        <v>10</v>
      </c>
      <c r="C294" s="3">
        <v>0</v>
      </c>
      <c r="D294" s="3">
        <v>0</v>
      </c>
      <c r="E294" s="3" t="b">
        <v>1</v>
      </c>
      <c r="F294" s="13">
        <v>18.8878800868988</v>
      </c>
      <c r="G294" s="13">
        <v>0.16816878318786599</v>
      </c>
      <c r="H294" s="13">
        <v>13.6612088680267</v>
      </c>
      <c r="I294" s="13">
        <v>0.17228436470031699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 t="b">
        <v>1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Y294" t="s">
        <v>148</v>
      </c>
      <c r="Z294" t="s">
        <v>148</v>
      </c>
      <c r="AA294" t="s">
        <v>148</v>
      </c>
      <c r="AB294" t="s">
        <v>148</v>
      </c>
      <c r="AC294" t="s">
        <v>148</v>
      </c>
      <c r="AD294" t="s">
        <v>148</v>
      </c>
      <c r="AE294" t="s">
        <v>148</v>
      </c>
      <c r="AF294" t="s">
        <v>148</v>
      </c>
    </row>
    <row r="295" spans="1:33" x14ac:dyDescent="0.2">
      <c r="A295" s="7">
        <v>2306.00767</v>
      </c>
      <c r="B295" s="3" t="s">
        <v>34</v>
      </c>
      <c r="C295" s="3">
        <v>0</v>
      </c>
      <c r="D295" s="3">
        <v>0</v>
      </c>
      <c r="E295" s="3" t="b">
        <v>1</v>
      </c>
      <c r="F295" s="13">
        <v>16.255753993988002</v>
      </c>
      <c r="G295" s="13">
        <v>0.16853713989257799</v>
      </c>
      <c r="H295" s="13">
        <v>10.5998334884643</v>
      </c>
      <c r="I295" s="13">
        <v>0.172630310058593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 t="b">
        <v>1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Y295" t="s">
        <v>148</v>
      </c>
      <c r="Z295" t="s">
        <v>148</v>
      </c>
      <c r="AA295" t="s">
        <v>148</v>
      </c>
      <c r="AB295" t="s">
        <v>148</v>
      </c>
      <c r="AC295" t="s">
        <v>148</v>
      </c>
      <c r="AD295" t="s">
        <v>148</v>
      </c>
      <c r="AE295" t="s">
        <v>148</v>
      </c>
      <c r="AF295" t="s">
        <v>148</v>
      </c>
    </row>
    <row r="296" spans="1:33" x14ac:dyDescent="0.2">
      <c r="A296" s="7">
        <v>2306.0002500000001</v>
      </c>
      <c r="B296" s="3" t="s">
        <v>17</v>
      </c>
      <c r="C296" s="3">
        <v>12</v>
      </c>
      <c r="D296" s="3">
        <v>12</v>
      </c>
      <c r="E296" s="3" t="b">
        <v>1</v>
      </c>
      <c r="F296" s="13">
        <v>12.5116872787475</v>
      </c>
      <c r="G296" s="13">
        <v>0.17129492759704501</v>
      </c>
      <c r="H296" s="13">
        <v>9.4271297454833896</v>
      </c>
      <c r="I296" s="13">
        <v>0.37409543991088801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 t="b">
        <v>1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Y296" t="s">
        <v>148</v>
      </c>
      <c r="Z296" t="s">
        <v>148</v>
      </c>
      <c r="AA296" t="s">
        <v>148</v>
      </c>
      <c r="AB296" t="s">
        <v>148</v>
      </c>
      <c r="AC296" t="s">
        <v>148</v>
      </c>
      <c r="AD296" t="s">
        <v>148</v>
      </c>
      <c r="AE296" t="s">
        <v>148</v>
      </c>
      <c r="AF296" t="s">
        <v>148</v>
      </c>
    </row>
    <row r="297" spans="1:33" x14ac:dyDescent="0.2">
      <c r="A297" s="7">
        <v>2306.0051199999998</v>
      </c>
      <c r="B297" s="3" t="s">
        <v>16</v>
      </c>
      <c r="C297" s="3">
        <v>0</v>
      </c>
      <c r="D297" s="3">
        <v>0</v>
      </c>
      <c r="E297" s="3" t="b">
        <v>1</v>
      </c>
      <c r="F297" s="13">
        <v>12.1374485492706</v>
      </c>
      <c r="G297" s="13">
        <v>0.16672015190124501</v>
      </c>
      <c r="H297" s="13">
        <v>9.6776256561279297</v>
      </c>
      <c r="I297" s="13">
        <v>0.175042629241943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 t="b">
        <v>1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Y297" t="s">
        <v>148</v>
      </c>
      <c r="Z297" t="s">
        <v>148</v>
      </c>
      <c r="AA297" t="s">
        <v>148</v>
      </c>
      <c r="AB297" t="s">
        <v>148</v>
      </c>
      <c r="AC297" t="s">
        <v>148</v>
      </c>
      <c r="AD297" t="s">
        <v>148</v>
      </c>
      <c r="AE297" t="s">
        <v>148</v>
      </c>
      <c r="AF297" t="s">
        <v>148</v>
      </c>
    </row>
    <row r="298" spans="1:33" x14ac:dyDescent="0.2">
      <c r="A298" s="7">
        <v>2306.0012999999999</v>
      </c>
      <c r="B298" s="3" t="s">
        <v>12</v>
      </c>
      <c r="C298" s="3">
        <v>0</v>
      </c>
      <c r="D298" s="3">
        <v>0</v>
      </c>
      <c r="E298" s="3" t="b">
        <v>1</v>
      </c>
      <c r="F298" s="13">
        <v>9.3403267860412598</v>
      </c>
      <c r="G298" s="13">
        <v>0.11693000793456999</v>
      </c>
      <c r="H298" s="13">
        <v>6.0543363094329798</v>
      </c>
      <c r="I298" s="13">
        <v>0.17940020561218201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 t="b">
        <v>1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Y298" t="s">
        <v>148</v>
      </c>
      <c r="Z298" t="s">
        <v>148</v>
      </c>
      <c r="AA298" t="s">
        <v>148</v>
      </c>
      <c r="AB298" t="s">
        <v>148</v>
      </c>
      <c r="AC298" t="s">
        <v>148</v>
      </c>
      <c r="AD298" t="s">
        <v>148</v>
      </c>
      <c r="AE298" t="s">
        <v>148</v>
      </c>
      <c r="AF298" t="s">
        <v>148</v>
      </c>
    </row>
    <row r="299" spans="1:33" x14ac:dyDescent="0.2">
      <c r="A299" s="7">
        <v>2306.0099399999999</v>
      </c>
      <c r="B299" s="3" t="s">
        <v>16</v>
      </c>
      <c r="C299" s="3">
        <v>12</v>
      </c>
      <c r="D299" s="3">
        <v>12</v>
      </c>
      <c r="E299" s="3" t="b">
        <v>1</v>
      </c>
      <c r="F299" s="13">
        <v>3.8372106552124001</v>
      </c>
      <c r="G299" s="13">
        <v>0.116381168365478</v>
      </c>
      <c r="H299" s="13">
        <v>3.3651304244995099</v>
      </c>
      <c r="I299" s="13">
        <v>0.17242312431335399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 t="b">
        <v>1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Y299" t="s">
        <v>148</v>
      </c>
      <c r="Z299" t="s">
        <v>148</v>
      </c>
      <c r="AA299" t="s">
        <v>148</v>
      </c>
      <c r="AB299" t="s">
        <v>148</v>
      </c>
      <c r="AC299" t="s">
        <v>148</v>
      </c>
      <c r="AD299" t="s">
        <v>148</v>
      </c>
      <c r="AE299" t="s">
        <v>148</v>
      </c>
      <c r="AF299" t="s">
        <v>148</v>
      </c>
    </row>
    <row r="300" spans="1:33" x14ac:dyDescent="0.2">
      <c r="A300" s="7">
        <v>2306.0044200000002</v>
      </c>
      <c r="B300" s="3" t="s">
        <v>23</v>
      </c>
      <c r="C300" s="3">
        <v>12</v>
      </c>
      <c r="D300" s="3">
        <v>0</v>
      </c>
      <c r="E300" s="3" t="b">
        <v>1</v>
      </c>
      <c r="F300" s="13">
        <v>13.447449684143001</v>
      </c>
      <c r="G300" s="13">
        <v>0.21779942512512199</v>
      </c>
      <c r="H300" s="13">
        <v>9.0750100612640292</v>
      </c>
      <c r="I300" s="13">
        <v>0.169799089431762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 t="b">
        <v>1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Y300" t="s">
        <v>148</v>
      </c>
      <c r="Z300" t="s">
        <v>148</v>
      </c>
      <c r="AA300" t="s">
        <v>148</v>
      </c>
      <c r="AB300" t="s">
        <v>148</v>
      </c>
      <c r="AC300" t="s">
        <v>148</v>
      </c>
      <c r="AD300" t="s">
        <v>148</v>
      </c>
      <c r="AE300" t="s">
        <v>148</v>
      </c>
      <c r="AF300" t="s">
        <v>148</v>
      </c>
    </row>
    <row r="301" spans="1:33" x14ac:dyDescent="0.2">
      <c r="A301" s="7">
        <v>2306.0067899999999</v>
      </c>
      <c r="B301" s="3" t="s">
        <v>13</v>
      </c>
      <c r="C301" s="3">
        <v>0</v>
      </c>
      <c r="D301" s="3">
        <v>0</v>
      </c>
      <c r="E301" s="3" t="b">
        <v>1</v>
      </c>
      <c r="F301" s="13">
        <v>11.1918325424194</v>
      </c>
      <c r="G301" s="13">
        <v>0.116250753402709</v>
      </c>
      <c r="H301" s="13">
        <v>7.7665686607360804</v>
      </c>
      <c r="I301" s="13">
        <v>0.16942167282104401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 t="b">
        <v>1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Y301" t="s">
        <v>148</v>
      </c>
      <c r="Z301" t="s">
        <v>148</v>
      </c>
      <c r="AA301" t="s">
        <v>148</v>
      </c>
      <c r="AB301" t="s">
        <v>148</v>
      </c>
      <c r="AC301" t="s">
        <v>148</v>
      </c>
      <c r="AD301" t="s">
        <v>148</v>
      </c>
      <c r="AE301" t="s">
        <v>148</v>
      </c>
      <c r="AF301" t="s">
        <v>148</v>
      </c>
    </row>
    <row r="302" spans="1:33" x14ac:dyDescent="0.2">
      <c r="A302" s="7">
        <v>2306.0084499999998</v>
      </c>
      <c r="B302" s="3" t="s">
        <v>17</v>
      </c>
      <c r="C302" s="3">
        <v>0</v>
      </c>
      <c r="D302" s="3">
        <v>12</v>
      </c>
      <c r="E302" s="3" t="b">
        <v>0</v>
      </c>
      <c r="F302" s="13">
        <v>18.377481222152699</v>
      </c>
      <c r="G302" s="13">
        <v>0.16632652282714799</v>
      </c>
      <c r="H302" s="13">
        <v>5.1584789752960196</v>
      </c>
      <c r="I302" s="13">
        <v>0.16742539405822701</v>
      </c>
      <c r="J302" s="3">
        <v>1973</v>
      </c>
      <c r="K302" s="3">
        <v>206</v>
      </c>
      <c r="L302" s="3">
        <v>0</v>
      </c>
      <c r="M302" s="3">
        <v>0</v>
      </c>
      <c r="N302" s="3">
        <v>700</v>
      </c>
      <c r="O302" s="3">
        <v>121</v>
      </c>
      <c r="P302" s="3">
        <v>-7</v>
      </c>
      <c r="Q302" s="3">
        <v>17</v>
      </c>
      <c r="R302" s="3" t="b">
        <v>1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Y302" t="s">
        <v>135</v>
      </c>
      <c r="Z302" t="s">
        <v>148</v>
      </c>
      <c r="AA302" t="s">
        <v>148</v>
      </c>
      <c r="AB302" t="s">
        <v>148</v>
      </c>
      <c r="AC302" t="s">
        <v>148</v>
      </c>
      <c r="AD302" t="s">
        <v>148</v>
      </c>
      <c r="AE302" t="s">
        <v>148</v>
      </c>
      <c r="AF302" t="s">
        <v>148</v>
      </c>
    </row>
    <row r="303" spans="1:33" x14ac:dyDescent="0.2">
      <c r="A303" s="7">
        <v>2306.0427100000002</v>
      </c>
      <c r="B303" s="3" t="s">
        <v>17</v>
      </c>
      <c r="C303" s="3">
        <v>12</v>
      </c>
      <c r="D303" s="3">
        <v>12</v>
      </c>
      <c r="E303" s="3" t="b">
        <v>0</v>
      </c>
      <c r="F303" s="13">
        <v>14.218914985656699</v>
      </c>
      <c r="G303" s="13">
        <v>0.221639394760131</v>
      </c>
      <c r="H303" s="13">
        <v>4.85060691833496</v>
      </c>
      <c r="I303" s="13">
        <v>0.16784763336181599</v>
      </c>
      <c r="J303" s="3">
        <v>1353</v>
      </c>
      <c r="K303" s="3">
        <v>530</v>
      </c>
      <c r="L303" s="3">
        <v>0</v>
      </c>
      <c r="M303" s="3">
        <v>0</v>
      </c>
      <c r="N303" s="3">
        <v>195</v>
      </c>
      <c r="O303" s="3">
        <v>89</v>
      </c>
      <c r="P303" s="3">
        <v>-79</v>
      </c>
      <c r="Q303" s="3">
        <v>12</v>
      </c>
      <c r="R303" s="3" t="b">
        <v>1</v>
      </c>
      <c r="S303" s="3">
        <v>0</v>
      </c>
      <c r="T303" s="3">
        <v>0</v>
      </c>
      <c r="U303" s="3">
        <v>1</v>
      </c>
      <c r="V303" s="3">
        <v>11</v>
      </c>
      <c r="W303" s="3">
        <v>0</v>
      </c>
      <c r="Y303">
        <v>1</v>
      </c>
      <c r="Z303">
        <v>1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 t="s">
        <v>142</v>
      </c>
    </row>
    <row r="304" spans="1:33" x14ac:dyDescent="0.2">
      <c r="A304" s="7">
        <v>2306.02925</v>
      </c>
      <c r="B304" s="3" t="s">
        <v>10</v>
      </c>
      <c r="C304" s="3">
        <v>0</v>
      </c>
      <c r="D304" s="3">
        <v>0</v>
      </c>
      <c r="E304" s="3" t="b">
        <v>1</v>
      </c>
      <c r="F304" s="13">
        <v>11.2333664894104</v>
      </c>
      <c r="G304" s="13">
        <v>0.116948843002319</v>
      </c>
      <c r="H304" s="13">
        <v>9.7978458404540998</v>
      </c>
      <c r="I304" s="13">
        <v>0.116391897201538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 t="b">
        <v>1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Y304" t="s">
        <v>148</v>
      </c>
      <c r="Z304" t="s">
        <v>148</v>
      </c>
      <c r="AA304" t="s">
        <v>148</v>
      </c>
      <c r="AB304" t="s">
        <v>148</v>
      </c>
      <c r="AC304" t="s">
        <v>148</v>
      </c>
      <c r="AD304" t="s">
        <v>148</v>
      </c>
      <c r="AE304" t="s">
        <v>148</v>
      </c>
      <c r="AF304" t="s">
        <v>148</v>
      </c>
    </row>
    <row r="305" spans="1:33" x14ac:dyDescent="0.2">
      <c r="A305" s="7">
        <v>2306.0065500000001</v>
      </c>
      <c r="B305" s="3" t="s">
        <v>60</v>
      </c>
      <c r="C305" s="3">
        <v>12</v>
      </c>
      <c r="D305" s="3">
        <v>0</v>
      </c>
      <c r="E305" s="3" t="b">
        <v>1</v>
      </c>
      <c r="F305" s="13">
        <v>11.077244281768801</v>
      </c>
      <c r="G305" s="13">
        <v>0.220255851745605</v>
      </c>
      <c r="H305" s="13">
        <v>7.8600594997405997</v>
      </c>
      <c r="I305" s="13">
        <v>0.169739484786987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 t="b">
        <v>1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Y305" t="s">
        <v>148</v>
      </c>
      <c r="Z305" t="s">
        <v>148</v>
      </c>
      <c r="AA305" t="s">
        <v>148</v>
      </c>
      <c r="AB305" t="s">
        <v>148</v>
      </c>
      <c r="AC305" t="s">
        <v>148</v>
      </c>
      <c r="AD305" t="s">
        <v>148</v>
      </c>
      <c r="AE305" t="s">
        <v>148</v>
      </c>
      <c r="AF305" t="s">
        <v>148</v>
      </c>
    </row>
    <row r="306" spans="1:33" x14ac:dyDescent="0.2">
      <c r="A306" s="7">
        <v>2306.0034000000001</v>
      </c>
      <c r="B306" s="3" t="s">
        <v>18</v>
      </c>
      <c r="C306" s="3">
        <v>12</v>
      </c>
      <c r="D306" s="3">
        <v>12</v>
      </c>
      <c r="E306" s="3" t="b">
        <v>1</v>
      </c>
      <c r="F306" s="13">
        <v>11.603455781936599</v>
      </c>
      <c r="G306" s="13">
        <v>0.116194725036621</v>
      </c>
      <c r="H306" s="13">
        <v>9.90374302864074</v>
      </c>
      <c r="I306" s="13">
        <v>0.16909956932067799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 t="b">
        <v>1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Y306" t="s">
        <v>148</v>
      </c>
      <c r="Z306" t="s">
        <v>148</v>
      </c>
      <c r="AA306" t="s">
        <v>148</v>
      </c>
      <c r="AB306" t="s">
        <v>148</v>
      </c>
      <c r="AC306" t="s">
        <v>148</v>
      </c>
      <c r="AD306" t="s">
        <v>148</v>
      </c>
      <c r="AE306" t="s">
        <v>148</v>
      </c>
      <c r="AF306" t="s">
        <v>148</v>
      </c>
    </row>
    <row r="307" spans="1:33" x14ac:dyDescent="0.2">
      <c r="A307" s="7">
        <v>2306.0003900000002</v>
      </c>
      <c r="B307" s="3" t="s">
        <v>61</v>
      </c>
      <c r="C307" s="3">
        <v>12</v>
      </c>
      <c r="D307" s="3">
        <v>0</v>
      </c>
      <c r="E307" s="3" t="b">
        <v>1</v>
      </c>
      <c r="F307" s="13">
        <v>8.5907411575317294</v>
      </c>
      <c r="G307" s="13">
        <v>0.219111442565917</v>
      </c>
      <c r="H307" s="13">
        <v>5.8179121017456001</v>
      </c>
      <c r="I307" s="13">
        <v>0.16782212257385201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 t="b">
        <v>1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Y307" t="s">
        <v>148</v>
      </c>
      <c r="Z307" t="s">
        <v>148</v>
      </c>
      <c r="AA307" t="s">
        <v>148</v>
      </c>
      <c r="AB307" t="s">
        <v>148</v>
      </c>
      <c r="AC307" t="s">
        <v>148</v>
      </c>
      <c r="AD307" t="s">
        <v>148</v>
      </c>
      <c r="AE307" t="s">
        <v>148</v>
      </c>
      <c r="AF307" t="s">
        <v>148</v>
      </c>
    </row>
    <row r="308" spans="1:33" x14ac:dyDescent="0.2">
      <c r="A308" s="7">
        <v>2306.0166300000001</v>
      </c>
      <c r="B308" s="3" t="s">
        <v>13</v>
      </c>
      <c r="C308" s="3">
        <v>12</v>
      </c>
      <c r="D308" s="3">
        <v>0</v>
      </c>
      <c r="E308" s="3" t="b">
        <v>1</v>
      </c>
      <c r="F308" s="13">
        <v>10.5417709350585</v>
      </c>
      <c r="G308" s="13">
        <v>0.166067600250244</v>
      </c>
      <c r="H308" s="13">
        <v>6.3088657855987504</v>
      </c>
      <c r="I308" s="13">
        <v>0.168016672134399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 t="b">
        <v>1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Y308" t="s">
        <v>148</v>
      </c>
      <c r="Z308" t="s">
        <v>148</v>
      </c>
      <c r="AA308" t="s">
        <v>148</v>
      </c>
      <c r="AB308" t="s">
        <v>148</v>
      </c>
      <c r="AC308" t="s">
        <v>148</v>
      </c>
      <c r="AD308" t="s">
        <v>148</v>
      </c>
      <c r="AE308" t="s">
        <v>148</v>
      </c>
      <c r="AF308" t="s">
        <v>148</v>
      </c>
    </row>
    <row r="309" spans="1:33" x14ac:dyDescent="0.2">
      <c r="A309" s="7">
        <v>2306.0033400000002</v>
      </c>
      <c r="B309" s="3" t="s">
        <v>13</v>
      </c>
      <c r="C309" s="3">
        <v>0</v>
      </c>
      <c r="D309" s="3">
        <v>0</v>
      </c>
      <c r="E309" s="3" t="b">
        <v>1</v>
      </c>
      <c r="F309" s="13">
        <v>7.3559186458587602</v>
      </c>
      <c r="G309" s="13">
        <v>0.17038059234619099</v>
      </c>
      <c r="H309" s="13">
        <v>5.1977260112762398</v>
      </c>
      <c r="I309" s="13">
        <v>0.170048713684082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 t="b">
        <v>1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Y309" t="s">
        <v>148</v>
      </c>
      <c r="Z309" t="s">
        <v>148</v>
      </c>
      <c r="AA309" t="s">
        <v>148</v>
      </c>
      <c r="AB309" t="s">
        <v>148</v>
      </c>
      <c r="AC309" t="s">
        <v>148</v>
      </c>
      <c r="AD309" t="s">
        <v>148</v>
      </c>
      <c r="AE309" t="s">
        <v>148</v>
      </c>
      <c r="AF309" t="s">
        <v>148</v>
      </c>
    </row>
    <row r="310" spans="1:33" x14ac:dyDescent="0.2">
      <c r="A310" s="7">
        <v>2306.0039700000002</v>
      </c>
      <c r="B310" s="3" t="s">
        <v>13</v>
      </c>
      <c r="C310" s="3">
        <v>0</v>
      </c>
      <c r="D310" s="3">
        <v>0</v>
      </c>
      <c r="E310" s="3" t="b">
        <v>1</v>
      </c>
      <c r="F310" s="13">
        <v>13.4904584884643</v>
      </c>
      <c r="G310" s="13">
        <v>0.17299771308898901</v>
      </c>
      <c r="H310" s="13">
        <v>11.442402362823399</v>
      </c>
      <c r="I310" s="13">
        <v>0.16957616806030201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 t="b">
        <v>1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Y310" t="s">
        <v>148</v>
      </c>
      <c r="Z310" t="s">
        <v>148</v>
      </c>
      <c r="AA310" t="s">
        <v>148</v>
      </c>
      <c r="AB310" t="s">
        <v>148</v>
      </c>
      <c r="AC310" t="s">
        <v>148</v>
      </c>
      <c r="AD310" t="s">
        <v>148</v>
      </c>
      <c r="AE310" t="s">
        <v>148</v>
      </c>
      <c r="AF310" t="s">
        <v>148</v>
      </c>
    </row>
    <row r="311" spans="1:33" x14ac:dyDescent="0.2">
      <c r="A311" s="7">
        <v>2306.0067800000002</v>
      </c>
      <c r="B311" s="3" t="s">
        <v>18</v>
      </c>
      <c r="C311" s="3">
        <v>12</v>
      </c>
      <c r="D311" s="3">
        <v>0</v>
      </c>
      <c r="E311" s="3" t="b">
        <v>1</v>
      </c>
      <c r="F311" s="13">
        <v>12.4475955963134</v>
      </c>
      <c r="G311" s="13">
        <v>0.22068834304809501</v>
      </c>
      <c r="H311" s="13">
        <v>8.8940737247467005</v>
      </c>
      <c r="I311" s="13">
        <v>0.17029619216918901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 t="b">
        <v>1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Y311" t="s">
        <v>148</v>
      </c>
      <c r="Z311" t="s">
        <v>148</v>
      </c>
      <c r="AA311" t="s">
        <v>148</v>
      </c>
      <c r="AB311" t="s">
        <v>148</v>
      </c>
      <c r="AC311" t="s">
        <v>148</v>
      </c>
      <c r="AD311" t="s">
        <v>148</v>
      </c>
      <c r="AE311" t="s">
        <v>148</v>
      </c>
      <c r="AF311" t="s">
        <v>148</v>
      </c>
    </row>
    <row r="312" spans="1:33" x14ac:dyDescent="0.2">
      <c r="A312" s="7">
        <v>2306.0182500000001</v>
      </c>
      <c r="B312" s="3" t="s">
        <v>13</v>
      </c>
      <c r="C312" s="3">
        <v>0</v>
      </c>
      <c r="D312" s="3">
        <v>0</v>
      </c>
      <c r="E312" s="3" t="b">
        <v>1</v>
      </c>
      <c r="F312" s="13">
        <v>8.1583328247070295</v>
      </c>
      <c r="G312" s="13">
        <v>0.17076563835144001</v>
      </c>
      <c r="H312" s="13">
        <v>5.7504782676696697</v>
      </c>
      <c r="I312" s="13">
        <v>0.16843557357788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 t="b">
        <v>1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Y312" t="s">
        <v>148</v>
      </c>
      <c r="Z312" t="s">
        <v>148</v>
      </c>
      <c r="AA312" t="s">
        <v>148</v>
      </c>
      <c r="AB312" t="s">
        <v>148</v>
      </c>
      <c r="AC312" t="s">
        <v>148</v>
      </c>
      <c r="AD312" t="s">
        <v>148</v>
      </c>
      <c r="AE312" t="s">
        <v>148</v>
      </c>
      <c r="AF312" t="s">
        <v>148</v>
      </c>
    </row>
    <row r="313" spans="1:33" x14ac:dyDescent="0.2">
      <c r="A313" s="7">
        <v>2306.0106300000002</v>
      </c>
      <c r="B313" s="3" t="s">
        <v>13</v>
      </c>
      <c r="C313" s="3">
        <v>12</v>
      </c>
      <c r="D313" s="3">
        <v>0</v>
      </c>
      <c r="E313" s="3" t="b">
        <v>1</v>
      </c>
      <c r="F313" s="13">
        <v>26.3302931785583</v>
      </c>
      <c r="G313" s="13">
        <v>0.22003173828125</v>
      </c>
      <c r="H313" s="13">
        <v>18.6132731437683</v>
      </c>
      <c r="I313" s="13">
        <v>0.16581654548645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 t="b">
        <v>1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Y313" t="s">
        <v>148</v>
      </c>
      <c r="Z313" t="s">
        <v>148</v>
      </c>
      <c r="AA313" t="s">
        <v>148</v>
      </c>
      <c r="AB313" t="s">
        <v>148</v>
      </c>
      <c r="AC313" t="s">
        <v>148</v>
      </c>
      <c r="AD313" t="s">
        <v>148</v>
      </c>
      <c r="AE313" t="s">
        <v>148</v>
      </c>
      <c r="AF313" t="s">
        <v>148</v>
      </c>
    </row>
    <row r="314" spans="1:33" x14ac:dyDescent="0.2">
      <c r="A314" s="7">
        <v>2306.00702</v>
      </c>
      <c r="B314" s="3" t="s">
        <v>10</v>
      </c>
      <c r="C314" s="3">
        <v>12</v>
      </c>
      <c r="D314" s="3">
        <v>0</v>
      </c>
      <c r="E314" s="3" t="b">
        <v>1</v>
      </c>
      <c r="F314" s="13">
        <v>9.9162278175354004</v>
      </c>
      <c r="G314" s="13">
        <v>0.16628718376159601</v>
      </c>
      <c r="H314" s="13">
        <v>7.3623595237731898</v>
      </c>
      <c r="I314" s="13">
        <v>0.167519330978393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 t="b">
        <v>1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Y314" t="s">
        <v>148</v>
      </c>
      <c r="Z314" t="s">
        <v>148</v>
      </c>
      <c r="AA314" t="s">
        <v>148</v>
      </c>
      <c r="AB314" t="s">
        <v>148</v>
      </c>
      <c r="AC314" t="s">
        <v>148</v>
      </c>
      <c r="AD314" t="s">
        <v>148</v>
      </c>
      <c r="AE314" t="s">
        <v>148</v>
      </c>
      <c r="AF314" t="s">
        <v>148</v>
      </c>
    </row>
    <row r="315" spans="1:33" x14ac:dyDescent="0.2">
      <c r="A315" s="7">
        <v>2306.0349000000001</v>
      </c>
      <c r="B315" s="3" t="s">
        <v>26</v>
      </c>
      <c r="C315" s="3">
        <v>12</v>
      </c>
      <c r="D315" s="3">
        <v>0</v>
      </c>
      <c r="E315" s="3" t="b">
        <v>1</v>
      </c>
      <c r="F315" s="13">
        <v>19.2847015857696</v>
      </c>
      <c r="G315" s="13">
        <v>0.270117998123168</v>
      </c>
      <c r="H315" s="13">
        <v>16.754024744033799</v>
      </c>
      <c r="I315" s="13">
        <v>0.167606592178344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 t="b">
        <v>1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Y315" t="s">
        <v>148</v>
      </c>
      <c r="Z315" t="s">
        <v>148</v>
      </c>
      <c r="AA315" t="s">
        <v>148</v>
      </c>
      <c r="AB315" t="s">
        <v>148</v>
      </c>
      <c r="AC315" t="s">
        <v>148</v>
      </c>
      <c r="AD315" t="s">
        <v>148</v>
      </c>
      <c r="AE315" t="s">
        <v>148</v>
      </c>
      <c r="AF315" t="s">
        <v>148</v>
      </c>
    </row>
    <row r="316" spans="1:33" x14ac:dyDescent="0.2">
      <c r="A316" s="7">
        <v>2306.0798799999998</v>
      </c>
      <c r="B316" s="3" t="s">
        <v>12</v>
      </c>
      <c r="C316" s="3">
        <v>0</v>
      </c>
      <c r="D316" s="3">
        <v>0</v>
      </c>
      <c r="E316" s="3" t="b">
        <v>1</v>
      </c>
      <c r="F316" s="13">
        <v>18.671296358108499</v>
      </c>
      <c r="G316" s="13">
        <v>0.116241693496704</v>
      </c>
      <c r="H316" s="13">
        <v>14.0754995346069</v>
      </c>
      <c r="I316" s="13">
        <v>0.17431449890136699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 t="b">
        <v>1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Y316" t="s">
        <v>148</v>
      </c>
      <c r="Z316" t="s">
        <v>148</v>
      </c>
      <c r="AA316" t="s">
        <v>148</v>
      </c>
      <c r="AB316" t="s">
        <v>148</v>
      </c>
      <c r="AC316" t="s">
        <v>148</v>
      </c>
      <c r="AD316" t="s">
        <v>148</v>
      </c>
      <c r="AE316" t="s">
        <v>148</v>
      </c>
      <c r="AF316" t="s">
        <v>148</v>
      </c>
    </row>
    <row r="317" spans="1:33" x14ac:dyDescent="0.2">
      <c r="A317" s="7">
        <v>2306.0593899999999</v>
      </c>
      <c r="B317" s="3" t="s">
        <v>18</v>
      </c>
      <c r="C317" s="3">
        <v>0</v>
      </c>
      <c r="D317" s="3">
        <v>0</v>
      </c>
      <c r="E317" s="3" t="b">
        <v>1</v>
      </c>
      <c r="F317" s="13">
        <v>12.544416904449401</v>
      </c>
      <c r="G317" s="13">
        <v>0.11618375778198201</v>
      </c>
      <c r="H317" s="13">
        <v>10.6326067447662</v>
      </c>
      <c r="I317" s="13">
        <v>0.17144823074340801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 t="b">
        <v>1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Y317" t="s">
        <v>148</v>
      </c>
      <c r="Z317" t="s">
        <v>148</v>
      </c>
      <c r="AA317" t="s">
        <v>148</v>
      </c>
      <c r="AB317" t="s">
        <v>148</v>
      </c>
      <c r="AC317" t="s">
        <v>148</v>
      </c>
      <c r="AD317" t="s">
        <v>148</v>
      </c>
      <c r="AE317" t="s">
        <v>148</v>
      </c>
      <c r="AF317" t="s">
        <v>148</v>
      </c>
    </row>
    <row r="318" spans="1:33" x14ac:dyDescent="0.2">
      <c r="A318" s="7">
        <v>2306.0196500000002</v>
      </c>
      <c r="B318" s="3" t="s">
        <v>18</v>
      </c>
      <c r="C318" s="3">
        <v>0</v>
      </c>
      <c r="D318" s="3">
        <v>0</v>
      </c>
      <c r="E318" s="3" t="b">
        <v>1</v>
      </c>
      <c r="F318" s="13">
        <v>28.1392276287078</v>
      </c>
      <c r="G318" s="13">
        <v>0.11703681945800699</v>
      </c>
      <c r="H318" s="13">
        <v>22.894863128662099</v>
      </c>
      <c r="I318" s="13">
        <v>0.168864250183105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 t="b">
        <v>1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Y318" t="s">
        <v>148</v>
      </c>
      <c r="Z318" t="s">
        <v>148</v>
      </c>
      <c r="AA318" t="s">
        <v>148</v>
      </c>
      <c r="AB318" t="s">
        <v>148</v>
      </c>
      <c r="AC318" t="s">
        <v>148</v>
      </c>
      <c r="AD318" t="s">
        <v>148</v>
      </c>
      <c r="AE318" t="s">
        <v>148</v>
      </c>
      <c r="AF318" t="s">
        <v>148</v>
      </c>
    </row>
    <row r="319" spans="1:33" x14ac:dyDescent="0.2">
      <c r="A319" s="7">
        <v>2306.0773100000001</v>
      </c>
      <c r="B319" s="3" t="s">
        <v>13</v>
      </c>
      <c r="C319" s="3">
        <v>0</v>
      </c>
      <c r="D319" s="3">
        <v>0</v>
      </c>
      <c r="E319" s="3" t="b">
        <v>1</v>
      </c>
      <c r="F319" s="13">
        <v>15.394462585449199</v>
      </c>
      <c r="G319" s="13">
        <v>0.115867614746093</v>
      </c>
      <c r="H319" s="13">
        <v>12.339139699935901</v>
      </c>
      <c r="I319" s="13">
        <v>0.16840314865112299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 t="b">
        <v>1</v>
      </c>
      <c r="S319" s="3">
        <v>0</v>
      </c>
      <c r="T319" s="3">
        <v>0</v>
      </c>
      <c r="U319" s="3">
        <v>0</v>
      </c>
      <c r="V319" s="3">
        <v>4</v>
      </c>
      <c r="W319" s="3">
        <v>0</v>
      </c>
      <c r="Y319" t="s">
        <v>148</v>
      </c>
      <c r="Z319" t="s">
        <v>148</v>
      </c>
      <c r="AA319" t="s">
        <v>148</v>
      </c>
      <c r="AB319" t="s">
        <v>148</v>
      </c>
      <c r="AC319" t="s">
        <v>148</v>
      </c>
      <c r="AD319" t="s">
        <v>148</v>
      </c>
      <c r="AE319" t="s">
        <v>148</v>
      </c>
      <c r="AF319" t="s">
        <v>148</v>
      </c>
      <c r="AG319" t="s">
        <v>145</v>
      </c>
    </row>
    <row r="320" spans="1:33" x14ac:dyDescent="0.2">
      <c r="A320" s="7">
        <v>2306.0000199999999</v>
      </c>
      <c r="B320" s="3" t="s">
        <v>12</v>
      </c>
      <c r="C320" s="3">
        <v>0</v>
      </c>
      <c r="D320" s="3">
        <v>0</v>
      </c>
      <c r="E320" s="3" t="b">
        <v>1</v>
      </c>
      <c r="F320" s="13">
        <v>19.536329507827698</v>
      </c>
      <c r="G320" s="13">
        <v>0.11694145202636699</v>
      </c>
      <c r="H320" s="13">
        <v>11.6543016433715</v>
      </c>
      <c r="I320" s="13">
        <v>0.16772723197937001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 t="b">
        <v>1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Y320" t="s">
        <v>148</v>
      </c>
      <c r="Z320" t="s">
        <v>148</v>
      </c>
      <c r="AA320" t="s">
        <v>148</v>
      </c>
      <c r="AB320" t="s">
        <v>148</v>
      </c>
      <c r="AC320" t="s">
        <v>148</v>
      </c>
      <c r="AD320" t="s">
        <v>148</v>
      </c>
      <c r="AE320" t="s">
        <v>148</v>
      </c>
      <c r="AF320" t="s">
        <v>148</v>
      </c>
    </row>
    <row r="321" spans="1:32" x14ac:dyDescent="0.2">
      <c r="A321" s="7">
        <v>2306.0000700000001</v>
      </c>
      <c r="B321" s="3" t="s">
        <v>10</v>
      </c>
      <c r="C321" s="3">
        <v>0</v>
      </c>
      <c r="D321" s="3">
        <v>0</v>
      </c>
      <c r="E321" s="3" t="b">
        <v>1</v>
      </c>
      <c r="F321" s="13">
        <v>12.992159128189</v>
      </c>
      <c r="G321" s="13">
        <v>0.17333197593688901</v>
      </c>
      <c r="H321" s="13">
        <v>9.6250855922698904</v>
      </c>
      <c r="I321" s="13">
        <v>0.16787266731262199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 t="b">
        <v>1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Y321" t="s">
        <v>148</v>
      </c>
      <c r="Z321" t="s">
        <v>148</v>
      </c>
      <c r="AA321" t="s">
        <v>148</v>
      </c>
      <c r="AB321" t="s">
        <v>148</v>
      </c>
      <c r="AC321" t="s">
        <v>148</v>
      </c>
      <c r="AD321" t="s">
        <v>148</v>
      </c>
      <c r="AE321" t="s">
        <v>148</v>
      </c>
      <c r="AF321" t="s">
        <v>148</v>
      </c>
    </row>
    <row r="322" spans="1:32" x14ac:dyDescent="0.2">
      <c r="A322" s="7">
        <v>2306.00308</v>
      </c>
      <c r="B322" s="3" t="s">
        <v>10</v>
      </c>
      <c r="C322" s="3">
        <v>0</v>
      </c>
      <c r="D322" s="3">
        <v>0</v>
      </c>
      <c r="E322" s="3" t="b">
        <v>1</v>
      </c>
      <c r="F322" s="13">
        <v>21.751002550125101</v>
      </c>
      <c r="G322" s="13">
        <v>0.11678886413574199</v>
      </c>
      <c r="H322" s="13">
        <v>16.686524391174299</v>
      </c>
      <c r="I322" s="13">
        <v>0.168110847473144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 t="b">
        <v>1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Y322" t="s">
        <v>148</v>
      </c>
      <c r="Z322" t="s">
        <v>148</v>
      </c>
      <c r="AA322" t="s">
        <v>148</v>
      </c>
      <c r="AB322" t="s">
        <v>148</v>
      </c>
      <c r="AC322" t="s">
        <v>148</v>
      </c>
      <c r="AD322" t="s">
        <v>148</v>
      </c>
      <c r="AE322" t="s">
        <v>148</v>
      </c>
      <c r="AF322" t="s">
        <v>148</v>
      </c>
    </row>
    <row r="323" spans="1:32" x14ac:dyDescent="0.2">
      <c r="A323" s="7">
        <v>2306.0119199999999</v>
      </c>
      <c r="B323" s="3" t="s">
        <v>12</v>
      </c>
      <c r="C323" s="3">
        <v>0</v>
      </c>
      <c r="D323" s="3">
        <v>0</v>
      </c>
      <c r="E323" s="3" t="b">
        <v>1</v>
      </c>
      <c r="F323" s="13">
        <v>18.642503738403299</v>
      </c>
      <c r="G323" s="13">
        <v>0.16978287696838301</v>
      </c>
      <c r="H323" s="13">
        <v>14.0556187629699</v>
      </c>
      <c r="I323" s="13">
        <v>0.168697834014892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 t="b">
        <v>1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Y323" t="s">
        <v>148</v>
      </c>
      <c r="Z323" t="s">
        <v>148</v>
      </c>
      <c r="AA323" t="s">
        <v>148</v>
      </c>
      <c r="AB323" t="s">
        <v>148</v>
      </c>
      <c r="AC323" t="s">
        <v>148</v>
      </c>
      <c r="AD323" t="s">
        <v>148</v>
      </c>
      <c r="AE323" t="s">
        <v>148</v>
      </c>
      <c r="AF323" t="s">
        <v>148</v>
      </c>
    </row>
    <row r="324" spans="1:32" x14ac:dyDescent="0.2">
      <c r="A324" s="7">
        <v>2306.00981</v>
      </c>
      <c r="B324" s="3" t="s">
        <v>18</v>
      </c>
      <c r="C324" s="3">
        <v>12</v>
      </c>
      <c r="D324" s="3">
        <v>0</v>
      </c>
      <c r="E324" s="3" t="b">
        <v>1</v>
      </c>
      <c r="F324" s="13">
        <v>8.7203030586242605</v>
      </c>
      <c r="G324" s="13">
        <v>0.22190904617309501</v>
      </c>
      <c r="H324" s="13">
        <v>6.4114933013915998</v>
      </c>
      <c r="I324" s="13">
        <v>0.170322895050048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 t="b">
        <v>1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Y324" t="s">
        <v>148</v>
      </c>
      <c r="Z324" t="s">
        <v>148</v>
      </c>
      <c r="AA324" t="s">
        <v>148</v>
      </c>
      <c r="AB324" t="s">
        <v>148</v>
      </c>
      <c r="AC324" t="s">
        <v>148</v>
      </c>
      <c r="AD324" t="s">
        <v>148</v>
      </c>
      <c r="AE324" t="s">
        <v>148</v>
      </c>
      <c r="AF324" t="s">
        <v>148</v>
      </c>
    </row>
    <row r="325" spans="1:32" x14ac:dyDescent="0.2">
      <c r="A325" s="7">
        <v>2306.00209</v>
      </c>
      <c r="B325" s="3" t="s">
        <v>13</v>
      </c>
      <c r="C325" s="3">
        <v>0</v>
      </c>
      <c r="D325" s="3">
        <v>0</v>
      </c>
      <c r="E325" s="3" t="b">
        <v>1</v>
      </c>
      <c r="F325" s="13">
        <v>11.4799375534057</v>
      </c>
      <c r="G325" s="13">
        <v>0.11584520339965799</v>
      </c>
      <c r="H325" s="13">
        <v>8.5559606552124006</v>
      </c>
      <c r="I325" s="13">
        <v>0.17107343673705999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 t="b">
        <v>1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Y325" t="s">
        <v>148</v>
      </c>
      <c r="Z325" t="s">
        <v>148</v>
      </c>
      <c r="AA325" t="s">
        <v>148</v>
      </c>
      <c r="AB325" t="s">
        <v>148</v>
      </c>
      <c r="AC325" t="s">
        <v>148</v>
      </c>
      <c r="AD325" t="s">
        <v>148</v>
      </c>
      <c r="AE325" t="s">
        <v>148</v>
      </c>
      <c r="AF325" t="s">
        <v>148</v>
      </c>
    </row>
    <row r="326" spans="1:32" x14ac:dyDescent="0.2">
      <c r="A326" s="7">
        <v>2306.0010699999998</v>
      </c>
      <c r="B326" s="3" t="s">
        <v>10</v>
      </c>
      <c r="C326" s="3">
        <v>12</v>
      </c>
      <c r="D326" s="3">
        <v>0</v>
      </c>
      <c r="E326" s="3" t="b">
        <v>1</v>
      </c>
      <c r="F326" s="13">
        <v>13.803077697753899</v>
      </c>
      <c r="G326" s="13">
        <v>0.21680736541748</v>
      </c>
      <c r="H326" s="13">
        <v>10.3318359851837</v>
      </c>
      <c r="I326" s="13">
        <v>0.16704177856445299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 t="b">
        <v>1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Y326" t="s">
        <v>148</v>
      </c>
      <c r="Z326" t="s">
        <v>148</v>
      </c>
      <c r="AA326" t="s">
        <v>148</v>
      </c>
      <c r="AB326" t="s">
        <v>148</v>
      </c>
      <c r="AC326" t="s">
        <v>148</v>
      </c>
      <c r="AD326" t="s">
        <v>148</v>
      </c>
      <c r="AE326" t="s">
        <v>148</v>
      </c>
      <c r="AF326" t="s">
        <v>148</v>
      </c>
    </row>
    <row r="327" spans="1:32" x14ac:dyDescent="0.2">
      <c r="A327" s="7">
        <v>2306.0162500000001</v>
      </c>
      <c r="B327" s="3" t="s">
        <v>13</v>
      </c>
      <c r="C327" s="3">
        <v>0</v>
      </c>
      <c r="D327" s="3">
        <v>0</v>
      </c>
      <c r="E327" s="3" t="b">
        <v>1</v>
      </c>
      <c r="F327" s="13">
        <v>36.184641838073702</v>
      </c>
      <c r="G327" s="13">
        <v>0.16716098785400299</v>
      </c>
      <c r="H327" s="13">
        <v>35.679829120635901</v>
      </c>
      <c r="I327" s="13">
        <v>0.17081952095031699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 t="b">
        <v>1</v>
      </c>
      <c r="S327" s="3">
        <v>0</v>
      </c>
      <c r="T327" s="3">
        <v>0</v>
      </c>
      <c r="U327" s="3">
        <v>0</v>
      </c>
      <c r="V327" s="3">
        <v>16</v>
      </c>
      <c r="W327" s="3">
        <v>0</v>
      </c>
      <c r="Y327" t="s">
        <v>148</v>
      </c>
      <c r="Z327" t="s">
        <v>148</v>
      </c>
      <c r="AA327" t="s">
        <v>148</v>
      </c>
      <c r="AB327" t="s">
        <v>148</v>
      </c>
      <c r="AC327" t="s">
        <v>148</v>
      </c>
      <c r="AD327" t="s">
        <v>148</v>
      </c>
      <c r="AE327" t="s">
        <v>148</v>
      </c>
      <c r="AF327" t="s">
        <v>148</v>
      </c>
    </row>
    <row r="328" spans="1:32" x14ac:dyDescent="0.2">
      <c r="A328" s="7">
        <v>2306.0008899999998</v>
      </c>
      <c r="B328" s="3" t="s">
        <v>12</v>
      </c>
      <c r="C328" s="3">
        <v>0</v>
      </c>
      <c r="D328" s="3">
        <v>0</v>
      </c>
      <c r="E328" s="3" t="b">
        <v>1</v>
      </c>
      <c r="F328" s="13">
        <v>43.425647258758502</v>
      </c>
      <c r="G328" s="13">
        <v>0.11637759208679101</v>
      </c>
      <c r="H328" s="13">
        <v>35.967851400375302</v>
      </c>
      <c r="I328" s="13">
        <v>0.171846628189086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 t="b">
        <v>1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Y328" t="s">
        <v>148</v>
      </c>
      <c r="Z328" t="s">
        <v>148</v>
      </c>
      <c r="AA328" t="s">
        <v>148</v>
      </c>
      <c r="AB328" t="s">
        <v>148</v>
      </c>
      <c r="AC328" t="s">
        <v>148</v>
      </c>
      <c r="AD328" t="s">
        <v>148</v>
      </c>
      <c r="AE328" t="s">
        <v>148</v>
      </c>
      <c r="AF328" t="s">
        <v>148</v>
      </c>
    </row>
    <row r="329" spans="1:32" x14ac:dyDescent="0.2">
      <c r="A329" s="7">
        <v>2306.0077299999998</v>
      </c>
      <c r="B329" s="3" t="s">
        <v>42</v>
      </c>
      <c r="C329" s="3">
        <v>12</v>
      </c>
      <c r="D329" s="3">
        <v>12</v>
      </c>
      <c r="E329" s="3" t="b">
        <v>1</v>
      </c>
      <c r="F329" s="13">
        <v>5.2488136291503897</v>
      </c>
      <c r="G329" s="13">
        <v>0.16790533065795801</v>
      </c>
      <c r="H329" s="13">
        <v>4.36543440818786</v>
      </c>
      <c r="I329" s="13">
        <v>0.17258477210998499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 t="b">
        <v>1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Y329" t="s">
        <v>148</v>
      </c>
      <c r="Z329" t="s">
        <v>148</v>
      </c>
      <c r="AA329" t="s">
        <v>148</v>
      </c>
      <c r="AB329" t="s">
        <v>148</v>
      </c>
      <c r="AC329" t="s">
        <v>148</v>
      </c>
      <c r="AD329" t="s">
        <v>148</v>
      </c>
      <c r="AE329" t="s">
        <v>148</v>
      </c>
      <c r="AF329" t="s">
        <v>148</v>
      </c>
    </row>
    <row r="330" spans="1:32" x14ac:dyDescent="0.2">
      <c r="A330" s="7">
        <v>2306.0038800000002</v>
      </c>
      <c r="B330" s="3" t="s">
        <v>11</v>
      </c>
      <c r="C330" s="3">
        <v>0</v>
      </c>
      <c r="D330" s="3">
        <v>0</v>
      </c>
      <c r="E330" s="3" t="b">
        <v>0</v>
      </c>
      <c r="F330" s="13">
        <v>49.860094785690301</v>
      </c>
      <c r="G330" s="13">
        <v>0.16709232330322199</v>
      </c>
      <c r="H330" s="13">
        <v>43.923059463500898</v>
      </c>
      <c r="I330" s="13">
        <v>0.16689562797546301</v>
      </c>
      <c r="J330" s="3">
        <v>29</v>
      </c>
      <c r="K330" s="3">
        <v>9</v>
      </c>
      <c r="L330" s="3">
        <v>0</v>
      </c>
      <c r="M330" s="3">
        <v>0</v>
      </c>
      <c r="N330" s="3">
        <v>8</v>
      </c>
      <c r="O330" s="3">
        <v>4</v>
      </c>
      <c r="P330" s="3">
        <v>4</v>
      </c>
      <c r="Q330" s="3">
        <v>5</v>
      </c>
      <c r="R330" s="3" t="b">
        <v>1</v>
      </c>
      <c r="S330" s="3">
        <v>0</v>
      </c>
      <c r="T330" s="3">
        <v>0</v>
      </c>
      <c r="U330" s="3">
        <v>0</v>
      </c>
      <c r="V330" s="3">
        <v>8</v>
      </c>
      <c r="W330" s="3">
        <v>0</v>
      </c>
      <c r="Y330">
        <v>1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</row>
    <row r="331" spans="1:32" x14ac:dyDescent="0.2">
      <c r="A331" s="7">
        <v>2306.0007300000002</v>
      </c>
      <c r="B331" s="3" t="s">
        <v>18</v>
      </c>
      <c r="C331" s="3">
        <v>12</v>
      </c>
      <c r="D331" s="3">
        <v>0</v>
      </c>
      <c r="E331" s="3" t="b">
        <v>1</v>
      </c>
      <c r="F331" s="13">
        <v>9.4406323432922292</v>
      </c>
      <c r="G331" s="13">
        <v>0.220217704772949</v>
      </c>
      <c r="H331" s="13">
        <v>5.6568825244903502</v>
      </c>
      <c r="I331" s="13">
        <v>0.167309761047363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 t="b">
        <v>1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Y331" t="s">
        <v>148</v>
      </c>
      <c r="Z331" t="s">
        <v>148</v>
      </c>
      <c r="AA331" t="s">
        <v>148</v>
      </c>
      <c r="AB331" t="s">
        <v>148</v>
      </c>
      <c r="AC331" t="s">
        <v>148</v>
      </c>
      <c r="AD331" t="s">
        <v>148</v>
      </c>
      <c r="AE331" t="s">
        <v>148</v>
      </c>
      <c r="AF331" t="s">
        <v>148</v>
      </c>
    </row>
    <row r="332" spans="1:32" x14ac:dyDescent="0.2">
      <c r="A332" s="7">
        <v>2306.0071699999999</v>
      </c>
      <c r="B332" s="3" t="s">
        <v>23</v>
      </c>
      <c r="C332" s="3">
        <v>0</v>
      </c>
      <c r="D332" s="3">
        <v>0</v>
      </c>
      <c r="E332" s="3" t="b">
        <v>1</v>
      </c>
      <c r="F332" s="13">
        <v>17.5130307674407</v>
      </c>
      <c r="G332" s="13">
        <v>0.17019844055175701</v>
      </c>
      <c r="H332" s="13">
        <v>12.5625190734863</v>
      </c>
      <c r="I332" s="13">
        <v>0.16672706604003901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 t="b">
        <v>1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Y332" t="s">
        <v>148</v>
      </c>
      <c r="Z332" t="s">
        <v>148</v>
      </c>
      <c r="AA332" t="s">
        <v>148</v>
      </c>
      <c r="AB332" t="s">
        <v>148</v>
      </c>
      <c r="AC332" t="s">
        <v>148</v>
      </c>
      <c r="AD332" t="s">
        <v>148</v>
      </c>
      <c r="AE332" t="s">
        <v>148</v>
      </c>
      <c r="AF332" t="s">
        <v>148</v>
      </c>
    </row>
    <row r="333" spans="1:32" x14ac:dyDescent="0.2">
      <c r="A333" s="7">
        <v>2306.0026899999998</v>
      </c>
      <c r="B333" s="3" t="s">
        <v>10</v>
      </c>
      <c r="C333" s="3">
        <v>0</v>
      </c>
      <c r="D333" s="3">
        <v>0</v>
      </c>
      <c r="E333" s="3" t="b">
        <v>0</v>
      </c>
      <c r="F333" s="13">
        <v>3.6856210231781001</v>
      </c>
      <c r="G333" s="13">
        <v>0.115448236465454</v>
      </c>
      <c r="H333" s="13">
        <v>2.9896686077117902</v>
      </c>
      <c r="I333" s="13">
        <v>0.17680335044860801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 t="b">
        <v>1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32" x14ac:dyDescent="0.2">
      <c r="A334" s="7">
        <v>2306.00216</v>
      </c>
      <c r="B334" s="3" t="s">
        <v>13</v>
      </c>
      <c r="C334" s="3">
        <v>0</v>
      </c>
      <c r="D334" s="3">
        <v>0</v>
      </c>
      <c r="E334" s="3" t="b">
        <v>1</v>
      </c>
      <c r="F334" s="13">
        <v>13.7031593322753</v>
      </c>
      <c r="G334" s="13">
        <v>0.16868066787719699</v>
      </c>
      <c r="H334" s="13">
        <v>5.9515228271484304</v>
      </c>
      <c r="I334" s="13">
        <v>0.17058610916137601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 t="b">
        <v>1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Y334" t="s">
        <v>148</v>
      </c>
      <c r="Z334" t="s">
        <v>148</v>
      </c>
      <c r="AA334" t="s">
        <v>148</v>
      </c>
      <c r="AB334" t="s">
        <v>148</v>
      </c>
      <c r="AC334" t="s">
        <v>148</v>
      </c>
      <c r="AD334" t="s">
        <v>148</v>
      </c>
      <c r="AE334" t="s">
        <v>148</v>
      </c>
      <c r="AF334" t="s">
        <v>148</v>
      </c>
    </row>
    <row r="335" spans="1:32" x14ac:dyDescent="0.2">
      <c r="A335" s="7">
        <v>2306.0029599999998</v>
      </c>
      <c r="B335" s="3" t="s">
        <v>10</v>
      </c>
      <c r="C335" s="3">
        <v>0</v>
      </c>
      <c r="D335" s="3">
        <v>0</v>
      </c>
      <c r="E335" s="3" t="b">
        <v>1</v>
      </c>
      <c r="F335" s="13">
        <v>16.732974767684901</v>
      </c>
      <c r="G335" s="13">
        <v>0.115519762039184</v>
      </c>
      <c r="H335" s="13">
        <v>7.5120153427123997</v>
      </c>
      <c r="I335" s="13">
        <v>0.16797137260437001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 t="b">
        <v>1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Y335" t="s">
        <v>148</v>
      </c>
      <c r="Z335" t="s">
        <v>148</v>
      </c>
      <c r="AA335" t="s">
        <v>148</v>
      </c>
      <c r="AB335" t="s">
        <v>148</v>
      </c>
      <c r="AC335" t="s">
        <v>148</v>
      </c>
      <c r="AD335" t="s">
        <v>148</v>
      </c>
      <c r="AE335" t="s">
        <v>148</v>
      </c>
      <c r="AF335" t="s">
        <v>148</v>
      </c>
    </row>
    <row r="336" spans="1:32" x14ac:dyDescent="0.2">
      <c r="A336" s="7">
        <v>2306.0068099999999</v>
      </c>
      <c r="B336" s="3" t="s">
        <v>23</v>
      </c>
      <c r="C336" s="3">
        <v>0</v>
      </c>
      <c r="D336" s="3">
        <v>0</v>
      </c>
      <c r="E336" s="3" t="b">
        <v>1</v>
      </c>
      <c r="F336" s="13">
        <v>21.645140886306699</v>
      </c>
      <c r="G336" s="13">
        <v>0.16861534118652299</v>
      </c>
      <c r="H336" s="13">
        <v>11.264680862426699</v>
      </c>
      <c r="I336" s="13">
        <v>0.16977930068969699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 t="b">
        <v>1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Y336" t="s">
        <v>148</v>
      </c>
      <c r="Z336" t="s">
        <v>148</v>
      </c>
      <c r="AA336" t="s">
        <v>148</v>
      </c>
      <c r="AB336" t="s">
        <v>148</v>
      </c>
      <c r="AC336" t="s">
        <v>148</v>
      </c>
      <c r="AD336" t="s">
        <v>148</v>
      </c>
      <c r="AE336" t="s">
        <v>148</v>
      </c>
      <c r="AF336" t="s">
        <v>148</v>
      </c>
    </row>
    <row r="337" spans="1:33" x14ac:dyDescent="0.2">
      <c r="A337" s="7">
        <v>2306.0174499999998</v>
      </c>
      <c r="B337" s="3" t="s">
        <v>10</v>
      </c>
      <c r="C337" s="3">
        <v>0</v>
      </c>
      <c r="D337" s="3">
        <v>0</v>
      </c>
      <c r="E337" s="3" t="b">
        <v>1</v>
      </c>
      <c r="F337" s="13">
        <v>42.5609128475189</v>
      </c>
      <c r="G337" s="13">
        <v>0.17090177536010701</v>
      </c>
      <c r="H337" s="13">
        <v>32.226274728775003</v>
      </c>
      <c r="I337" s="13">
        <v>0.169584035873413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 t="b">
        <v>1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Y337" t="s">
        <v>148</v>
      </c>
      <c r="Z337" t="s">
        <v>148</v>
      </c>
      <c r="AA337" t="s">
        <v>148</v>
      </c>
      <c r="AB337" t="s">
        <v>148</v>
      </c>
      <c r="AC337" t="s">
        <v>148</v>
      </c>
      <c r="AD337" t="s">
        <v>148</v>
      </c>
      <c r="AE337" t="s">
        <v>148</v>
      </c>
      <c r="AF337" t="s">
        <v>148</v>
      </c>
    </row>
    <row r="338" spans="1:33" x14ac:dyDescent="0.2">
      <c r="A338" s="7">
        <v>2306.0382199999999</v>
      </c>
      <c r="B338" s="3" t="s">
        <v>10</v>
      </c>
      <c r="C338" s="3">
        <v>0</v>
      </c>
      <c r="D338" s="3">
        <v>0</v>
      </c>
      <c r="E338" s="3" t="b">
        <v>1</v>
      </c>
      <c r="F338" s="13">
        <v>64.795416593551593</v>
      </c>
      <c r="G338" s="13">
        <v>0.17122769355773901</v>
      </c>
      <c r="H338" s="13">
        <v>56.080363512039099</v>
      </c>
      <c r="I338" s="13">
        <v>0.17186093330383301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 t="b">
        <v>1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Y338" t="s">
        <v>148</v>
      </c>
      <c r="Z338" t="s">
        <v>148</v>
      </c>
      <c r="AA338" t="s">
        <v>148</v>
      </c>
      <c r="AB338" t="s">
        <v>148</v>
      </c>
      <c r="AC338" t="s">
        <v>148</v>
      </c>
      <c r="AD338" t="s">
        <v>148</v>
      </c>
      <c r="AE338" t="s">
        <v>148</v>
      </c>
      <c r="AF338" t="s">
        <v>148</v>
      </c>
    </row>
    <row r="339" spans="1:33" x14ac:dyDescent="0.2">
      <c r="A339" s="7">
        <v>2306.1365500000002</v>
      </c>
      <c r="B339" s="3" t="s">
        <v>10</v>
      </c>
      <c r="C339" s="3">
        <v>0</v>
      </c>
      <c r="D339" s="3">
        <v>0</v>
      </c>
      <c r="E339" s="3" t="b">
        <v>1</v>
      </c>
      <c r="F339" s="13">
        <v>7.2090637683868399</v>
      </c>
      <c r="G339" s="13">
        <v>0.16625237464904699</v>
      </c>
      <c r="H339" s="13">
        <v>4.4951012134552002</v>
      </c>
      <c r="I339" s="13">
        <v>0.16837286949157701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 t="b">
        <v>1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Y339" t="s">
        <v>148</v>
      </c>
      <c r="Z339" t="s">
        <v>148</v>
      </c>
      <c r="AA339" t="s">
        <v>148</v>
      </c>
      <c r="AB339" t="s">
        <v>148</v>
      </c>
      <c r="AC339" t="s">
        <v>148</v>
      </c>
      <c r="AD339" t="s">
        <v>148</v>
      </c>
      <c r="AE339" t="s">
        <v>148</v>
      </c>
      <c r="AF339" t="s">
        <v>148</v>
      </c>
    </row>
    <row r="340" spans="1:33" x14ac:dyDescent="0.2">
      <c r="A340" s="7">
        <v>2306.0537899999999</v>
      </c>
      <c r="B340" s="3" t="s">
        <v>62</v>
      </c>
      <c r="C340" s="3">
        <v>0</v>
      </c>
      <c r="D340" s="3">
        <v>0</v>
      </c>
      <c r="E340" s="3" t="b">
        <v>1</v>
      </c>
      <c r="F340" s="13">
        <v>8.8152477741241402</v>
      </c>
      <c r="G340" s="13">
        <v>0.117062330245971</v>
      </c>
      <c r="H340" s="13">
        <v>7.2715034484863201</v>
      </c>
      <c r="I340" s="13">
        <v>0.178215742111206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 t="b">
        <v>1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Y340" t="s">
        <v>148</v>
      </c>
      <c r="Z340" t="s">
        <v>148</v>
      </c>
      <c r="AA340" t="s">
        <v>148</v>
      </c>
      <c r="AB340" t="s">
        <v>148</v>
      </c>
      <c r="AC340" t="s">
        <v>148</v>
      </c>
      <c r="AD340" t="s">
        <v>148</v>
      </c>
      <c r="AE340" t="s">
        <v>148</v>
      </c>
      <c r="AF340" t="s">
        <v>148</v>
      </c>
    </row>
    <row r="341" spans="1:33" x14ac:dyDescent="0.2">
      <c r="A341" s="7">
        <v>2306.0003099999999</v>
      </c>
      <c r="C341" s="3">
        <v>12</v>
      </c>
      <c r="D341" s="3">
        <v>12</v>
      </c>
      <c r="E341" s="3" t="b">
        <v>1</v>
      </c>
      <c r="F341" s="13">
        <v>0.87127375602722101</v>
      </c>
      <c r="G341" s="13">
        <v>0.116173267364501</v>
      </c>
      <c r="H341" s="13">
        <v>0.87501168251037598</v>
      </c>
      <c r="I341" s="13">
        <v>0.17934775352478</v>
      </c>
      <c r="Y341" t="s">
        <v>107</v>
      </c>
      <c r="Z341" t="s">
        <v>148</v>
      </c>
      <c r="AA341" t="s">
        <v>148</v>
      </c>
      <c r="AB341" t="s">
        <v>148</v>
      </c>
      <c r="AC341" t="s">
        <v>148</v>
      </c>
      <c r="AD341" t="s">
        <v>148</v>
      </c>
      <c r="AE341" t="s">
        <v>148</v>
      </c>
      <c r="AF341" t="s">
        <v>148</v>
      </c>
    </row>
    <row r="342" spans="1:33" x14ac:dyDescent="0.2">
      <c r="A342" s="7">
        <v>2306.0047399999999</v>
      </c>
      <c r="B342" s="3" t="s">
        <v>13</v>
      </c>
      <c r="C342" s="3">
        <v>0</v>
      </c>
      <c r="D342" s="3">
        <v>0</v>
      </c>
      <c r="E342" s="3" t="b">
        <v>1</v>
      </c>
      <c r="F342" s="13">
        <v>10.7358622550964</v>
      </c>
      <c r="G342" s="13">
        <v>0.173083305358886</v>
      </c>
      <c r="H342" s="13">
        <v>6.7620971202850297</v>
      </c>
      <c r="I342" s="13">
        <v>0.17215418815612701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 t="b">
        <v>1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Y342" t="s">
        <v>148</v>
      </c>
      <c r="Z342" t="s">
        <v>148</v>
      </c>
      <c r="AA342" t="s">
        <v>148</v>
      </c>
      <c r="AB342" t="s">
        <v>148</v>
      </c>
      <c r="AC342" t="s">
        <v>148</v>
      </c>
      <c r="AD342" t="s">
        <v>148</v>
      </c>
      <c r="AE342" t="s">
        <v>148</v>
      </c>
      <c r="AF342" t="s">
        <v>148</v>
      </c>
    </row>
    <row r="343" spans="1:33" x14ac:dyDescent="0.2">
      <c r="A343" s="7">
        <v>2306.06</v>
      </c>
      <c r="B343" s="3" t="s">
        <v>10</v>
      </c>
      <c r="C343" s="3">
        <v>0</v>
      </c>
      <c r="D343" s="3">
        <v>0</v>
      </c>
      <c r="E343" s="3" t="b">
        <v>1</v>
      </c>
      <c r="F343" s="13">
        <v>13.0413029193878</v>
      </c>
      <c r="G343" s="13">
        <v>0.116370916366577</v>
      </c>
      <c r="H343" s="13">
        <v>8.2350981235504097</v>
      </c>
      <c r="I343" s="13">
        <v>0.17124271392822199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 t="b">
        <v>1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Y343" t="s">
        <v>148</v>
      </c>
      <c r="Z343" t="s">
        <v>148</v>
      </c>
      <c r="AA343" t="s">
        <v>148</v>
      </c>
      <c r="AB343" t="s">
        <v>148</v>
      </c>
      <c r="AC343" t="s">
        <v>148</v>
      </c>
      <c r="AD343" t="s">
        <v>148</v>
      </c>
      <c r="AE343" t="s">
        <v>148</v>
      </c>
      <c r="AF343" t="s">
        <v>148</v>
      </c>
    </row>
    <row r="344" spans="1:33" x14ac:dyDescent="0.2">
      <c r="A344" s="7">
        <v>2306.0023500000002</v>
      </c>
      <c r="B344" s="3" t="s">
        <v>10</v>
      </c>
      <c r="C344" s="3">
        <v>0</v>
      </c>
      <c r="D344" s="3">
        <v>0</v>
      </c>
      <c r="E344" s="3" t="b">
        <v>1</v>
      </c>
      <c r="F344" s="13">
        <v>11.698083400726301</v>
      </c>
      <c r="G344" s="13">
        <v>0.118974208831787</v>
      </c>
      <c r="H344" s="13">
        <v>12.0378763675689</v>
      </c>
      <c r="I344" s="13">
        <v>0.16972613334655701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 t="b">
        <v>1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Y344" t="s">
        <v>148</v>
      </c>
      <c r="Z344" t="s">
        <v>148</v>
      </c>
      <c r="AA344" t="s">
        <v>148</v>
      </c>
      <c r="AB344" t="s">
        <v>148</v>
      </c>
      <c r="AC344" t="s">
        <v>148</v>
      </c>
      <c r="AD344" t="s">
        <v>148</v>
      </c>
      <c r="AE344" t="s">
        <v>148</v>
      </c>
      <c r="AF344" t="s">
        <v>148</v>
      </c>
    </row>
    <row r="345" spans="1:33" x14ac:dyDescent="0.2">
      <c r="A345" s="7">
        <v>2306.00045</v>
      </c>
      <c r="B345" s="3" t="s">
        <v>10</v>
      </c>
      <c r="C345" s="3">
        <v>0</v>
      </c>
      <c r="D345" s="3">
        <v>0</v>
      </c>
      <c r="E345" s="3" t="b">
        <v>1</v>
      </c>
      <c r="F345" s="13">
        <v>56.335208654403601</v>
      </c>
      <c r="G345" s="13">
        <v>0.21849727630615201</v>
      </c>
      <c r="H345" s="13">
        <v>50.791022777557302</v>
      </c>
      <c r="I345" s="13">
        <v>0.223881006240844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 t="b">
        <v>1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Y345" t="s">
        <v>148</v>
      </c>
      <c r="Z345" t="s">
        <v>148</v>
      </c>
      <c r="AA345" t="s">
        <v>148</v>
      </c>
      <c r="AB345" t="s">
        <v>148</v>
      </c>
      <c r="AC345" t="s">
        <v>148</v>
      </c>
      <c r="AD345" t="s">
        <v>148</v>
      </c>
      <c r="AE345" t="s">
        <v>148</v>
      </c>
      <c r="AF345" t="s">
        <v>148</v>
      </c>
    </row>
    <row r="346" spans="1:33" x14ac:dyDescent="0.2">
      <c r="A346" s="7">
        <v>2306.00225</v>
      </c>
      <c r="B346" s="3" t="s">
        <v>13</v>
      </c>
      <c r="C346" s="3">
        <v>0</v>
      </c>
      <c r="D346" s="3">
        <v>0</v>
      </c>
      <c r="E346" s="3" t="b">
        <v>1</v>
      </c>
      <c r="F346" s="13">
        <v>6.2577877044677699</v>
      </c>
      <c r="G346" s="13">
        <v>0.22603082656860299</v>
      </c>
      <c r="H346" s="13">
        <v>3.0912389755249001</v>
      </c>
      <c r="I346" s="13">
        <v>0.116580247879028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 t="b">
        <v>1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Y346" t="s">
        <v>148</v>
      </c>
      <c r="Z346" t="s">
        <v>148</v>
      </c>
      <c r="AA346" t="s">
        <v>148</v>
      </c>
      <c r="AB346" t="s">
        <v>148</v>
      </c>
      <c r="AC346" t="s">
        <v>148</v>
      </c>
      <c r="AD346" t="s">
        <v>148</v>
      </c>
      <c r="AE346" t="s">
        <v>148</v>
      </c>
      <c r="AF346" t="s">
        <v>148</v>
      </c>
    </row>
    <row r="347" spans="1:33" x14ac:dyDescent="0.2">
      <c r="A347" s="7">
        <v>2306.0184199999999</v>
      </c>
      <c r="B347" s="3" t="s">
        <v>16</v>
      </c>
      <c r="C347" s="3">
        <v>0</v>
      </c>
      <c r="D347" s="3">
        <v>0</v>
      </c>
      <c r="E347" s="3" t="b">
        <v>1</v>
      </c>
      <c r="F347" s="13">
        <v>8.9322574138641304</v>
      </c>
      <c r="G347" s="13">
        <v>0.116108417510986</v>
      </c>
      <c r="H347" s="13">
        <v>5.1489505767822203</v>
      </c>
      <c r="I347" s="13">
        <v>0.17043066024780201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 t="b">
        <v>1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Y347" t="s">
        <v>148</v>
      </c>
      <c r="Z347" t="s">
        <v>148</v>
      </c>
      <c r="AA347" t="s">
        <v>148</v>
      </c>
      <c r="AB347" t="s">
        <v>148</v>
      </c>
      <c r="AC347" t="s">
        <v>148</v>
      </c>
      <c r="AD347" t="s">
        <v>148</v>
      </c>
      <c r="AE347" t="s">
        <v>148</v>
      </c>
      <c r="AF347" t="s">
        <v>148</v>
      </c>
    </row>
    <row r="348" spans="1:33" x14ac:dyDescent="0.2">
      <c r="A348" s="7">
        <v>2306.0305899999998</v>
      </c>
      <c r="B348" s="3" t="s">
        <v>18</v>
      </c>
      <c r="C348" s="3">
        <v>0</v>
      </c>
      <c r="D348" s="3">
        <v>0</v>
      </c>
      <c r="E348" s="3" t="b">
        <v>1</v>
      </c>
      <c r="F348" s="13">
        <v>29.2318868637084</v>
      </c>
      <c r="G348" s="13">
        <v>0.171188354492187</v>
      </c>
      <c r="H348" s="13">
        <v>27.805624485015802</v>
      </c>
      <c r="I348" s="13">
        <v>0.17064404487609799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 t="b">
        <v>1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Y348" t="s">
        <v>148</v>
      </c>
      <c r="Z348" t="s">
        <v>148</v>
      </c>
      <c r="AA348" t="s">
        <v>148</v>
      </c>
      <c r="AB348" t="s">
        <v>148</v>
      </c>
      <c r="AC348" t="s">
        <v>148</v>
      </c>
      <c r="AD348" t="s">
        <v>148</v>
      </c>
      <c r="AE348" t="s">
        <v>148</v>
      </c>
      <c r="AF348" t="s">
        <v>148</v>
      </c>
    </row>
    <row r="349" spans="1:33" x14ac:dyDescent="0.2">
      <c r="A349" s="7">
        <v>2306.0376299999998</v>
      </c>
      <c r="B349" s="3" t="s">
        <v>10</v>
      </c>
      <c r="C349" s="3">
        <v>0</v>
      </c>
      <c r="D349" s="3">
        <v>0</v>
      </c>
      <c r="E349" s="3" t="b">
        <v>1</v>
      </c>
      <c r="F349" s="13">
        <v>17.023918867111199</v>
      </c>
      <c r="G349" s="13">
        <v>0.16841387748718201</v>
      </c>
      <c r="H349" s="13">
        <v>11.241153717041</v>
      </c>
      <c r="I349" s="13">
        <v>0.17965579032897899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 t="b">
        <v>1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Y349" t="s">
        <v>148</v>
      </c>
      <c r="Z349" t="s">
        <v>148</v>
      </c>
      <c r="AA349" t="s">
        <v>148</v>
      </c>
      <c r="AB349" t="s">
        <v>148</v>
      </c>
      <c r="AC349" t="s">
        <v>148</v>
      </c>
      <c r="AD349" t="s">
        <v>148</v>
      </c>
      <c r="AE349" t="s">
        <v>148</v>
      </c>
      <c r="AF349" t="s">
        <v>148</v>
      </c>
    </row>
    <row r="350" spans="1:33" x14ac:dyDescent="0.2">
      <c r="A350" s="7">
        <v>2306.00378</v>
      </c>
      <c r="B350" s="3" t="s">
        <v>17</v>
      </c>
      <c r="C350" s="3">
        <v>12</v>
      </c>
      <c r="D350" s="3">
        <v>12</v>
      </c>
      <c r="E350" s="3" t="b">
        <v>0</v>
      </c>
      <c r="F350" s="13">
        <v>18.573798179626401</v>
      </c>
      <c r="G350" s="13">
        <v>0.22155642509460399</v>
      </c>
      <c r="H350" s="13">
        <v>7.2128720283508301</v>
      </c>
      <c r="I350" s="13">
        <v>0.17073369026183999</v>
      </c>
      <c r="J350" s="3">
        <v>234</v>
      </c>
      <c r="K350" s="3">
        <v>181</v>
      </c>
      <c r="L350" s="3">
        <v>0</v>
      </c>
      <c r="M350" s="3">
        <v>0</v>
      </c>
      <c r="N350" s="3">
        <v>7</v>
      </c>
      <c r="O350" s="3">
        <v>-25</v>
      </c>
      <c r="P350" s="3">
        <v>-80</v>
      </c>
      <c r="Q350" s="3">
        <v>27</v>
      </c>
      <c r="R350" s="3" t="b">
        <v>1</v>
      </c>
      <c r="S350" s="3">
        <v>0</v>
      </c>
      <c r="T350" s="3">
        <v>0</v>
      </c>
      <c r="U350" s="3">
        <v>0</v>
      </c>
      <c r="V350" s="3">
        <v>2</v>
      </c>
      <c r="W350" s="3">
        <v>0</v>
      </c>
      <c r="Y350">
        <v>1</v>
      </c>
      <c r="Z350">
        <v>1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 t="s">
        <v>142</v>
      </c>
    </row>
    <row r="351" spans="1:33" x14ac:dyDescent="0.2">
      <c r="A351" s="7">
        <v>2306.15076</v>
      </c>
      <c r="B351" s="3" t="s">
        <v>17</v>
      </c>
      <c r="C351" s="3">
        <v>0</v>
      </c>
      <c r="D351" s="3">
        <v>12</v>
      </c>
      <c r="E351" s="3" t="b">
        <v>0</v>
      </c>
      <c r="F351" s="13">
        <v>29.147146701812702</v>
      </c>
      <c r="G351" s="13">
        <v>0.16864943504333399</v>
      </c>
      <c r="H351" s="13">
        <v>4.91312479972839</v>
      </c>
      <c r="I351" s="13">
        <v>4.9478280544280997</v>
      </c>
      <c r="J351" s="3">
        <v>23442</v>
      </c>
      <c r="K351" s="3">
        <v>9389</v>
      </c>
      <c r="L351" s="3">
        <v>11</v>
      </c>
      <c r="M351" s="3">
        <v>11</v>
      </c>
      <c r="N351" s="3">
        <v>5878</v>
      </c>
      <c r="O351" s="3">
        <v>-302</v>
      </c>
      <c r="P351" s="3">
        <v>-250</v>
      </c>
      <c r="Q351" s="3">
        <v>12</v>
      </c>
      <c r="R351" s="3" t="b">
        <v>1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Y351">
        <v>1</v>
      </c>
      <c r="Z351">
        <v>1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3" x14ac:dyDescent="0.2">
      <c r="A352" s="7">
        <v>2306.0005099999998</v>
      </c>
      <c r="B352" s="3" t="s">
        <v>18</v>
      </c>
      <c r="C352" s="3">
        <v>0</v>
      </c>
      <c r="D352" s="3">
        <v>0</v>
      </c>
      <c r="E352" s="3" t="b">
        <v>1</v>
      </c>
      <c r="F352" s="13">
        <v>12.052252054214399</v>
      </c>
      <c r="G352" s="13">
        <v>0.116129398345947</v>
      </c>
      <c r="H352" s="13">
        <v>8.8730010986328107</v>
      </c>
      <c r="I352" s="13">
        <v>0.16763114929199199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 t="b">
        <v>1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Y352" t="s">
        <v>148</v>
      </c>
      <c r="Z352" t="s">
        <v>148</v>
      </c>
      <c r="AA352" t="s">
        <v>148</v>
      </c>
      <c r="AB352" t="s">
        <v>148</v>
      </c>
      <c r="AC352" t="s">
        <v>148</v>
      </c>
      <c r="AD352" t="s">
        <v>148</v>
      </c>
      <c r="AE352" t="s">
        <v>148</v>
      </c>
      <c r="AF352" t="s">
        <v>148</v>
      </c>
    </row>
    <row r="353" spans="1:32" x14ac:dyDescent="0.2">
      <c r="A353" s="7">
        <v>2306.0036300000002</v>
      </c>
      <c r="B353" s="3" t="s">
        <v>18</v>
      </c>
      <c r="C353" s="3">
        <v>0</v>
      </c>
      <c r="D353" s="3">
        <v>0</v>
      </c>
      <c r="E353" s="3" t="b">
        <v>1</v>
      </c>
      <c r="F353" s="13">
        <v>24.692621231079102</v>
      </c>
      <c r="G353" s="13">
        <v>0.115853071212768</v>
      </c>
      <c r="H353" s="13">
        <v>16.145072698593101</v>
      </c>
      <c r="I353" s="13">
        <v>0.16865515708923301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 t="b">
        <v>1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Y353" t="s">
        <v>148</v>
      </c>
      <c r="Z353" t="s">
        <v>148</v>
      </c>
      <c r="AA353" t="s">
        <v>148</v>
      </c>
      <c r="AB353" t="s">
        <v>148</v>
      </c>
      <c r="AC353" t="s">
        <v>148</v>
      </c>
      <c r="AD353" t="s">
        <v>148</v>
      </c>
      <c r="AE353" t="s">
        <v>148</v>
      </c>
      <c r="AF353" t="s">
        <v>148</v>
      </c>
    </row>
    <row r="354" spans="1:32" x14ac:dyDescent="0.2">
      <c r="A354" s="7">
        <v>2306.0074100000002</v>
      </c>
      <c r="B354" s="3" t="s">
        <v>13</v>
      </c>
      <c r="C354" s="3">
        <v>0</v>
      </c>
      <c r="D354" s="3">
        <v>0</v>
      </c>
      <c r="E354" s="3" t="b">
        <v>1</v>
      </c>
      <c r="F354" s="13">
        <v>2.3291771411895699</v>
      </c>
      <c r="G354" s="13">
        <v>0.1159188747406</v>
      </c>
      <c r="H354" s="13">
        <v>1.83107590675354</v>
      </c>
      <c r="I354" s="13">
        <v>0.17479968070983801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 t="b">
        <v>1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Y354" t="s">
        <v>148</v>
      </c>
      <c r="Z354" t="s">
        <v>148</v>
      </c>
      <c r="AA354" t="s">
        <v>148</v>
      </c>
      <c r="AB354" t="s">
        <v>148</v>
      </c>
      <c r="AC354" t="s">
        <v>148</v>
      </c>
      <c r="AD354" t="s">
        <v>148</v>
      </c>
      <c r="AE354" t="s">
        <v>148</v>
      </c>
      <c r="AF354" t="s">
        <v>148</v>
      </c>
    </row>
    <row r="355" spans="1:32" x14ac:dyDescent="0.2">
      <c r="A355" s="7">
        <v>2306.0047100000002</v>
      </c>
      <c r="B355" s="3" t="s">
        <v>13</v>
      </c>
      <c r="C355" s="3">
        <v>0</v>
      </c>
      <c r="D355" s="3">
        <v>0</v>
      </c>
      <c r="E355" s="3" t="b">
        <v>1</v>
      </c>
      <c r="F355" s="13">
        <v>109.983445882797</v>
      </c>
      <c r="G355" s="13">
        <v>0.17373132705688399</v>
      </c>
      <c r="H355" s="13">
        <v>99.4128835201263</v>
      </c>
      <c r="I355" s="13">
        <v>0.17655968666076599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 t="b">
        <v>1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AB355" t="s">
        <v>148</v>
      </c>
      <c r="AC355" t="s">
        <v>148</v>
      </c>
      <c r="AD355" t="s">
        <v>148</v>
      </c>
      <c r="AE355" t="s">
        <v>148</v>
      </c>
      <c r="AF355" t="s">
        <v>148</v>
      </c>
    </row>
    <row r="356" spans="1:32" x14ac:dyDescent="0.2">
      <c r="A356" s="7">
        <v>2306.00569</v>
      </c>
      <c r="B356" s="3" t="s">
        <v>18</v>
      </c>
      <c r="C356" s="3">
        <v>0</v>
      </c>
      <c r="D356" s="3">
        <v>0</v>
      </c>
      <c r="E356" s="3" t="b">
        <v>0</v>
      </c>
      <c r="F356" s="13">
        <v>7.2048244476318297</v>
      </c>
      <c r="G356" s="13">
        <v>0.11586570739745999</v>
      </c>
      <c r="H356" s="13">
        <v>4.9530370235443097</v>
      </c>
      <c r="I356" s="13">
        <v>0.176292419433593</v>
      </c>
      <c r="J356" s="3">
        <v>15</v>
      </c>
      <c r="K356" s="3">
        <v>0</v>
      </c>
      <c r="L356" s="3">
        <v>0</v>
      </c>
      <c r="M356" s="3">
        <v>0</v>
      </c>
      <c r="N356" s="3">
        <v>3</v>
      </c>
      <c r="O356" s="3">
        <v>1</v>
      </c>
      <c r="P356" s="3">
        <v>0</v>
      </c>
      <c r="Q356" s="3">
        <v>0</v>
      </c>
      <c r="R356" s="3" t="b">
        <v>1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Y356">
        <v>1</v>
      </c>
      <c r="Z356" t="s">
        <v>148</v>
      </c>
      <c r="AA356" t="s">
        <v>148</v>
      </c>
      <c r="AB356" t="s">
        <v>148</v>
      </c>
      <c r="AC356" t="s">
        <v>148</v>
      </c>
      <c r="AD356" t="s">
        <v>148</v>
      </c>
      <c r="AE356" t="s">
        <v>148</v>
      </c>
      <c r="AF356" t="s">
        <v>148</v>
      </c>
    </row>
    <row r="357" spans="1:32" x14ac:dyDescent="0.2">
      <c r="A357" s="7">
        <v>2306.0005900000001</v>
      </c>
      <c r="B357" s="3" t="s">
        <v>63</v>
      </c>
      <c r="C357" s="3">
        <v>0</v>
      </c>
      <c r="D357" s="3">
        <v>0</v>
      </c>
      <c r="E357" s="3" t="b">
        <v>1</v>
      </c>
      <c r="F357" s="13">
        <v>9.6730356216430593</v>
      </c>
      <c r="G357" s="13">
        <v>0.11608338356018</v>
      </c>
      <c r="H357" s="13">
        <v>6.9079167842864901</v>
      </c>
      <c r="I357" s="13">
        <v>0.1662437915802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 t="b">
        <v>1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Y357" t="s">
        <v>148</v>
      </c>
      <c r="Z357" t="s">
        <v>148</v>
      </c>
      <c r="AA357" t="s">
        <v>148</v>
      </c>
      <c r="AB357" t="s">
        <v>148</v>
      </c>
      <c r="AC357" t="s">
        <v>148</v>
      </c>
      <c r="AD357" t="s">
        <v>148</v>
      </c>
      <c r="AE357" t="s">
        <v>148</v>
      </c>
      <c r="AF357" t="s">
        <v>148</v>
      </c>
    </row>
    <row r="358" spans="1:32" x14ac:dyDescent="0.2">
      <c r="A358" s="7">
        <v>2306.0032200000001</v>
      </c>
      <c r="B358" s="3" t="s">
        <v>16</v>
      </c>
      <c r="C358" s="3">
        <v>12</v>
      </c>
      <c r="D358" s="3">
        <v>12</v>
      </c>
      <c r="E358" s="3" t="b">
        <v>1</v>
      </c>
      <c r="F358" s="13">
        <v>2.6298682689666699</v>
      </c>
      <c r="G358" s="13">
        <v>0.11634469032287501</v>
      </c>
      <c r="H358" s="13">
        <v>2.1496293544769198</v>
      </c>
      <c r="I358" s="13">
        <v>0.170277118682861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 t="b">
        <v>1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Y358" t="s">
        <v>148</v>
      </c>
      <c r="Z358" t="s">
        <v>148</v>
      </c>
      <c r="AA358" t="s">
        <v>148</v>
      </c>
      <c r="AB358" t="s">
        <v>148</v>
      </c>
      <c r="AC358" t="s">
        <v>148</v>
      </c>
      <c r="AD358" t="s">
        <v>148</v>
      </c>
      <c r="AE358" t="s">
        <v>148</v>
      </c>
      <c r="AF358" t="s">
        <v>148</v>
      </c>
    </row>
    <row r="359" spans="1:32" x14ac:dyDescent="0.2">
      <c r="A359" s="7">
        <v>2306.0010900000002</v>
      </c>
      <c r="B359" s="3" t="s">
        <v>13</v>
      </c>
      <c r="C359" s="3">
        <v>0</v>
      </c>
      <c r="D359" s="3">
        <v>0</v>
      </c>
      <c r="E359" s="3" t="b">
        <v>1</v>
      </c>
      <c r="F359" s="13">
        <v>6.7092871665954501</v>
      </c>
      <c r="G359" s="13">
        <v>0.116061449050903</v>
      </c>
      <c r="H359" s="13">
        <v>5.6559362411498997</v>
      </c>
      <c r="I359" s="13">
        <v>0.116124153137207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 t="b">
        <v>1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Y359" t="s">
        <v>148</v>
      </c>
      <c r="Z359" t="s">
        <v>148</v>
      </c>
      <c r="AA359" t="s">
        <v>148</v>
      </c>
      <c r="AB359" t="s">
        <v>148</v>
      </c>
      <c r="AC359" t="s">
        <v>148</v>
      </c>
      <c r="AD359" t="s">
        <v>148</v>
      </c>
      <c r="AE359" t="s">
        <v>148</v>
      </c>
      <c r="AF359" t="s">
        <v>148</v>
      </c>
    </row>
    <row r="360" spans="1:32" x14ac:dyDescent="0.2">
      <c r="A360" s="7">
        <v>2306.0043599999999</v>
      </c>
      <c r="B360" s="3" t="s">
        <v>18</v>
      </c>
      <c r="C360" s="3">
        <v>0</v>
      </c>
      <c r="D360" s="3">
        <v>0</v>
      </c>
      <c r="E360" s="3" t="b">
        <v>1</v>
      </c>
      <c r="F360" s="13">
        <v>16.217242717742899</v>
      </c>
      <c r="G360" s="13">
        <v>0.116008758544921</v>
      </c>
      <c r="H360" s="13">
        <v>15.3570404052734</v>
      </c>
      <c r="I360" s="13">
        <v>0.16905093193054199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 t="b">
        <v>1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Y360" t="s">
        <v>148</v>
      </c>
      <c r="Z360" t="s">
        <v>148</v>
      </c>
      <c r="AA360" t="s">
        <v>148</v>
      </c>
      <c r="AB360" t="s">
        <v>148</v>
      </c>
      <c r="AC360" t="s">
        <v>148</v>
      </c>
      <c r="AD360" t="s">
        <v>148</v>
      </c>
      <c r="AE360" t="s">
        <v>148</v>
      </c>
      <c r="AF360" t="s">
        <v>148</v>
      </c>
    </row>
    <row r="361" spans="1:32" x14ac:dyDescent="0.2">
      <c r="A361" s="7">
        <v>2306.0580300000001</v>
      </c>
      <c r="B361" s="3" t="s">
        <v>10</v>
      </c>
      <c r="C361" s="3">
        <v>0</v>
      </c>
      <c r="D361" s="3">
        <v>0</v>
      </c>
      <c r="E361" s="3" t="b">
        <v>1</v>
      </c>
      <c r="F361" s="13">
        <v>16.410817623138399</v>
      </c>
      <c r="G361" s="13">
        <v>0.11658883094787501</v>
      </c>
      <c r="H361" s="13">
        <v>12.340393304824801</v>
      </c>
      <c r="I361" s="13">
        <v>0.16904783248901301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 t="b">
        <v>1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Y361" t="s">
        <v>148</v>
      </c>
      <c r="Z361" t="s">
        <v>148</v>
      </c>
      <c r="AA361" t="s">
        <v>148</v>
      </c>
      <c r="AB361" t="s">
        <v>148</v>
      </c>
      <c r="AC361" t="s">
        <v>148</v>
      </c>
      <c r="AD361" t="s">
        <v>148</v>
      </c>
      <c r="AE361" t="s">
        <v>148</v>
      </c>
      <c r="AF361" t="s">
        <v>148</v>
      </c>
    </row>
    <row r="362" spans="1:32" x14ac:dyDescent="0.2">
      <c r="A362" s="7">
        <v>2306.0129400000001</v>
      </c>
      <c r="B362" s="3" t="s">
        <v>13</v>
      </c>
      <c r="C362" s="3">
        <v>0</v>
      </c>
      <c r="D362" s="3">
        <v>0</v>
      </c>
      <c r="E362" s="3" t="b">
        <v>1</v>
      </c>
      <c r="F362" s="13">
        <v>21.176514148712101</v>
      </c>
      <c r="G362" s="13">
        <v>0.11568260192870999</v>
      </c>
      <c r="H362" s="13">
        <v>20.942623376846299</v>
      </c>
      <c r="I362" s="13">
        <v>0.17030096054077101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 t="b">
        <v>1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Y362" t="s">
        <v>148</v>
      </c>
      <c r="Z362" t="s">
        <v>148</v>
      </c>
      <c r="AA362" t="s">
        <v>148</v>
      </c>
      <c r="AB362" t="s">
        <v>148</v>
      </c>
      <c r="AC362" t="s">
        <v>148</v>
      </c>
      <c r="AD362" t="s">
        <v>148</v>
      </c>
      <c r="AE362" t="s">
        <v>148</v>
      </c>
      <c r="AF362" t="s">
        <v>148</v>
      </c>
    </row>
    <row r="363" spans="1:32" x14ac:dyDescent="0.2">
      <c r="A363" s="7">
        <v>2306.0151000000001</v>
      </c>
      <c r="B363" s="3" t="s">
        <v>13</v>
      </c>
      <c r="C363" s="3">
        <v>0</v>
      </c>
      <c r="D363" s="3">
        <v>0</v>
      </c>
      <c r="E363" s="3" t="b">
        <v>1</v>
      </c>
      <c r="F363" s="13">
        <v>14.290664196014401</v>
      </c>
      <c r="G363" s="13">
        <v>0.170403957366943</v>
      </c>
      <c r="H363" s="13">
        <v>9.5327196121215803</v>
      </c>
      <c r="I363" s="13">
        <v>0.17081832885742099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 t="b">
        <v>1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Y363" t="s">
        <v>148</v>
      </c>
      <c r="Z363" t="s">
        <v>148</v>
      </c>
      <c r="AA363" t="s">
        <v>148</v>
      </c>
      <c r="AB363" t="s">
        <v>148</v>
      </c>
      <c r="AC363" t="s">
        <v>148</v>
      </c>
      <c r="AD363" t="s">
        <v>148</v>
      </c>
      <c r="AE363" t="s">
        <v>148</v>
      </c>
      <c r="AF363" t="s">
        <v>148</v>
      </c>
    </row>
    <row r="364" spans="1:32" x14ac:dyDescent="0.2">
      <c r="A364" s="7">
        <v>2306.0011599999998</v>
      </c>
      <c r="B364" s="3" t="s">
        <v>13</v>
      </c>
      <c r="C364" s="3">
        <v>0</v>
      </c>
      <c r="D364" s="3">
        <v>0</v>
      </c>
      <c r="E364" s="3" t="b">
        <v>1</v>
      </c>
      <c r="F364" s="13">
        <v>10.3875520229339</v>
      </c>
      <c r="G364" s="13">
        <v>0.16934037208557101</v>
      </c>
      <c r="H364" s="13">
        <v>6.91882276535034</v>
      </c>
      <c r="I364" s="13">
        <v>0.17723250389099099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 t="b">
        <v>1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Y364" t="s">
        <v>148</v>
      </c>
      <c r="Z364" t="s">
        <v>148</v>
      </c>
      <c r="AA364" t="s">
        <v>148</v>
      </c>
      <c r="AB364" t="s">
        <v>148</v>
      </c>
      <c r="AC364" t="s">
        <v>148</v>
      </c>
      <c r="AD364" t="s">
        <v>148</v>
      </c>
      <c r="AE364" t="s">
        <v>148</v>
      </c>
      <c r="AF364" t="s">
        <v>148</v>
      </c>
    </row>
    <row r="365" spans="1:32" x14ac:dyDescent="0.2">
      <c r="A365" s="7">
        <v>2306.0081799999998</v>
      </c>
      <c r="B365" s="3" t="s">
        <v>10</v>
      </c>
      <c r="C365" s="3">
        <v>0</v>
      </c>
      <c r="D365" s="3">
        <v>0</v>
      </c>
      <c r="E365" s="3" t="b">
        <v>0</v>
      </c>
      <c r="F365" s="13">
        <v>35.780537843704202</v>
      </c>
      <c r="G365" s="13">
        <v>0.166889667510986</v>
      </c>
      <c r="H365" s="13">
        <v>26.339740276336599</v>
      </c>
      <c r="I365" s="13">
        <v>0.166653156280517</v>
      </c>
      <c r="J365" s="3">
        <v>16</v>
      </c>
      <c r="K365" s="3">
        <v>0</v>
      </c>
      <c r="L365" s="3">
        <v>0</v>
      </c>
      <c r="M365" s="3">
        <v>0</v>
      </c>
      <c r="N365" s="3">
        <v>0</v>
      </c>
      <c r="O365" s="3">
        <v>4</v>
      </c>
      <c r="P365" s="3">
        <v>0</v>
      </c>
      <c r="Q365" s="3">
        <v>0</v>
      </c>
      <c r="R365" s="3" t="b">
        <v>1</v>
      </c>
      <c r="S365" s="3">
        <v>0</v>
      </c>
      <c r="T365" s="3">
        <v>0</v>
      </c>
      <c r="U365" s="3">
        <v>0</v>
      </c>
      <c r="V365" s="3">
        <v>6</v>
      </c>
      <c r="W365" s="3">
        <v>0</v>
      </c>
      <c r="Y365">
        <v>1</v>
      </c>
      <c r="Z365">
        <v>1</v>
      </c>
      <c r="AA365" t="s">
        <v>148</v>
      </c>
      <c r="AB365" t="s">
        <v>148</v>
      </c>
      <c r="AC365">
        <v>1</v>
      </c>
      <c r="AD365" t="s">
        <v>148</v>
      </c>
      <c r="AE365" t="s">
        <v>148</v>
      </c>
      <c r="AF365" t="s">
        <v>148</v>
      </c>
    </row>
    <row r="366" spans="1:32" x14ac:dyDescent="0.2">
      <c r="A366" s="7">
        <v>2306.0007500000002</v>
      </c>
      <c r="B366" s="3" t="s">
        <v>64</v>
      </c>
      <c r="C366" s="3">
        <v>12</v>
      </c>
      <c r="D366" s="3">
        <v>12</v>
      </c>
      <c r="E366" s="3" t="b">
        <v>1</v>
      </c>
      <c r="F366" s="13">
        <v>5.6479396820068297</v>
      </c>
      <c r="G366" s="13">
        <v>0.119374752044677</v>
      </c>
      <c r="H366" s="13">
        <v>4.7216603755950901</v>
      </c>
      <c r="I366" s="13">
        <v>0.167423486709594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 t="b">
        <v>1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Y366" t="s">
        <v>148</v>
      </c>
      <c r="Z366" t="s">
        <v>148</v>
      </c>
      <c r="AA366" t="s">
        <v>148</v>
      </c>
      <c r="AB366" t="s">
        <v>148</v>
      </c>
      <c r="AC366" t="s">
        <v>148</v>
      </c>
      <c r="AD366" t="s">
        <v>148</v>
      </c>
      <c r="AE366" t="s">
        <v>148</v>
      </c>
      <c r="AF366" t="s">
        <v>148</v>
      </c>
    </row>
    <row r="367" spans="1:32" x14ac:dyDescent="0.2">
      <c r="A367" s="7">
        <v>2306.01235</v>
      </c>
      <c r="B367" s="3" t="s">
        <v>13</v>
      </c>
      <c r="C367" s="3">
        <v>0</v>
      </c>
      <c r="D367" s="3">
        <v>0</v>
      </c>
      <c r="E367" s="3" t="b">
        <v>0</v>
      </c>
      <c r="F367" s="13">
        <v>4.0432562828063903</v>
      </c>
      <c r="G367" s="13">
        <v>0.116372108459472</v>
      </c>
      <c r="H367" s="13">
        <v>2.4312043190002401</v>
      </c>
      <c r="I367" s="13">
        <v>0.166612863540649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 t="b">
        <v>1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Y367">
        <v>1</v>
      </c>
      <c r="Z367" t="s">
        <v>148</v>
      </c>
      <c r="AA367" t="s">
        <v>148</v>
      </c>
      <c r="AB367" t="s">
        <v>148</v>
      </c>
      <c r="AC367" t="s">
        <v>148</v>
      </c>
      <c r="AD367" t="s">
        <v>148</v>
      </c>
      <c r="AE367" t="s">
        <v>148</v>
      </c>
      <c r="AF367" t="s">
        <v>148</v>
      </c>
    </row>
    <row r="368" spans="1:32" x14ac:dyDescent="0.2">
      <c r="A368" s="7">
        <v>2306.02394</v>
      </c>
      <c r="B368" s="3" t="s">
        <v>49</v>
      </c>
      <c r="C368" s="3">
        <v>0</v>
      </c>
      <c r="D368" s="3">
        <v>0</v>
      </c>
      <c r="E368" s="3" t="b">
        <v>1</v>
      </c>
      <c r="F368" s="13">
        <v>4.7473640441894496</v>
      </c>
      <c r="G368" s="13">
        <v>0.115668296813964</v>
      </c>
      <c r="H368" s="13">
        <v>3.5373511314392001</v>
      </c>
      <c r="I368" s="13">
        <v>0.11638212203979401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 t="b">
        <v>1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Y368" t="s">
        <v>148</v>
      </c>
      <c r="Z368" t="s">
        <v>148</v>
      </c>
      <c r="AA368" t="s">
        <v>148</v>
      </c>
      <c r="AB368" t="s">
        <v>148</v>
      </c>
      <c r="AC368" t="s">
        <v>148</v>
      </c>
      <c r="AD368" t="s">
        <v>148</v>
      </c>
      <c r="AE368" t="s">
        <v>148</v>
      </c>
      <c r="AF368" t="s">
        <v>148</v>
      </c>
    </row>
    <row r="369" spans="1:33" x14ac:dyDescent="0.2">
      <c r="A369" s="7">
        <v>2306.0024899999999</v>
      </c>
      <c r="B369" s="3" t="s">
        <v>10</v>
      </c>
      <c r="C369" s="3">
        <v>0</v>
      </c>
      <c r="D369" s="3">
        <v>0</v>
      </c>
      <c r="E369" s="3" t="b">
        <v>1</v>
      </c>
      <c r="F369" s="13">
        <v>213.31475973129201</v>
      </c>
      <c r="G369" s="13">
        <v>0.21804928779602001</v>
      </c>
      <c r="H369" s="13">
        <v>180.13709759712199</v>
      </c>
      <c r="I369" s="13">
        <v>0.223445653915405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 t="b">
        <v>1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Y369" t="s">
        <v>148</v>
      </c>
      <c r="Z369" t="s">
        <v>148</v>
      </c>
      <c r="AA369" t="s">
        <v>148</v>
      </c>
      <c r="AB369" t="s">
        <v>148</v>
      </c>
      <c r="AC369" t="s">
        <v>148</v>
      </c>
      <c r="AD369" t="s">
        <v>148</v>
      </c>
      <c r="AE369" t="s">
        <v>148</v>
      </c>
      <c r="AF369" t="s">
        <v>148</v>
      </c>
    </row>
    <row r="370" spans="1:33" x14ac:dyDescent="0.2">
      <c r="A370" s="7">
        <v>2306.0190299999999</v>
      </c>
      <c r="B370" s="3" t="s">
        <v>12</v>
      </c>
      <c r="C370" s="3">
        <v>0</v>
      </c>
      <c r="D370" s="3">
        <v>0</v>
      </c>
      <c r="E370" s="3" t="b">
        <v>1</v>
      </c>
      <c r="F370" s="13">
        <v>44.670055627822798</v>
      </c>
      <c r="G370" s="13">
        <v>0.21939873695373499</v>
      </c>
      <c r="H370" s="13">
        <v>29.854025840759199</v>
      </c>
      <c r="I370" s="13">
        <v>0.17017531394958399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 t="b">
        <v>1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Y370" t="s">
        <v>148</v>
      </c>
      <c r="Z370" t="s">
        <v>148</v>
      </c>
      <c r="AA370" t="s">
        <v>148</v>
      </c>
      <c r="AB370" t="s">
        <v>148</v>
      </c>
      <c r="AC370" t="s">
        <v>148</v>
      </c>
      <c r="AD370" t="s">
        <v>148</v>
      </c>
      <c r="AE370" t="s">
        <v>148</v>
      </c>
      <c r="AF370" t="s">
        <v>148</v>
      </c>
    </row>
    <row r="371" spans="1:33" x14ac:dyDescent="0.2">
      <c r="A371" s="7">
        <v>2306.08248</v>
      </c>
      <c r="B371" s="3" t="s">
        <v>18</v>
      </c>
      <c r="C371" s="3">
        <v>0</v>
      </c>
      <c r="D371" s="3">
        <v>0</v>
      </c>
      <c r="E371" s="3" t="b">
        <v>1</v>
      </c>
      <c r="F371" s="13">
        <v>20.1699459552764</v>
      </c>
      <c r="G371" s="13">
        <v>0.118086338043212</v>
      </c>
      <c r="H371" s="13">
        <v>18.334969997405999</v>
      </c>
      <c r="I371" s="13">
        <v>0.176814794540405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 t="b">
        <v>1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Y371" t="s">
        <v>148</v>
      </c>
      <c r="Z371" t="s">
        <v>148</v>
      </c>
      <c r="AA371" t="s">
        <v>148</v>
      </c>
      <c r="AB371" t="s">
        <v>148</v>
      </c>
      <c r="AC371" t="s">
        <v>148</v>
      </c>
      <c r="AD371" t="s">
        <v>148</v>
      </c>
      <c r="AE371" t="s">
        <v>148</v>
      </c>
      <c r="AF371" t="s">
        <v>148</v>
      </c>
    </row>
    <row r="372" spans="1:33" x14ac:dyDescent="0.2">
      <c r="A372" s="7">
        <v>2306.00009</v>
      </c>
      <c r="B372" s="3" t="s">
        <v>17</v>
      </c>
      <c r="C372" s="3">
        <v>0</v>
      </c>
      <c r="D372" s="3">
        <v>12</v>
      </c>
      <c r="E372" s="3" t="b">
        <v>0</v>
      </c>
      <c r="F372" s="13">
        <v>18.718513250350899</v>
      </c>
      <c r="G372" s="13">
        <v>0.115773200988769</v>
      </c>
      <c r="H372" s="13">
        <v>4.3468766212463299</v>
      </c>
      <c r="I372" s="13">
        <v>4.6503145694732604</v>
      </c>
      <c r="J372" s="3">
        <v>586</v>
      </c>
      <c r="K372" s="3">
        <v>236</v>
      </c>
      <c r="L372" s="3">
        <v>0</v>
      </c>
      <c r="M372" s="3">
        <v>0</v>
      </c>
      <c r="N372" s="3">
        <v>121</v>
      </c>
      <c r="O372" s="3">
        <v>-178</v>
      </c>
      <c r="P372" s="3">
        <v>-154</v>
      </c>
      <c r="Q372" s="3">
        <v>12</v>
      </c>
      <c r="R372" s="3" t="b">
        <v>1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Y372">
        <v>1</v>
      </c>
      <c r="Z372">
        <v>1</v>
      </c>
      <c r="AA372">
        <v>1</v>
      </c>
      <c r="AB372">
        <v>1</v>
      </c>
      <c r="AC372" t="s">
        <v>148</v>
      </c>
      <c r="AD372" t="s">
        <v>148</v>
      </c>
      <c r="AE372" t="s">
        <v>148</v>
      </c>
      <c r="AF372" t="s">
        <v>148</v>
      </c>
      <c r="AG372" t="s">
        <v>151</v>
      </c>
    </row>
    <row r="373" spans="1:33" x14ac:dyDescent="0.2">
      <c r="A373" s="7">
        <v>2306.0041999999999</v>
      </c>
      <c r="B373" s="3" t="s">
        <v>26</v>
      </c>
      <c r="C373" s="3">
        <v>12</v>
      </c>
      <c r="D373" s="3">
        <v>0</v>
      </c>
      <c r="E373" s="3" t="b">
        <v>1</v>
      </c>
      <c r="F373" s="13">
        <v>9.9840977191924996</v>
      </c>
      <c r="G373" s="13">
        <v>0.21990990638732899</v>
      </c>
      <c r="H373" s="13">
        <v>7.1588485240936199</v>
      </c>
      <c r="I373" s="13">
        <v>0.16711258888244601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 t="b">
        <v>1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Y373" t="s">
        <v>148</v>
      </c>
      <c r="Z373" t="s">
        <v>148</v>
      </c>
      <c r="AA373" t="s">
        <v>148</v>
      </c>
      <c r="AB373" t="s">
        <v>148</v>
      </c>
      <c r="AC373" t="s">
        <v>148</v>
      </c>
      <c r="AD373" t="s">
        <v>148</v>
      </c>
      <c r="AE373" t="s">
        <v>148</v>
      </c>
      <c r="AF373" t="s">
        <v>148</v>
      </c>
    </row>
    <row r="374" spans="1:33" x14ac:dyDescent="0.2">
      <c r="A374" s="7">
        <v>2306.0016599999999</v>
      </c>
      <c r="B374" s="3" t="s">
        <v>36</v>
      </c>
      <c r="C374" s="3">
        <v>12</v>
      </c>
      <c r="D374" s="3">
        <v>0</v>
      </c>
      <c r="E374" s="3" t="b">
        <v>1</v>
      </c>
      <c r="F374" s="13">
        <v>15.756046533584501</v>
      </c>
      <c r="G374" s="13">
        <v>0.22506546974182101</v>
      </c>
      <c r="H374" s="13">
        <v>12.258444786071699</v>
      </c>
      <c r="I374" s="13">
        <v>0.17354393005370999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 t="b">
        <v>1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Y374" t="s">
        <v>148</v>
      </c>
      <c r="Z374" t="s">
        <v>148</v>
      </c>
      <c r="AA374" t="s">
        <v>148</v>
      </c>
      <c r="AB374" t="s">
        <v>148</v>
      </c>
      <c r="AC374" t="s">
        <v>148</v>
      </c>
      <c r="AD374" t="s">
        <v>148</v>
      </c>
      <c r="AE374" t="s">
        <v>148</v>
      </c>
      <c r="AF374" t="s">
        <v>148</v>
      </c>
    </row>
    <row r="375" spans="1:33" x14ac:dyDescent="0.2">
      <c r="A375" s="7">
        <v>2306.0015899999999</v>
      </c>
      <c r="B375" s="3" t="s">
        <v>10</v>
      </c>
      <c r="C375" s="3">
        <v>0</v>
      </c>
      <c r="D375" s="3">
        <v>0</v>
      </c>
      <c r="E375" s="3" t="b">
        <v>1</v>
      </c>
      <c r="F375" s="13">
        <v>7.4058353900909397</v>
      </c>
      <c r="G375" s="13">
        <v>0.116918325424194</v>
      </c>
      <c r="H375" s="13">
        <v>5.1465039253234801</v>
      </c>
      <c r="I375" s="13">
        <v>0.16883325576782199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 t="b">
        <v>1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Y375" t="s">
        <v>148</v>
      </c>
      <c r="Z375" t="s">
        <v>148</v>
      </c>
      <c r="AA375" t="s">
        <v>148</v>
      </c>
      <c r="AB375" t="s">
        <v>148</v>
      </c>
      <c r="AC375" t="s">
        <v>148</v>
      </c>
      <c r="AD375" t="s">
        <v>148</v>
      </c>
      <c r="AE375" t="s">
        <v>148</v>
      </c>
      <c r="AF375" t="s">
        <v>148</v>
      </c>
    </row>
    <row r="376" spans="1:33" x14ac:dyDescent="0.2">
      <c r="A376" s="7">
        <v>2306.0952900000002</v>
      </c>
      <c r="B376" s="3" t="s">
        <v>10</v>
      </c>
      <c r="C376" s="3">
        <v>12</v>
      </c>
      <c r="D376" s="3">
        <v>0</v>
      </c>
      <c r="E376" s="3" t="b">
        <v>1</v>
      </c>
      <c r="F376" s="13">
        <v>11.798523426055899</v>
      </c>
      <c r="G376" s="13">
        <v>0.21779370307922299</v>
      </c>
      <c r="H376" s="13">
        <v>9.1764154434204102</v>
      </c>
      <c r="I376" s="13">
        <v>0.16834497451782199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 t="b">
        <v>1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Y376" t="s">
        <v>148</v>
      </c>
      <c r="Z376" t="s">
        <v>148</v>
      </c>
      <c r="AA376" t="s">
        <v>148</v>
      </c>
      <c r="AB376" t="s">
        <v>148</v>
      </c>
      <c r="AC376" t="s">
        <v>148</v>
      </c>
      <c r="AD376" t="s">
        <v>148</v>
      </c>
      <c r="AE376" t="s">
        <v>148</v>
      </c>
      <c r="AF376" t="s">
        <v>148</v>
      </c>
    </row>
    <row r="377" spans="1:33" x14ac:dyDescent="0.2">
      <c r="A377" s="7">
        <v>2306.1673099999998</v>
      </c>
      <c r="B377" s="3" t="s">
        <v>10</v>
      </c>
      <c r="C377" s="3">
        <v>0</v>
      </c>
      <c r="D377" s="3">
        <v>0</v>
      </c>
      <c r="E377" s="3" t="b">
        <v>1</v>
      </c>
      <c r="F377" s="13">
        <v>19.9419059753418</v>
      </c>
      <c r="G377" s="13">
        <v>0.16824173927307101</v>
      </c>
      <c r="H377" s="13">
        <v>14.7730205059051</v>
      </c>
      <c r="I377" s="13">
        <v>0.16983914375305101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 t="b">
        <v>1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Y377" t="s">
        <v>148</v>
      </c>
      <c r="Z377" t="s">
        <v>148</v>
      </c>
      <c r="AA377" t="s">
        <v>148</v>
      </c>
      <c r="AB377" t="s">
        <v>148</v>
      </c>
      <c r="AC377" t="s">
        <v>148</v>
      </c>
      <c r="AD377" t="s">
        <v>148</v>
      </c>
      <c r="AE377" t="s">
        <v>148</v>
      </c>
      <c r="AF377" t="s">
        <v>148</v>
      </c>
    </row>
    <row r="378" spans="1:33" x14ac:dyDescent="0.2">
      <c r="A378" s="7">
        <v>2306.0015800000001</v>
      </c>
      <c r="B378" s="3" t="s">
        <v>66</v>
      </c>
      <c r="C378" s="3">
        <v>0</v>
      </c>
      <c r="D378" s="3">
        <v>0</v>
      </c>
      <c r="E378" s="3" t="b">
        <v>1</v>
      </c>
      <c r="F378" s="13">
        <v>14.4905142784118</v>
      </c>
      <c r="G378" s="13">
        <v>0.116458892822265</v>
      </c>
      <c r="H378" s="13">
        <v>10.9856431484222</v>
      </c>
      <c r="I378" s="13">
        <v>0.17231416702270499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 t="b">
        <v>1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Y378" t="s">
        <v>148</v>
      </c>
      <c r="Z378" t="s">
        <v>148</v>
      </c>
      <c r="AA378" t="s">
        <v>148</v>
      </c>
      <c r="AB378" t="s">
        <v>148</v>
      </c>
      <c r="AC378" t="s">
        <v>148</v>
      </c>
      <c r="AD378" t="s">
        <v>148</v>
      </c>
      <c r="AE378" t="s">
        <v>148</v>
      </c>
      <c r="AF378" t="s">
        <v>148</v>
      </c>
    </row>
    <row r="379" spans="1:33" x14ac:dyDescent="0.2">
      <c r="A379" s="7">
        <v>2306.0002599999998</v>
      </c>
      <c r="B379" s="3" t="s">
        <v>45</v>
      </c>
      <c r="C379" s="3">
        <v>12</v>
      </c>
      <c r="D379" s="3">
        <v>0</v>
      </c>
      <c r="E379" s="3" t="b">
        <v>1</v>
      </c>
      <c r="F379" s="13">
        <v>11.9798519611358</v>
      </c>
      <c r="G379" s="13">
        <v>0.217216491699218</v>
      </c>
      <c r="H379" s="13">
        <v>8.1695957183837802</v>
      </c>
      <c r="I379" s="13">
        <v>0.16886830329895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 t="b">
        <v>1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Y379" t="s">
        <v>148</v>
      </c>
      <c r="Z379" t="s">
        <v>148</v>
      </c>
      <c r="AA379" t="s">
        <v>148</v>
      </c>
      <c r="AB379" t="s">
        <v>148</v>
      </c>
      <c r="AC379" t="s">
        <v>148</v>
      </c>
      <c r="AD379" t="s">
        <v>148</v>
      </c>
      <c r="AE379" t="s">
        <v>148</v>
      </c>
      <c r="AF379" t="s">
        <v>148</v>
      </c>
    </row>
    <row r="380" spans="1:33" x14ac:dyDescent="0.2">
      <c r="A380" s="7">
        <v>2306.0099100000002</v>
      </c>
      <c r="B380" s="3" t="s">
        <v>13</v>
      </c>
      <c r="C380" s="3">
        <v>0</v>
      </c>
      <c r="D380" s="3">
        <v>0</v>
      </c>
      <c r="E380" s="3" t="b">
        <v>1</v>
      </c>
      <c r="F380" s="13">
        <v>11.2667579650878</v>
      </c>
      <c r="G380" s="13">
        <v>0.169217824935913</v>
      </c>
      <c r="H380" s="13">
        <v>6.7430396080017001</v>
      </c>
      <c r="I380" s="13">
        <v>0.17124295234680101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 t="b">
        <v>1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Y380" t="s">
        <v>148</v>
      </c>
      <c r="Z380" t="s">
        <v>148</v>
      </c>
      <c r="AA380" t="s">
        <v>148</v>
      </c>
      <c r="AB380" t="s">
        <v>148</v>
      </c>
      <c r="AC380" t="s">
        <v>148</v>
      </c>
      <c r="AD380" t="s">
        <v>148</v>
      </c>
      <c r="AE380" t="s">
        <v>148</v>
      </c>
      <c r="AF380" t="s">
        <v>148</v>
      </c>
    </row>
    <row r="381" spans="1:33" x14ac:dyDescent="0.2">
      <c r="A381" s="7">
        <v>2306.0521699999999</v>
      </c>
      <c r="B381" s="3" t="s">
        <v>18</v>
      </c>
      <c r="C381" s="3">
        <v>0</v>
      </c>
      <c r="D381" s="3">
        <v>0</v>
      </c>
      <c r="E381" s="3" t="b">
        <v>1</v>
      </c>
      <c r="F381" s="13">
        <v>16.339559793472201</v>
      </c>
      <c r="G381" s="13">
        <v>0.16889142990112299</v>
      </c>
      <c r="H381" s="13">
        <v>9.3771858215331996</v>
      </c>
      <c r="I381" s="13">
        <v>0.17272853851318301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 t="b">
        <v>1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Y381" t="s">
        <v>148</v>
      </c>
      <c r="Z381" t="s">
        <v>148</v>
      </c>
      <c r="AA381" t="s">
        <v>148</v>
      </c>
      <c r="AB381" t="s">
        <v>148</v>
      </c>
      <c r="AC381" t="s">
        <v>148</v>
      </c>
      <c r="AD381" t="s">
        <v>148</v>
      </c>
      <c r="AE381" t="s">
        <v>148</v>
      </c>
      <c r="AF381" t="s">
        <v>148</v>
      </c>
    </row>
    <row r="382" spans="1:33" x14ac:dyDescent="0.2">
      <c r="A382" s="7">
        <v>2306.0042199999998</v>
      </c>
      <c r="B382" s="3" t="s">
        <v>16</v>
      </c>
      <c r="C382" s="3">
        <v>0</v>
      </c>
      <c r="D382" s="3">
        <v>0</v>
      </c>
      <c r="E382" s="3" t="b">
        <v>0</v>
      </c>
      <c r="F382" s="13">
        <v>9.4356589317321706</v>
      </c>
      <c r="G382" s="13">
        <v>0.11593818664550699</v>
      </c>
      <c r="H382" s="13">
        <v>7.46083307266235</v>
      </c>
      <c r="I382" s="13">
        <v>0.11691617965698201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 t="b">
        <v>1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3" x14ac:dyDescent="0.2">
      <c r="A383" s="7">
        <v>2306.0144100000002</v>
      </c>
      <c r="B383" s="3" t="s">
        <v>13</v>
      </c>
      <c r="C383" s="3">
        <v>0</v>
      </c>
      <c r="D383" s="3">
        <v>0</v>
      </c>
      <c r="E383" s="3" t="b">
        <v>1</v>
      </c>
      <c r="F383" s="13">
        <v>6.1519057750701904</v>
      </c>
      <c r="G383" s="13">
        <v>0.173991203308105</v>
      </c>
      <c r="H383" s="13">
        <v>4.0908966064453098</v>
      </c>
      <c r="I383" s="13">
        <v>0.116139888763427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 t="b">
        <v>1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Y383" t="s">
        <v>148</v>
      </c>
      <c r="Z383" t="s">
        <v>148</v>
      </c>
      <c r="AA383" t="s">
        <v>148</v>
      </c>
      <c r="AB383" t="s">
        <v>148</v>
      </c>
      <c r="AC383" t="s">
        <v>148</v>
      </c>
      <c r="AD383" t="s">
        <v>148</v>
      </c>
      <c r="AE383" t="s">
        <v>148</v>
      </c>
      <c r="AF383" t="s">
        <v>148</v>
      </c>
    </row>
    <row r="384" spans="1:33" x14ac:dyDescent="0.2">
      <c r="A384" s="7">
        <v>2306.00027</v>
      </c>
      <c r="B384" s="3" t="s">
        <v>23</v>
      </c>
      <c r="C384" s="3">
        <v>0</v>
      </c>
      <c r="D384" s="3">
        <v>0</v>
      </c>
      <c r="E384" s="3" t="b">
        <v>1</v>
      </c>
      <c r="F384" s="13">
        <v>24.413414239883402</v>
      </c>
      <c r="G384" s="13">
        <v>0.171845197677612</v>
      </c>
      <c r="H384" s="13">
        <v>17.525102615356399</v>
      </c>
      <c r="I384" s="13">
        <v>0.16909146308898901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 t="b">
        <v>1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Y384" t="s">
        <v>148</v>
      </c>
      <c r="Z384" t="s">
        <v>148</v>
      </c>
      <c r="AA384" t="s">
        <v>148</v>
      </c>
      <c r="AB384" t="s">
        <v>148</v>
      </c>
      <c r="AC384" t="s">
        <v>148</v>
      </c>
      <c r="AD384" t="s">
        <v>148</v>
      </c>
      <c r="AE384" t="s">
        <v>148</v>
      </c>
      <c r="AF384" t="s">
        <v>148</v>
      </c>
    </row>
    <row r="385" spans="1:33" x14ac:dyDescent="0.2">
      <c r="A385" s="7">
        <v>2306.0006400000002</v>
      </c>
      <c r="B385" s="3" t="s">
        <v>18</v>
      </c>
      <c r="C385" s="3">
        <v>0</v>
      </c>
      <c r="D385" s="3">
        <v>0</v>
      </c>
      <c r="E385" s="3" t="b">
        <v>0</v>
      </c>
      <c r="F385" s="13">
        <v>10.281774520874</v>
      </c>
      <c r="G385" s="13">
        <v>0.17089343070983801</v>
      </c>
      <c r="H385" s="13">
        <v>8.5247042179107595</v>
      </c>
      <c r="I385" s="13">
        <v>0.178213596343994</v>
      </c>
      <c r="J385" s="3">
        <v>461</v>
      </c>
      <c r="K385" s="3">
        <v>24</v>
      </c>
      <c r="L385" s="3">
        <v>0</v>
      </c>
      <c r="M385" s="3">
        <v>0</v>
      </c>
      <c r="N385" s="3">
        <v>152</v>
      </c>
      <c r="O385" s="3">
        <v>-1</v>
      </c>
      <c r="P385" s="3">
        <v>0</v>
      </c>
      <c r="Q385" s="3">
        <v>0</v>
      </c>
      <c r="R385" s="3" t="b">
        <v>1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Y385">
        <v>1</v>
      </c>
      <c r="Z385">
        <v>1</v>
      </c>
      <c r="AA385" t="s">
        <v>148</v>
      </c>
      <c r="AB385" t="s">
        <v>148</v>
      </c>
      <c r="AC385" t="s">
        <v>148</v>
      </c>
      <c r="AD385" t="s">
        <v>148</v>
      </c>
      <c r="AE385" t="s">
        <v>148</v>
      </c>
      <c r="AF385" t="s">
        <v>148</v>
      </c>
    </row>
    <row r="386" spans="1:33" x14ac:dyDescent="0.2">
      <c r="A386" s="7">
        <v>2306.0243399999999</v>
      </c>
      <c r="B386" s="3" t="s">
        <v>67</v>
      </c>
      <c r="C386" s="3">
        <v>12</v>
      </c>
      <c r="D386" s="3">
        <v>12</v>
      </c>
      <c r="E386" s="3" t="b">
        <v>1</v>
      </c>
      <c r="F386" s="13">
        <v>2.4332325458526598</v>
      </c>
      <c r="G386" s="13">
        <v>0.17013788223266599</v>
      </c>
      <c r="H386" s="13">
        <v>2.3824703693389799</v>
      </c>
      <c r="I386" s="13">
        <v>0.17102146148681599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 t="b">
        <v>1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Y386" t="s">
        <v>148</v>
      </c>
      <c r="Z386" t="s">
        <v>148</v>
      </c>
      <c r="AA386" t="s">
        <v>148</v>
      </c>
      <c r="AB386" t="s">
        <v>148</v>
      </c>
      <c r="AC386" t="s">
        <v>148</v>
      </c>
      <c r="AD386" t="s">
        <v>148</v>
      </c>
      <c r="AE386" t="s">
        <v>148</v>
      </c>
      <c r="AF386" t="s">
        <v>148</v>
      </c>
    </row>
    <row r="387" spans="1:33" x14ac:dyDescent="0.2">
      <c r="A387" s="7">
        <v>2306.0777800000001</v>
      </c>
      <c r="B387" s="3" t="s">
        <v>12</v>
      </c>
      <c r="C387" s="3">
        <v>0</v>
      </c>
      <c r="D387" s="3">
        <v>0</v>
      </c>
      <c r="E387" s="3" t="b">
        <v>1</v>
      </c>
      <c r="F387" s="13">
        <v>19.859460592269802</v>
      </c>
      <c r="G387" s="13">
        <v>0.170845031738281</v>
      </c>
      <c r="H387" s="13">
        <v>15.8467526435852</v>
      </c>
      <c r="I387" s="13">
        <v>0.17163205146789501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 t="b">
        <v>1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Y387" t="s">
        <v>148</v>
      </c>
      <c r="Z387" t="s">
        <v>148</v>
      </c>
      <c r="AA387" t="s">
        <v>148</v>
      </c>
      <c r="AB387" t="s">
        <v>148</v>
      </c>
      <c r="AC387" t="s">
        <v>148</v>
      </c>
      <c r="AD387" t="s">
        <v>148</v>
      </c>
      <c r="AE387" t="s">
        <v>148</v>
      </c>
      <c r="AF387" t="s">
        <v>148</v>
      </c>
    </row>
    <row r="388" spans="1:33" x14ac:dyDescent="0.2">
      <c r="A388" s="7">
        <v>2306.00819</v>
      </c>
      <c r="B388" s="3" t="s">
        <v>68</v>
      </c>
      <c r="C388" s="3">
        <v>0</v>
      </c>
      <c r="D388" s="3">
        <v>0</v>
      </c>
      <c r="E388" s="3" t="b">
        <v>0</v>
      </c>
      <c r="F388" s="13">
        <v>19.0200452804565</v>
      </c>
      <c r="G388" s="13">
        <v>0.116879224777221</v>
      </c>
      <c r="H388" s="13">
        <v>12.348643302917401</v>
      </c>
      <c r="I388" s="13">
        <v>0.17113184928894001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 t="b">
        <v>1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3" x14ac:dyDescent="0.2">
      <c r="A389" s="7">
        <v>2306.0376799999999</v>
      </c>
      <c r="B389" s="3" t="s">
        <v>69</v>
      </c>
      <c r="C389" s="3">
        <v>0</v>
      </c>
      <c r="D389" s="3">
        <v>0</v>
      </c>
      <c r="E389" s="3" t="b">
        <v>1</v>
      </c>
      <c r="F389" s="13">
        <v>9.9364252090454102</v>
      </c>
      <c r="G389" s="13">
        <v>0.11663007736206001</v>
      </c>
      <c r="H389" s="13">
        <v>6.4747426509857098</v>
      </c>
      <c r="I389" s="13">
        <v>0.17065548896789501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 t="b">
        <v>1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Y389" t="s">
        <v>148</v>
      </c>
      <c r="Z389" t="s">
        <v>148</v>
      </c>
      <c r="AA389" t="s">
        <v>148</v>
      </c>
      <c r="AB389" t="s">
        <v>148</v>
      </c>
      <c r="AC389" t="s">
        <v>148</v>
      </c>
      <c r="AD389" t="s">
        <v>148</v>
      </c>
      <c r="AE389" t="s">
        <v>148</v>
      </c>
      <c r="AF389" t="s">
        <v>148</v>
      </c>
    </row>
    <row r="390" spans="1:33" x14ac:dyDescent="0.2">
      <c r="A390" s="7">
        <v>2306.0014099999999</v>
      </c>
      <c r="B390" s="3" t="s">
        <v>13</v>
      </c>
      <c r="C390" s="3">
        <v>12</v>
      </c>
      <c r="D390" s="3">
        <v>0</v>
      </c>
      <c r="E390" s="3" t="b">
        <v>0</v>
      </c>
      <c r="F390" s="13">
        <v>22.838766336441001</v>
      </c>
      <c r="G390" s="13">
        <v>0.216432094573974</v>
      </c>
      <c r="H390" s="13">
        <v>15.770223855972199</v>
      </c>
      <c r="I390" s="13">
        <v>0.1707284450531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 t="b">
        <v>1</v>
      </c>
      <c r="S390" s="3">
        <v>0</v>
      </c>
      <c r="T390" s="3">
        <v>0</v>
      </c>
      <c r="U390" s="3">
        <v>0</v>
      </c>
      <c r="V390" s="3">
        <v>14</v>
      </c>
      <c r="W390" s="3">
        <v>0</v>
      </c>
      <c r="Y390" t="s">
        <v>148</v>
      </c>
      <c r="Z390" t="s">
        <v>148</v>
      </c>
      <c r="AA390" t="s">
        <v>148</v>
      </c>
      <c r="AB390" t="s">
        <v>148</v>
      </c>
      <c r="AC390" t="s">
        <v>148</v>
      </c>
      <c r="AD390" t="s">
        <v>148</v>
      </c>
      <c r="AE390" t="s">
        <v>148</v>
      </c>
      <c r="AF390" t="s">
        <v>148</v>
      </c>
      <c r="AG390" t="s">
        <v>152</v>
      </c>
    </row>
    <row r="391" spans="1:33" x14ac:dyDescent="0.2">
      <c r="A391" s="7">
        <v>2306.0194900000001</v>
      </c>
      <c r="B391" s="3" t="s">
        <v>49</v>
      </c>
      <c r="C391" s="3">
        <v>0</v>
      </c>
      <c r="D391" s="3">
        <v>0</v>
      </c>
      <c r="E391" s="3" t="b">
        <v>1</v>
      </c>
      <c r="F391" s="13">
        <v>20.325748443603501</v>
      </c>
      <c r="G391" s="13">
        <v>0.116346597671508</v>
      </c>
      <c r="H391" s="13">
        <v>13.573029518127401</v>
      </c>
      <c r="I391" s="13">
        <v>0.173036813735961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 t="b">
        <v>1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Y391" t="s">
        <v>148</v>
      </c>
      <c r="Z391" t="s">
        <v>148</v>
      </c>
      <c r="AA391" t="s">
        <v>148</v>
      </c>
      <c r="AB391" t="s">
        <v>148</v>
      </c>
      <c r="AC391" t="s">
        <v>148</v>
      </c>
      <c r="AD391" t="s">
        <v>148</v>
      </c>
      <c r="AE391" t="s">
        <v>148</v>
      </c>
      <c r="AF391" t="s">
        <v>148</v>
      </c>
    </row>
    <row r="392" spans="1:33" x14ac:dyDescent="0.2">
      <c r="A392" s="7">
        <v>2306.0015400000002</v>
      </c>
      <c r="B392" s="3" t="s">
        <v>10</v>
      </c>
      <c r="C392" s="3">
        <v>12</v>
      </c>
      <c r="D392" s="3">
        <v>0</v>
      </c>
      <c r="E392" s="3" t="b">
        <v>1</v>
      </c>
      <c r="F392" s="13">
        <v>34.690126657485898</v>
      </c>
      <c r="G392" s="13">
        <v>0.218233346939086</v>
      </c>
      <c r="H392" s="13">
        <v>28.154592514038001</v>
      </c>
      <c r="I392" s="13">
        <v>0.167660236358642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 t="b">
        <v>1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Y392" t="s">
        <v>148</v>
      </c>
      <c r="Z392" t="s">
        <v>148</v>
      </c>
      <c r="AA392" t="s">
        <v>148</v>
      </c>
      <c r="AB392" t="s">
        <v>148</v>
      </c>
      <c r="AC392" t="s">
        <v>148</v>
      </c>
      <c r="AD392" t="s">
        <v>148</v>
      </c>
      <c r="AE392" t="s">
        <v>148</v>
      </c>
      <c r="AF392" t="s">
        <v>148</v>
      </c>
    </row>
    <row r="393" spans="1:33" x14ac:dyDescent="0.2">
      <c r="A393" s="7">
        <v>2306.0028699999998</v>
      </c>
      <c r="B393" s="3" t="s">
        <v>11</v>
      </c>
      <c r="C393" s="3">
        <v>0</v>
      </c>
      <c r="D393" s="3">
        <v>0</v>
      </c>
      <c r="E393" s="3" t="b">
        <v>0</v>
      </c>
      <c r="F393" s="13">
        <v>18.083377599716101</v>
      </c>
      <c r="G393" s="13">
        <v>0.174946308135986</v>
      </c>
      <c r="H393" s="13">
        <v>13.246684312820401</v>
      </c>
      <c r="I393" s="13">
        <v>0.168785095214843</v>
      </c>
      <c r="J393" s="3">
        <v>3</v>
      </c>
      <c r="K393" s="3">
        <v>3</v>
      </c>
      <c r="L393" s="3">
        <v>0</v>
      </c>
      <c r="M393" s="3">
        <v>0</v>
      </c>
      <c r="N393" s="3">
        <v>0</v>
      </c>
      <c r="O393" s="3">
        <v>1</v>
      </c>
      <c r="P393" s="3">
        <v>1</v>
      </c>
      <c r="Q393" s="3">
        <v>5</v>
      </c>
      <c r="R393" s="3" t="b">
        <v>1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3" x14ac:dyDescent="0.2">
      <c r="A394" s="7">
        <v>2306.0050999999999</v>
      </c>
      <c r="B394" s="3" t="s">
        <v>10</v>
      </c>
      <c r="C394" s="3">
        <v>0</v>
      </c>
      <c r="D394" s="3">
        <v>0</v>
      </c>
      <c r="E394" s="3" t="b">
        <v>0</v>
      </c>
      <c r="F394" s="13">
        <v>3.6859538555145201</v>
      </c>
      <c r="G394" s="13">
        <v>0.116461038589477</v>
      </c>
      <c r="H394" s="13">
        <v>3.0401759147643999</v>
      </c>
      <c r="I394" s="13">
        <v>0.116162776947021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 t="b">
        <v>1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3" x14ac:dyDescent="0.2">
      <c r="A395" s="7">
        <v>2306.0072700000001</v>
      </c>
      <c r="B395" s="3" t="s">
        <v>13</v>
      </c>
      <c r="C395" s="3">
        <v>0</v>
      </c>
      <c r="D395" s="3">
        <v>0</v>
      </c>
      <c r="E395" s="3" t="b">
        <v>1</v>
      </c>
      <c r="F395" s="13">
        <v>14.8671150207519</v>
      </c>
      <c r="G395" s="13">
        <v>0.17022657394409099</v>
      </c>
      <c r="H395" s="13">
        <v>9.9751265048980695</v>
      </c>
      <c r="I395" s="13">
        <v>0.17558121681213301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 t="b">
        <v>1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Y395" t="s">
        <v>148</v>
      </c>
      <c r="Z395" t="s">
        <v>148</v>
      </c>
      <c r="AA395" t="s">
        <v>148</v>
      </c>
      <c r="AB395" t="s">
        <v>148</v>
      </c>
      <c r="AC395" t="s">
        <v>148</v>
      </c>
      <c r="AD395" t="s">
        <v>148</v>
      </c>
      <c r="AE395" t="s">
        <v>148</v>
      </c>
      <c r="AF395" t="s">
        <v>148</v>
      </c>
    </row>
    <row r="396" spans="1:33" x14ac:dyDescent="0.2">
      <c r="A396" s="7">
        <v>2306.0049300000001</v>
      </c>
      <c r="B396" s="3" t="s">
        <v>10</v>
      </c>
      <c r="C396" s="3">
        <v>0</v>
      </c>
      <c r="D396" s="3">
        <v>0</v>
      </c>
      <c r="E396" s="3" t="b">
        <v>1</v>
      </c>
      <c r="F396" s="13">
        <v>8.0156424045562709</v>
      </c>
      <c r="G396" s="13">
        <v>0.17409610748290999</v>
      </c>
      <c r="H396" s="13">
        <v>5.4145324230194003</v>
      </c>
      <c r="I396" s="13">
        <v>0.16786837577819799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 t="b">
        <v>1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Y396" t="s">
        <v>148</v>
      </c>
      <c r="Z396" t="s">
        <v>148</v>
      </c>
      <c r="AA396" t="s">
        <v>148</v>
      </c>
      <c r="AB396" t="s">
        <v>148</v>
      </c>
      <c r="AC396" t="s">
        <v>148</v>
      </c>
      <c r="AD396" t="s">
        <v>148</v>
      </c>
      <c r="AE396" t="s">
        <v>148</v>
      </c>
      <c r="AF396" t="s">
        <v>148</v>
      </c>
    </row>
    <row r="397" spans="1:33" x14ac:dyDescent="0.2">
      <c r="A397" s="7">
        <v>2306.0040800000002</v>
      </c>
      <c r="B397" s="3" t="s">
        <v>23</v>
      </c>
      <c r="C397" s="3">
        <v>12</v>
      </c>
      <c r="D397" s="3">
        <v>0</v>
      </c>
      <c r="E397" s="3" t="b">
        <v>1</v>
      </c>
      <c r="F397" s="13">
        <v>6.6058375835418701</v>
      </c>
      <c r="G397" s="13">
        <v>0.16666245460510201</v>
      </c>
      <c r="H397" s="13">
        <v>5.2039906978607098</v>
      </c>
      <c r="I397" s="13">
        <v>0.171334743499755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 t="b">
        <v>1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Y397" t="s">
        <v>148</v>
      </c>
      <c r="Z397" t="s">
        <v>148</v>
      </c>
      <c r="AA397" t="s">
        <v>148</v>
      </c>
      <c r="AB397" t="s">
        <v>148</v>
      </c>
      <c r="AC397" t="s">
        <v>148</v>
      </c>
      <c r="AD397" t="s">
        <v>148</v>
      </c>
      <c r="AE397" t="s">
        <v>148</v>
      </c>
      <c r="AF397" t="s">
        <v>148</v>
      </c>
    </row>
    <row r="398" spans="1:33" x14ac:dyDescent="0.2">
      <c r="A398" s="7">
        <v>2306.00882</v>
      </c>
      <c r="B398" s="3" t="s">
        <v>13</v>
      </c>
      <c r="C398" s="3">
        <v>12</v>
      </c>
      <c r="D398" s="3">
        <v>0</v>
      </c>
      <c r="E398" s="3" t="b">
        <v>1</v>
      </c>
      <c r="F398" s="13">
        <v>3.6403684616088801</v>
      </c>
      <c r="G398" s="13">
        <v>0.166704416275024</v>
      </c>
      <c r="H398" s="13">
        <v>3.2404825687408398</v>
      </c>
      <c r="I398" s="13">
        <v>0.17224025726318301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 t="b">
        <v>1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Y398" t="s">
        <v>148</v>
      </c>
      <c r="Z398" t="s">
        <v>148</v>
      </c>
      <c r="AA398" t="s">
        <v>148</v>
      </c>
      <c r="AB398" t="s">
        <v>148</v>
      </c>
      <c r="AC398" t="s">
        <v>148</v>
      </c>
      <c r="AD398" t="s">
        <v>148</v>
      </c>
      <c r="AE398" t="s">
        <v>148</v>
      </c>
      <c r="AF398" t="s">
        <v>148</v>
      </c>
    </row>
    <row r="399" spans="1:33" x14ac:dyDescent="0.2">
      <c r="A399" s="7">
        <v>2306.0046400000001</v>
      </c>
      <c r="B399" s="3" t="s">
        <v>17</v>
      </c>
      <c r="C399" s="3">
        <v>0</v>
      </c>
      <c r="D399" s="3">
        <v>0</v>
      </c>
      <c r="E399" s="3" t="b">
        <v>1</v>
      </c>
      <c r="F399" s="13">
        <v>32.1393942832946</v>
      </c>
      <c r="G399" s="13">
        <v>0.21883296966552701</v>
      </c>
      <c r="H399" s="13">
        <v>22.921556234359699</v>
      </c>
      <c r="I399" s="13">
        <v>0.167511701583862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 t="b">
        <v>1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AB399" t="s">
        <v>148</v>
      </c>
      <c r="AC399" t="s">
        <v>148</v>
      </c>
      <c r="AD399" t="s">
        <v>148</v>
      </c>
      <c r="AE399" t="s">
        <v>148</v>
      </c>
      <c r="AF399" t="s">
        <v>148</v>
      </c>
    </row>
    <row r="400" spans="1:33" x14ac:dyDescent="0.2">
      <c r="A400" s="7">
        <v>2306.0276399999998</v>
      </c>
      <c r="B400" s="3" t="s">
        <v>12</v>
      </c>
      <c r="C400" s="3">
        <v>0</v>
      </c>
      <c r="D400" s="3">
        <v>0</v>
      </c>
      <c r="E400" s="3" t="b">
        <v>1</v>
      </c>
      <c r="F400" s="13">
        <v>26.740655422210601</v>
      </c>
      <c r="G400" s="13">
        <v>0.116053104400634</v>
      </c>
      <c r="H400" s="13">
        <v>12.792005538940399</v>
      </c>
      <c r="I400" s="13">
        <v>0.16799950599670399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 t="b">
        <v>1</v>
      </c>
      <c r="S400" s="3">
        <v>0</v>
      </c>
      <c r="T400" s="3">
        <v>0</v>
      </c>
      <c r="U400" s="3">
        <v>0</v>
      </c>
      <c r="V400" s="3">
        <v>2</v>
      </c>
      <c r="W400" s="3">
        <v>0</v>
      </c>
      <c r="Y400" t="s">
        <v>148</v>
      </c>
      <c r="Z400" t="s">
        <v>148</v>
      </c>
      <c r="AA400" t="s">
        <v>148</v>
      </c>
      <c r="AB400" t="s">
        <v>148</v>
      </c>
      <c r="AC400" t="s">
        <v>148</v>
      </c>
      <c r="AD400" t="s">
        <v>148</v>
      </c>
      <c r="AE400" t="s">
        <v>148</v>
      </c>
      <c r="AF400" t="s">
        <v>148</v>
      </c>
    </row>
    <row r="401" spans="1:32" x14ac:dyDescent="0.2">
      <c r="A401" s="7">
        <v>2306.0027799999998</v>
      </c>
      <c r="B401" s="3" t="s">
        <v>13</v>
      </c>
      <c r="C401" s="3">
        <v>0</v>
      </c>
      <c r="D401" s="3">
        <v>0</v>
      </c>
      <c r="E401" s="3" t="b">
        <v>1</v>
      </c>
      <c r="F401" s="13">
        <v>6.1033515930175701</v>
      </c>
      <c r="G401" s="13">
        <v>0.116291522979736</v>
      </c>
      <c r="H401" s="13">
        <v>3.79117703437805</v>
      </c>
      <c r="I401" s="13">
        <v>0.116711616516113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 t="b">
        <v>1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Y401" t="s">
        <v>148</v>
      </c>
      <c r="Z401" t="s">
        <v>148</v>
      </c>
      <c r="AA401" t="s">
        <v>148</v>
      </c>
      <c r="AB401" t="s">
        <v>148</v>
      </c>
      <c r="AC401" t="s">
        <v>148</v>
      </c>
      <c r="AD401" t="s">
        <v>148</v>
      </c>
      <c r="AE401" t="s">
        <v>148</v>
      </c>
      <c r="AF401" t="s">
        <v>148</v>
      </c>
    </row>
    <row r="402" spans="1:32" x14ac:dyDescent="0.2">
      <c r="A402" s="7">
        <v>2306.0022199999999</v>
      </c>
      <c r="B402" s="3" t="s">
        <v>10</v>
      </c>
      <c r="C402" s="3">
        <v>0</v>
      </c>
      <c r="D402" s="3">
        <v>0</v>
      </c>
      <c r="E402" s="3" t="b">
        <v>1</v>
      </c>
      <c r="F402" s="13">
        <v>25.858525276184</v>
      </c>
      <c r="G402" s="13">
        <v>0.17414069175720201</v>
      </c>
      <c r="H402" s="13">
        <v>19.1061656475067</v>
      </c>
      <c r="I402" s="13">
        <v>0.17177534103393499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 t="b">
        <v>1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Y402" t="s">
        <v>148</v>
      </c>
      <c r="Z402" t="s">
        <v>148</v>
      </c>
      <c r="AA402" t="s">
        <v>148</v>
      </c>
      <c r="AB402" t="s">
        <v>148</v>
      </c>
      <c r="AC402" t="s">
        <v>148</v>
      </c>
      <c r="AD402" t="s">
        <v>148</v>
      </c>
      <c r="AE402" t="s">
        <v>148</v>
      </c>
      <c r="AF402" t="s">
        <v>148</v>
      </c>
    </row>
    <row r="403" spans="1:32" x14ac:dyDescent="0.2">
      <c r="A403" s="7">
        <v>2306.03766</v>
      </c>
      <c r="B403" s="3" t="s">
        <v>49</v>
      </c>
      <c r="C403" s="3">
        <v>0</v>
      </c>
      <c r="D403" s="3">
        <v>0</v>
      </c>
      <c r="E403" s="3" t="b">
        <v>1</v>
      </c>
      <c r="F403" s="13">
        <v>10.09028840065</v>
      </c>
      <c r="G403" s="13">
        <v>0.17085456848144501</v>
      </c>
      <c r="H403" s="13">
        <v>6.8588624000549299</v>
      </c>
      <c r="I403" s="13">
        <v>0.17235183715820299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 t="b">
        <v>1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Y403" t="s">
        <v>148</v>
      </c>
      <c r="Z403" t="s">
        <v>148</v>
      </c>
      <c r="AA403" t="s">
        <v>148</v>
      </c>
      <c r="AB403" t="s">
        <v>148</v>
      </c>
      <c r="AC403" t="s">
        <v>148</v>
      </c>
      <c r="AD403" t="s">
        <v>148</v>
      </c>
      <c r="AE403" t="s">
        <v>148</v>
      </c>
      <c r="AF403" t="s">
        <v>148</v>
      </c>
    </row>
    <row r="404" spans="1:32" x14ac:dyDescent="0.2">
      <c r="A404" s="7">
        <v>2306.0047800000002</v>
      </c>
      <c r="B404" s="3" t="s">
        <v>10</v>
      </c>
      <c r="C404" s="3">
        <v>0</v>
      </c>
      <c r="D404" s="3">
        <v>0</v>
      </c>
      <c r="E404" s="3" t="b">
        <v>1</v>
      </c>
      <c r="F404" s="13">
        <v>2.0804214477539</v>
      </c>
      <c r="G404" s="13">
        <v>0.11658906936645499</v>
      </c>
      <c r="H404" s="13">
        <v>1.9309339523315401</v>
      </c>
      <c r="I404" s="13">
        <v>0.17028093338012601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 t="b">
        <v>1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Y404" t="s">
        <v>148</v>
      </c>
      <c r="Z404" t="s">
        <v>148</v>
      </c>
      <c r="AA404" t="s">
        <v>148</v>
      </c>
      <c r="AB404" t="s">
        <v>148</v>
      </c>
      <c r="AC404" t="s">
        <v>148</v>
      </c>
      <c r="AD404" t="s">
        <v>148</v>
      </c>
      <c r="AE404" t="s">
        <v>148</v>
      </c>
      <c r="AF404" t="s">
        <v>148</v>
      </c>
    </row>
    <row r="405" spans="1:32" x14ac:dyDescent="0.2">
      <c r="A405" s="7">
        <v>2306.0053699999999</v>
      </c>
      <c r="B405" s="3" t="s">
        <v>10</v>
      </c>
      <c r="C405" s="3">
        <v>0</v>
      </c>
      <c r="D405" s="3">
        <v>0</v>
      </c>
      <c r="E405" s="3" t="b">
        <v>0</v>
      </c>
      <c r="F405" s="13">
        <v>12.6230266094207</v>
      </c>
      <c r="G405" s="13">
        <v>0.172352790832519</v>
      </c>
      <c r="H405" s="13">
        <v>9.5759384632110596</v>
      </c>
      <c r="I405" s="13">
        <v>0.17535638809204099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 t="b">
        <v>1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1:32" x14ac:dyDescent="0.2">
      <c r="A406" s="7">
        <v>2306.0001900000002</v>
      </c>
      <c r="B406" s="3" t="s">
        <v>10</v>
      </c>
      <c r="C406" s="3">
        <v>12</v>
      </c>
      <c r="D406" s="3">
        <v>0</v>
      </c>
      <c r="E406" s="3" t="b">
        <v>1</v>
      </c>
      <c r="F406" s="13">
        <v>18.307676315307599</v>
      </c>
      <c r="G406" s="13">
        <v>0.22320532798767001</v>
      </c>
      <c r="H406" s="13">
        <v>10.1982860565185</v>
      </c>
      <c r="I406" s="13">
        <v>0.168116569519042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 t="b">
        <v>1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Y406" t="s">
        <v>148</v>
      </c>
      <c r="Z406" t="s">
        <v>148</v>
      </c>
      <c r="AA406" t="s">
        <v>148</v>
      </c>
      <c r="AB406" t="s">
        <v>148</v>
      </c>
      <c r="AC406" t="s">
        <v>148</v>
      </c>
      <c r="AD406" t="s">
        <v>148</v>
      </c>
      <c r="AE406" t="s">
        <v>148</v>
      </c>
      <c r="AF406" t="s">
        <v>148</v>
      </c>
    </row>
    <row r="407" spans="1:32" x14ac:dyDescent="0.2">
      <c r="A407" s="7">
        <v>2306.0151500000002</v>
      </c>
      <c r="B407" s="3" t="s">
        <v>57</v>
      </c>
      <c r="C407" s="3">
        <v>0</v>
      </c>
      <c r="D407" s="3">
        <v>0</v>
      </c>
      <c r="E407" s="3" t="b">
        <v>0</v>
      </c>
      <c r="F407" s="13">
        <v>21.996534824371299</v>
      </c>
      <c r="G407" s="13">
        <v>0.11679649353027299</v>
      </c>
      <c r="H407" s="13">
        <v>15.1099541187286</v>
      </c>
      <c r="I407" s="13">
        <v>0.17562913894653301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 t="b">
        <v>1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 x14ac:dyDescent="0.2">
      <c r="A408" s="7">
        <v>2306.1094899999998</v>
      </c>
      <c r="B408" s="3" t="s">
        <v>49</v>
      </c>
      <c r="C408" s="3">
        <v>0</v>
      </c>
      <c r="D408" s="3">
        <v>0</v>
      </c>
      <c r="E408" s="3" t="b">
        <v>1</v>
      </c>
      <c r="F408" s="13">
        <v>10.6681323051452</v>
      </c>
      <c r="G408" s="13">
        <v>0.16854667663574199</v>
      </c>
      <c r="H408" s="13">
        <v>5.5497493743896396</v>
      </c>
      <c r="I408" s="13">
        <v>0.16773653030395499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 t="b">
        <v>1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Y408" t="s">
        <v>148</v>
      </c>
      <c r="Z408" t="s">
        <v>148</v>
      </c>
      <c r="AA408" t="s">
        <v>148</v>
      </c>
      <c r="AB408" t="s">
        <v>148</v>
      </c>
      <c r="AC408" t="s">
        <v>148</v>
      </c>
      <c r="AD408" t="s">
        <v>148</v>
      </c>
      <c r="AE408" t="s">
        <v>148</v>
      </c>
      <c r="AF408" t="s">
        <v>148</v>
      </c>
    </row>
    <row r="409" spans="1:32" x14ac:dyDescent="0.2">
      <c r="A409" s="7">
        <v>2306.0140299999998</v>
      </c>
      <c r="B409" s="3" t="s">
        <v>18</v>
      </c>
      <c r="C409" s="3">
        <v>0</v>
      </c>
      <c r="D409" s="3">
        <v>0</v>
      </c>
      <c r="E409" s="3" t="b">
        <v>0</v>
      </c>
      <c r="F409" s="13">
        <v>18.995132923126199</v>
      </c>
      <c r="G409" s="13">
        <v>0.16754031181335399</v>
      </c>
      <c r="H409" s="13">
        <v>10.302971124649</v>
      </c>
      <c r="I409" s="13">
        <v>0.172301530838012</v>
      </c>
      <c r="J409" s="3">
        <v>516</v>
      </c>
      <c r="K409" s="3">
        <v>352</v>
      </c>
      <c r="L409" s="3">
        <v>1</v>
      </c>
      <c r="M409" s="3">
        <v>1</v>
      </c>
      <c r="N409" s="3">
        <v>35</v>
      </c>
      <c r="O409" s="3">
        <v>6</v>
      </c>
      <c r="P409" s="3">
        <v>0</v>
      </c>
      <c r="Q409" s="3">
        <v>0</v>
      </c>
      <c r="R409" s="3" t="b">
        <v>1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Y409">
        <v>1</v>
      </c>
      <c r="Z409" t="s">
        <v>148</v>
      </c>
      <c r="AA409" t="s">
        <v>148</v>
      </c>
      <c r="AB409" t="s">
        <v>148</v>
      </c>
      <c r="AC409" t="s">
        <v>148</v>
      </c>
      <c r="AD409" t="s">
        <v>148</v>
      </c>
      <c r="AE409" t="s">
        <v>148</v>
      </c>
      <c r="AF409" t="s">
        <v>148</v>
      </c>
    </row>
    <row r="410" spans="1:32" x14ac:dyDescent="0.2">
      <c r="A410" s="7">
        <v>2306.0151099999998</v>
      </c>
      <c r="B410" s="3" t="s">
        <v>10</v>
      </c>
      <c r="C410" s="3">
        <v>0</v>
      </c>
      <c r="D410" s="3">
        <v>0</v>
      </c>
      <c r="E410" s="3" t="b">
        <v>1</v>
      </c>
      <c r="F410" s="13">
        <v>22.611020088195801</v>
      </c>
      <c r="G410" s="13">
        <v>0.167590141296386</v>
      </c>
      <c r="H410" s="13">
        <v>13.863909482955901</v>
      </c>
      <c r="I410" s="13">
        <v>0.16871523857116699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 t="b">
        <v>1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Y410" t="s">
        <v>148</v>
      </c>
      <c r="Z410" t="s">
        <v>148</v>
      </c>
      <c r="AA410" t="s">
        <v>148</v>
      </c>
      <c r="AB410" t="s">
        <v>148</v>
      </c>
      <c r="AC410" t="s">
        <v>148</v>
      </c>
      <c r="AD410" t="s">
        <v>148</v>
      </c>
      <c r="AE410" t="s">
        <v>148</v>
      </c>
      <c r="AF410" t="s">
        <v>148</v>
      </c>
    </row>
    <row r="411" spans="1:32" x14ac:dyDescent="0.2">
      <c r="A411" s="7">
        <v>2306.0046900000002</v>
      </c>
      <c r="B411" s="3" t="s">
        <v>12</v>
      </c>
      <c r="C411" s="3">
        <v>12</v>
      </c>
      <c r="D411" s="3">
        <v>0</v>
      </c>
      <c r="E411" s="3" t="b">
        <v>0</v>
      </c>
      <c r="F411" s="13">
        <v>11.972908020019499</v>
      </c>
      <c r="G411" s="13">
        <v>0.22156572341918901</v>
      </c>
      <c r="H411" s="13">
        <v>8.0819778442382795</v>
      </c>
      <c r="I411" s="13">
        <v>0.174199819564819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 t="b">
        <v>1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 x14ac:dyDescent="0.2">
      <c r="A412" s="7">
        <v>2306.0016000000001</v>
      </c>
      <c r="B412" s="3" t="s">
        <v>14</v>
      </c>
      <c r="C412" s="3">
        <v>0</v>
      </c>
      <c r="D412" s="3">
        <v>0</v>
      </c>
      <c r="E412" s="3" t="b">
        <v>1</v>
      </c>
      <c r="F412" s="13">
        <v>15.100073099136299</v>
      </c>
      <c r="G412" s="13">
        <v>0.11663818359375</v>
      </c>
      <c r="H412" s="13">
        <v>9.5775487422943097</v>
      </c>
      <c r="I412" s="13">
        <v>0.17810988426208399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 t="b">
        <v>1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Y412" t="s">
        <v>148</v>
      </c>
      <c r="Z412" t="s">
        <v>148</v>
      </c>
      <c r="AA412" t="s">
        <v>148</v>
      </c>
      <c r="AB412" t="s">
        <v>148</v>
      </c>
      <c r="AC412" t="s">
        <v>148</v>
      </c>
      <c r="AD412" t="s">
        <v>148</v>
      </c>
      <c r="AE412" t="s">
        <v>148</v>
      </c>
      <c r="AF412" t="s">
        <v>148</v>
      </c>
    </row>
    <row r="413" spans="1:32" x14ac:dyDescent="0.2">
      <c r="A413" s="7">
        <v>2306.0039400000001</v>
      </c>
      <c r="B413" s="3" t="s">
        <v>16</v>
      </c>
      <c r="C413" s="3">
        <v>0</v>
      </c>
      <c r="D413" s="3">
        <v>0</v>
      </c>
      <c r="E413" s="3" t="b">
        <v>0</v>
      </c>
      <c r="F413" s="13">
        <v>7.4063804149627597</v>
      </c>
      <c r="G413" s="13">
        <v>0.17287349700927701</v>
      </c>
      <c r="H413" s="13">
        <v>6.5569784641265798</v>
      </c>
      <c r="I413" s="13">
        <v>0.17421412467956501</v>
      </c>
      <c r="J413" s="3">
        <v>2</v>
      </c>
      <c r="K413" s="3">
        <v>0</v>
      </c>
      <c r="L413" s="3">
        <v>0</v>
      </c>
      <c r="M413" s="3">
        <v>0</v>
      </c>
      <c r="N413" s="3">
        <v>0</v>
      </c>
      <c r="O413" s="3">
        <v>-2</v>
      </c>
      <c r="P413" s="3">
        <v>0</v>
      </c>
      <c r="Q413" s="3">
        <v>0</v>
      </c>
      <c r="R413" s="3" t="b">
        <v>1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Y413">
        <v>1</v>
      </c>
      <c r="Z413" t="s">
        <v>148</v>
      </c>
      <c r="AA413" t="s">
        <v>148</v>
      </c>
      <c r="AB413" t="s">
        <v>148</v>
      </c>
      <c r="AC413" t="s">
        <v>148</v>
      </c>
      <c r="AD413" t="s">
        <v>148</v>
      </c>
      <c r="AE413" t="s">
        <v>148</v>
      </c>
      <c r="AF413" t="s">
        <v>148</v>
      </c>
    </row>
    <row r="414" spans="1:32" x14ac:dyDescent="0.2">
      <c r="A414" s="7">
        <v>2306.0022100000001</v>
      </c>
      <c r="B414" s="3" t="s">
        <v>18</v>
      </c>
      <c r="C414" s="3">
        <v>12</v>
      </c>
      <c r="D414" s="3">
        <v>0</v>
      </c>
      <c r="E414" s="3" t="b">
        <v>1</v>
      </c>
      <c r="F414" s="13">
        <v>84.764908790588294</v>
      </c>
      <c r="G414" s="13">
        <v>0.22108078002929599</v>
      </c>
      <c r="H414" s="13">
        <v>64.719754934310899</v>
      </c>
      <c r="I414" s="13">
        <v>0.17604947090148901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 t="b">
        <v>1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Y414" t="s">
        <v>148</v>
      </c>
      <c r="Z414" t="s">
        <v>148</v>
      </c>
      <c r="AA414" t="s">
        <v>148</v>
      </c>
      <c r="AB414" t="s">
        <v>148</v>
      </c>
      <c r="AC414" t="s">
        <v>148</v>
      </c>
      <c r="AD414" t="s">
        <v>148</v>
      </c>
      <c r="AE414" t="s">
        <v>148</v>
      </c>
      <c r="AF414" t="s">
        <v>148</v>
      </c>
    </row>
    <row r="415" spans="1:32" x14ac:dyDescent="0.2">
      <c r="A415" s="7">
        <v>2306.00234</v>
      </c>
      <c r="B415" s="3" t="s">
        <v>23</v>
      </c>
      <c r="C415" s="3">
        <v>0</v>
      </c>
      <c r="D415" s="3">
        <v>0</v>
      </c>
      <c r="E415" s="3" t="b">
        <v>1</v>
      </c>
      <c r="F415" s="13">
        <v>4.44065117835998</v>
      </c>
      <c r="G415" s="13">
        <v>0.16880536079406699</v>
      </c>
      <c r="H415" s="13">
        <v>3.4925947189331001</v>
      </c>
      <c r="I415" s="13">
        <v>0.115968942642211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 t="b">
        <v>1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Y415" t="s">
        <v>148</v>
      </c>
      <c r="Z415" t="s">
        <v>148</v>
      </c>
      <c r="AA415" t="s">
        <v>148</v>
      </c>
      <c r="AB415" t="s">
        <v>148</v>
      </c>
      <c r="AC415" t="s">
        <v>148</v>
      </c>
      <c r="AD415" t="s">
        <v>148</v>
      </c>
      <c r="AE415" t="s">
        <v>148</v>
      </c>
      <c r="AF415" t="s">
        <v>148</v>
      </c>
    </row>
    <row r="416" spans="1:32" x14ac:dyDescent="0.2">
      <c r="A416" s="7">
        <v>2306.0420199999999</v>
      </c>
      <c r="B416" s="3" t="s">
        <v>70</v>
      </c>
      <c r="C416" s="3">
        <v>0</v>
      </c>
      <c r="D416" s="3">
        <v>0</v>
      </c>
      <c r="E416" s="3" t="b">
        <v>1</v>
      </c>
      <c r="F416" s="13">
        <v>24.883050680160501</v>
      </c>
      <c r="G416" s="13">
        <v>0.16705894470214799</v>
      </c>
      <c r="H416" s="13">
        <v>13.0709891319274</v>
      </c>
      <c r="I416" s="13">
        <v>0.168359994888305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 t="b">
        <v>1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Y416" t="s">
        <v>148</v>
      </c>
      <c r="Z416" t="s">
        <v>148</v>
      </c>
      <c r="AA416" t="s">
        <v>148</v>
      </c>
      <c r="AB416" t="s">
        <v>148</v>
      </c>
      <c r="AC416" t="s">
        <v>148</v>
      </c>
      <c r="AD416" t="s">
        <v>148</v>
      </c>
      <c r="AE416" t="s">
        <v>148</v>
      </c>
      <c r="AF416" t="s">
        <v>148</v>
      </c>
    </row>
    <row r="417" spans="1:32" x14ac:dyDescent="0.2">
      <c r="A417" s="7">
        <v>2306.0021400000001</v>
      </c>
      <c r="B417" s="3" t="s">
        <v>13</v>
      </c>
      <c r="C417" s="3">
        <v>0</v>
      </c>
      <c r="D417" s="3">
        <v>0</v>
      </c>
      <c r="E417" s="3" t="b">
        <v>1</v>
      </c>
      <c r="F417" s="13">
        <v>10.982087373733499</v>
      </c>
      <c r="G417" s="13">
        <v>0.11712098121643</v>
      </c>
      <c r="H417" s="13">
        <v>5.44988584518432</v>
      </c>
      <c r="I417" s="13">
        <v>0.16893649101257299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 t="b">
        <v>1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Y417" t="s">
        <v>148</v>
      </c>
      <c r="Z417" t="s">
        <v>148</v>
      </c>
      <c r="AA417" t="s">
        <v>148</v>
      </c>
      <c r="AB417" t="s">
        <v>148</v>
      </c>
      <c r="AC417" t="s">
        <v>148</v>
      </c>
      <c r="AD417" t="s">
        <v>148</v>
      </c>
      <c r="AE417" t="s">
        <v>148</v>
      </c>
      <c r="AF417" t="s">
        <v>148</v>
      </c>
    </row>
    <row r="418" spans="1:32" x14ac:dyDescent="0.2">
      <c r="A418" s="7">
        <v>2306.01935</v>
      </c>
      <c r="B418" s="3" t="s">
        <v>71</v>
      </c>
      <c r="C418" s="3">
        <v>0</v>
      </c>
      <c r="D418" s="3">
        <v>0</v>
      </c>
      <c r="E418" s="3" t="b">
        <v>1</v>
      </c>
      <c r="F418" s="13">
        <v>17.5050530433654</v>
      </c>
      <c r="G418" s="13">
        <v>0.169890642166137</v>
      </c>
      <c r="H418" s="13">
        <v>10.484019279479901</v>
      </c>
      <c r="I418" s="13">
        <v>0.172214984893798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 t="b">
        <v>1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Y418" t="s">
        <v>148</v>
      </c>
      <c r="Z418" t="s">
        <v>148</v>
      </c>
      <c r="AA418" t="s">
        <v>148</v>
      </c>
      <c r="AB418" t="s">
        <v>148</v>
      </c>
      <c r="AC418" t="s">
        <v>148</v>
      </c>
      <c r="AD418" t="s">
        <v>148</v>
      </c>
      <c r="AE418" t="s">
        <v>148</v>
      </c>
      <c r="AF418" t="s">
        <v>148</v>
      </c>
    </row>
    <row r="419" spans="1:32" x14ac:dyDescent="0.2">
      <c r="A419" s="7">
        <v>2306.02792</v>
      </c>
      <c r="B419" s="3" t="s">
        <v>13</v>
      </c>
      <c r="C419" s="3">
        <v>0</v>
      </c>
      <c r="D419" s="3">
        <v>0</v>
      </c>
      <c r="E419" s="3" t="b">
        <v>1</v>
      </c>
      <c r="F419" s="13">
        <v>16.301825523376401</v>
      </c>
      <c r="G419" s="13">
        <v>0.11620354652404701</v>
      </c>
      <c r="H419" s="13">
        <v>9.6417171955108607</v>
      </c>
      <c r="I419" s="13">
        <v>0.173904418945312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 t="b">
        <v>1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Y419" t="s">
        <v>148</v>
      </c>
      <c r="Z419" t="s">
        <v>148</v>
      </c>
      <c r="AA419" t="s">
        <v>148</v>
      </c>
      <c r="AB419" t="s">
        <v>148</v>
      </c>
      <c r="AC419" t="s">
        <v>148</v>
      </c>
      <c r="AD419" t="s">
        <v>148</v>
      </c>
      <c r="AE419" t="s">
        <v>148</v>
      </c>
      <c r="AF419" t="s">
        <v>148</v>
      </c>
    </row>
    <row r="420" spans="1:32" x14ac:dyDescent="0.2">
      <c r="A420" s="7">
        <v>2306.0413199999998</v>
      </c>
      <c r="B420" s="3" t="s">
        <v>13</v>
      </c>
      <c r="C420" s="3">
        <v>0</v>
      </c>
      <c r="D420" s="3">
        <v>0</v>
      </c>
      <c r="E420" s="3" t="b">
        <v>1</v>
      </c>
      <c r="F420" s="13">
        <v>12.853854894637999</v>
      </c>
      <c r="G420" s="13">
        <v>0.169995307922363</v>
      </c>
      <c r="H420" s="13">
        <v>8.1689863204956001</v>
      </c>
      <c r="I420" s="13">
        <v>0.17412328720092701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 t="b">
        <v>1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Y420" t="s">
        <v>148</v>
      </c>
      <c r="Z420" t="s">
        <v>148</v>
      </c>
      <c r="AA420" t="s">
        <v>148</v>
      </c>
      <c r="AB420" t="s">
        <v>148</v>
      </c>
      <c r="AC420" t="s">
        <v>148</v>
      </c>
      <c r="AD420" t="s">
        <v>148</v>
      </c>
      <c r="AE420" t="s">
        <v>148</v>
      </c>
      <c r="AF420" t="s">
        <v>148</v>
      </c>
    </row>
    <row r="421" spans="1:32" x14ac:dyDescent="0.2">
      <c r="A421" s="7">
        <v>2306.0165999999999</v>
      </c>
      <c r="B421" s="3" t="s">
        <v>10</v>
      </c>
      <c r="C421" s="3">
        <v>12</v>
      </c>
      <c r="D421" s="3">
        <v>0</v>
      </c>
      <c r="E421" s="3" t="b">
        <v>1</v>
      </c>
      <c r="F421" s="13">
        <v>12.5943803787231</v>
      </c>
      <c r="G421" s="13">
        <v>0.220743417739868</v>
      </c>
      <c r="H421" s="13">
        <v>8.0212986469268799</v>
      </c>
      <c r="I421" s="13">
        <v>0.16712617874145499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 t="b">
        <v>1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Y421" t="s">
        <v>148</v>
      </c>
      <c r="Z421" t="s">
        <v>148</v>
      </c>
      <c r="AA421" t="s">
        <v>148</v>
      </c>
      <c r="AB421" t="s">
        <v>148</v>
      </c>
      <c r="AC421" t="s">
        <v>148</v>
      </c>
      <c r="AD421" t="s">
        <v>148</v>
      </c>
      <c r="AE421" t="s">
        <v>148</v>
      </c>
      <c r="AF421" t="s">
        <v>148</v>
      </c>
    </row>
    <row r="422" spans="1:32" x14ac:dyDescent="0.2">
      <c r="A422" s="7">
        <v>2306.09175</v>
      </c>
      <c r="B422" s="3" t="s">
        <v>10</v>
      </c>
      <c r="C422" s="3">
        <v>0</v>
      </c>
      <c r="D422" s="3">
        <v>0</v>
      </c>
      <c r="E422" s="3" t="b">
        <v>1</v>
      </c>
      <c r="F422" s="13">
        <v>38.3350698947906</v>
      </c>
      <c r="G422" s="13">
        <v>0.168693542480468</v>
      </c>
      <c r="H422" s="13">
        <v>24.745009183883599</v>
      </c>
      <c r="I422" s="13">
        <v>0.17370057106018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 t="b">
        <v>1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Y422" t="s">
        <v>148</v>
      </c>
      <c r="Z422" t="s">
        <v>148</v>
      </c>
      <c r="AA422" t="s">
        <v>148</v>
      </c>
      <c r="AB422" t="s">
        <v>148</v>
      </c>
      <c r="AC422" t="s">
        <v>148</v>
      </c>
      <c r="AD422" t="s">
        <v>148</v>
      </c>
      <c r="AE422" t="s">
        <v>148</v>
      </c>
      <c r="AF422" t="s">
        <v>148</v>
      </c>
    </row>
    <row r="423" spans="1:32" x14ac:dyDescent="0.2">
      <c r="A423" s="7">
        <v>2306.0010299999999</v>
      </c>
      <c r="B423" s="3" t="s">
        <v>10</v>
      </c>
      <c r="C423" s="3">
        <v>0</v>
      </c>
      <c r="D423" s="3">
        <v>0</v>
      </c>
      <c r="E423" s="3" t="b">
        <v>1</v>
      </c>
      <c r="F423" s="13">
        <v>44.611984014511101</v>
      </c>
      <c r="G423" s="13">
        <v>0.16846871376037501</v>
      </c>
      <c r="H423" s="13">
        <v>26.668046712875299</v>
      </c>
      <c r="I423" s="13">
        <v>0.17428541183471599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 t="b">
        <v>1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Y423" t="s">
        <v>148</v>
      </c>
      <c r="Z423" t="s">
        <v>148</v>
      </c>
      <c r="AA423" t="s">
        <v>148</v>
      </c>
      <c r="AB423" t="s">
        <v>148</v>
      </c>
      <c r="AC423" t="s">
        <v>148</v>
      </c>
      <c r="AD423" t="s">
        <v>148</v>
      </c>
      <c r="AE423" t="s">
        <v>148</v>
      </c>
      <c r="AF423" t="s">
        <v>148</v>
      </c>
    </row>
    <row r="424" spans="1:32" x14ac:dyDescent="0.2">
      <c r="A424" s="7">
        <v>2306.0026600000001</v>
      </c>
      <c r="B424" s="3" t="s">
        <v>10</v>
      </c>
      <c r="C424" s="3">
        <v>0</v>
      </c>
      <c r="D424" s="3">
        <v>0</v>
      </c>
      <c r="E424" s="3" t="b">
        <v>1</v>
      </c>
      <c r="F424" s="13">
        <v>15.577901840209901</v>
      </c>
      <c r="G424" s="13">
        <v>0.116879224777221</v>
      </c>
      <c r="H424" s="13">
        <v>9.9785637855529803</v>
      </c>
      <c r="I424" s="13">
        <v>0.170716762542724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 t="b">
        <v>1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Y424" t="s">
        <v>148</v>
      </c>
      <c r="Z424" t="s">
        <v>148</v>
      </c>
      <c r="AA424" t="s">
        <v>148</v>
      </c>
      <c r="AB424" t="s">
        <v>148</v>
      </c>
      <c r="AC424" t="s">
        <v>148</v>
      </c>
      <c r="AD424" t="s">
        <v>148</v>
      </c>
      <c r="AE424" t="s">
        <v>148</v>
      </c>
      <c r="AF424" t="s">
        <v>148</v>
      </c>
    </row>
    <row r="425" spans="1:32" x14ac:dyDescent="0.2">
      <c r="A425" s="7">
        <v>2306.0459799999999</v>
      </c>
      <c r="B425" s="3" t="s">
        <v>38</v>
      </c>
      <c r="C425" s="3">
        <v>0</v>
      </c>
      <c r="D425" s="3">
        <v>0</v>
      </c>
      <c r="E425" s="3" t="b">
        <v>1</v>
      </c>
      <c r="F425" s="13">
        <v>10.369866132736201</v>
      </c>
      <c r="G425" s="13">
        <v>0.168482780456542</v>
      </c>
      <c r="H425" s="13">
        <v>6.6359066963195801</v>
      </c>
      <c r="I425" s="13">
        <v>0.17273068428039501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 t="b">
        <v>1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Y425" t="s">
        <v>148</v>
      </c>
      <c r="Z425" t="s">
        <v>148</v>
      </c>
      <c r="AA425" t="s">
        <v>148</v>
      </c>
      <c r="AB425" t="s">
        <v>148</v>
      </c>
      <c r="AC425" t="s">
        <v>148</v>
      </c>
      <c r="AD425" t="s">
        <v>148</v>
      </c>
      <c r="AE425" t="s">
        <v>148</v>
      </c>
      <c r="AF425" t="s">
        <v>148</v>
      </c>
    </row>
    <row r="426" spans="1:32" x14ac:dyDescent="0.2">
      <c r="A426" s="7">
        <v>2306.00299</v>
      </c>
      <c r="B426" s="3" t="s">
        <v>10</v>
      </c>
      <c r="C426" s="3">
        <v>0</v>
      </c>
      <c r="D426" s="3">
        <v>0</v>
      </c>
      <c r="E426" s="3" t="b">
        <v>1</v>
      </c>
      <c r="F426" s="13">
        <v>13.5573971271514</v>
      </c>
      <c r="G426" s="13">
        <v>0.17175745964050201</v>
      </c>
      <c r="H426" s="13">
        <v>9.4755024909973091</v>
      </c>
      <c r="I426" s="13">
        <v>0.168111562728881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 t="b">
        <v>1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Y426" t="s">
        <v>148</v>
      </c>
      <c r="Z426" t="s">
        <v>148</v>
      </c>
      <c r="AA426" t="s">
        <v>148</v>
      </c>
      <c r="AB426" t="s">
        <v>148</v>
      </c>
      <c r="AC426" t="s">
        <v>148</v>
      </c>
      <c r="AD426" t="s">
        <v>148</v>
      </c>
      <c r="AE426" t="s">
        <v>148</v>
      </c>
      <c r="AF426" t="s">
        <v>148</v>
      </c>
    </row>
    <row r="427" spans="1:32" x14ac:dyDescent="0.2">
      <c r="A427" s="7">
        <v>2306.00081</v>
      </c>
      <c r="B427" s="3" t="s">
        <v>18</v>
      </c>
      <c r="C427" s="3">
        <v>12</v>
      </c>
      <c r="D427" s="3">
        <v>0</v>
      </c>
      <c r="E427" s="3" t="b">
        <v>1</v>
      </c>
      <c r="F427" s="13">
        <v>16.627623558044402</v>
      </c>
      <c r="G427" s="13">
        <v>0.16644191741943301</v>
      </c>
      <c r="H427" s="13">
        <v>13.687116622924799</v>
      </c>
      <c r="I427" s="13">
        <v>0.17237353324890101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 t="b">
        <v>1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Y427" t="s">
        <v>148</v>
      </c>
      <c r="Z427" t="s">
        <v>148</v>
      </c>
      <c r="AA427" t="s">
        <v>148</v>
      </c>
      <c r="AB427" t="s">
        <v>148</v>
      </c>
      <c r="AC427" t="s">
        <v>148</v>
      </c>
      <c r="AD427" t="s">
        <v>148</v>
      </c>
      <c r="AE427" t="s">
        <v>148</v>
      </c>
      <c r="AF427" t="s">
        <v>148</v>
      </c>
    </row>
    <row r="428" spans="1:32" x14ac:dyDescent="0.2">
      <c r="A428" s="7">
        <v>2306.0013800000002</v>
      </c>
      <c r="B428" s="3" t="s">
        <v>16</v>
      </c>
      <c r="C428" s="3">
        <v>0</v>
      </c>
      <c r="D428" s="3">
        <v>0</v>
      </c>
      <c r="E428" s="3" t="b">
        <v>1</v>
      </c>
      <c r="F428" s="13">
        <v>12.6066370010375</v>
      </c>
      <c r="G428" s="13">
        <v>0.116156578063964</v>
      </c>
      <c r="H428" s="13">
        <v>9.2905488014221191</v>
      </c>
      <c r="I428" s="13">
        <v>0.17041897773742601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 t="b">
        <v>1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Y428" t="s">
        <v>148</v>
      </c>
      <c r="Z428" t="s">
        <v>148</v>
      </c>
      <c r="AA428" t="s">
        <v>148</v>
      </c>
      <c r="AB428" t="s">
        <v>148</v>
      </c>
      <c r="AC428" t="s">
        <v>148</v>
      </c>
      <c r="AD428" t="s">
        <v>148</v>
      </c>
      <c r="AE428" t="s">
        <v>148</v>
      </c>
      <c r="AF428" t="s">
        <v>148</v>
      </c>
    </row>
    <row r="429" spans="1:32" x14ac:dyDescent="0.2">
      <c r="A429" s="7">
        <v>2306.0022899999999</v>
      </c>
      <c r="B429" s="3" t="s">
        <v>17</v>
      </c>
      <c r="C429" s="3">
        <v>12</v>
      </c>
      <c r="D429" s="3">
        <v>0</v>
      </c>
      <c r="E429" s="3" t="b">
        <v>1</v>
      </c>
      <c r="F429" s="13">
        <v>13.536749839782701</v>
      </c>
      <c r="G429" s="13">
        <v>0.16651654243469199</v>
      </c>
      <c r="H429" s="13">
        <v>9.3699517250061</v>
      </c>
      <c r="I429" s="13">
        <v>0.17060685157775801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 t="b">
        <v>1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Y429" t="s">
        <v>148</v>
      </c>
      <c r="Z429" t="s">
        <v>148</v>
      </c>
      <c r="AA429" t="s">
        <v>148</v>
      </c>
      <c r="AB429" t="s">
        <v>148</v>
      </c>
      <c r="AC429" t="s">
        <v>148</v>
      </c>
      <c r="AD429" t="s">
        <v>148</v>
      </c>
      <c r="AE429" t="s">
        <v>148</v>
      </c>
      <c r="AF429" t="s">
        <v>148</v>
      </c>
    </row>
    <row r="430" spans="1:32" x14ac:dyDescent="0.2">
      <c r="A430" s="7">
        <v>2306.0015600000002</v>
      </c>
      <c r="B430" s="3" t="s">
        <v>12</v>
      </c>
      <c r="C430" s="3">
        <v>12</v>
      </c>
      <c r="D430" s="3">
        <v>0</v>
      </c>
      <c r="E430" s="3" t="b">
        <v>1</v>
      </c>
      <c r="F430" s="13">
        <v>11.996107339859</v>
      </c>
      <c r="G430" s="13">
        <v>0.16630458831787101</v>
      </c>
      <c r="H430" s="13">
        <v>9.9262244701385498</v>
      </c>
      <c r="I430" s="13">
        <v>0.16758203506469699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 t="b">
        <v>1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Y430" t="s">
        <v>148</v>
      </c>
      <c r="Z430" t="s">
        <v>148</v>
      </c>
      <c r="AA430" t="s">
        <v>148</v>
      </c>
      <c r="AB430" t="s">
        <v>148</v>
      </c>
      <c r="AC430" t="s">
        <v>148</v>
      </c>
      <c r="AD430" t="s">
        <v>148</v>
      </c>
      <c r="AE430" t="s">
        <v>148</v>
      </c>
      <c r="AF430" t="s">
        <v>148</v>
      </c>
    </row>
    <row r="431" spans="1:32" x14ac:dyDescent="0.2">
      <c r="A431" s="7">
        <v>2306.0057999999999</v>
      </c>
      <c r="B431" s="3" t="s">
        <v>72</v>
      </c>
      <c r="C431" s="3">
        <v>0</v>
      </c>
      <c r="D431" s="3">
        <v>0</v>
      </c>
      <c r="E431" s="3" t="b">
        <v>1</v>
      </c>
      <c r="F431" s="13">
        <v>24.546731233596802</v>
      </c>
      <c r="G431" s="13">
        <v>0.16826534271240201</v>
      </c>
      <c r="H431" s="13">
        <v>16.734198570251401</v>
      </c>
      <c r="I431" s="13">
        <v>0.16774439811706501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 t="b">
        <v>1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Y431" t="s">
        <v>148</v>
      </c>
      <c r="Z431" t="s">
        <v>148</v>
      </c>
      <c r="AA431" t="s">
        <v>148</v>
      </c>
      <c r="AB431" t="s">
        <v>148</v>
      </c>
      <c r="AC431" t="s">
        <v>148</v>
      </c>
      <c r="AD431" t="s">
        <v>148</v>
      </c>
      <c r="AE431" t="s">
        <v>148</v>
      </c>
      <c r="AF431" t="s">
        <v>148</v>
      </c>
    </row>
    <row r="432" spans="1:32" x14ac:dyDescent="0.2">
      <c r="A432" s="7">
        <v>2306.0003000000002</v>
      </c>
      <c r="B432" s="3" t="s">
        <v>57</v>
      </c>
      <c r="C432" s="3">
        <v>12</v>
      </c>
      <c r="D432" s="3">
        <v>12</v>
      </c>
      <c r="E432" s="3" t="b">
        <v>0</v>
      </c>
      <c r="F432" s="13">
        <v>0.46920657157897899</v>
      </c>
      <c r="G432" s="13">
        <v>0.116286993026733</v>
      </c>
      <c r="H432" s="13">
        <v>0.47864389419555597</v>
      </c>
      <c r="I432" s="13">
        <v>0.175389289855957</v>
      </c>
      <c r="Y432" t="s">
        <v>120</v>
      </c>
      <c r="Z432" t="s">
        <v>148</v>
      </c>
      <c r="AA432" t="s">
        <v>148</v>
      </c>
      <c r="AB432" t="s">
        <v>148</v>
      </c>
      <c r="AC432" t="s">
        <v>148</v>
      </c>
      <c r="AD432" t="s">
        <v>148</v>
      </c>
      <c r="AE432" t="s">
        <v>148</v>
      </c>
      <c r="AF432" t="s">
        <v>148</v>
      </c>
    </row>
    <row r="433" spans="1:32" x14ac:dyDescent="0.2">
      <c r="A433" s="7">
        <v>2306.00558</v>
      </c>
      <c r="B433" s="3" t="s">
        <v>13</v>
      </c>
      <c r="C433" s="3">
        <v>12</v>
      </c>
      <c r="D433" s="3">
        <v>12</v>
      </c>
      <c r="E433" s="3" t="b">
        <v>1</v>
      </c>
      <c r="F433" s="13">
        <v>6.1179673671722403</v>
      </c>
      <c r="G433" s="13">
        <v>0.169644355773925</v>
      </c>
      <c r="H433" s="13">
        <v>4.3003842830657897</v>
      </c>
      <c r="I433" s="13">
        <v>0.168796777725219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 t="b">
        <v>1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Y433" t="s">
        <v>148</v>
      </c>
      <c r="Z433" t="s">
        <v>148</v>
      </c>
      <c r="AA433" t="s">
        <v>148</v>
      </c>
      <c r="AB433" t="s">
        <v>148</v>
      </c>
      <c r="AC433" t="s">
        <v>148</v>
      </c>
      <c r="AD433" t="s">
        <v>148</v>
      </c>
      <c r="AE433" t="s">
        <v>148</v>
      </c>
      <c r="AF433" t="s">
        <v>148</v>
      </c>
    </row>
  </sheetData>
  <mergeCells count="3">
    <mergeCell ref="AL3:AU3"/>
    <mergeCell ref="AI14:AJ14"/>
    <mergeCell ref="AX3:BG3"/>
  </mergeCells>
  <conditionalFormatting sqref="C1:D1048576">
    <cfRule type="colorScale" priority="9">
      <colorScale>
        <cfvo type="min"/>
        <cfvo type="max"/>
        <color rgb="FFE5FDE4"/>
        <color rgb="FFFEFDB7"/>
      </colorScale>
    </cfRule>
  </conditionalFormatting>
  <conditionalFormatting sqref="E1:E1048576 J1:W1048576">
    <cfRule type="cellIs" dxfId="46" priority="6" stopIfTrue="1" operator="equal">
      <formula>TRUE</formula>
    </cfRule>
    <cfRule type="cellIs" dxfId="45" priority="7" stopIfTrue="1" operator="equal">
      <formula>FALSE</formula>
    </cfRule>
    <cfRule type="cellIs" dxfId="44" priority="8" stopIfTrue="1" operator="equal">
      <formula>0</formula>
    </cfRule>
  </conditionalFormatting>
  <conditionalFormatting sqref="Y1:AF1048576">
    <cfRule type="cellIs" dxfId="43" priority="5" operator="equal">
      <formula>1</formula>
    </cfRule>
  </conditionalFormatting>
  <conditionalFormatting sqref="AM6:AU68">
    <cfRule type="cellIs" dxfId="42" priority="3" operator="equal">
      <formula>0</formula>
    </cfRule>
    <cfRule type="colorScale" priority="4">
      <colorScale>
        <cfvo type="min"/>
        <cfvo type="max"/>
        <color rgb="FFFCFCFF"/>
        <color rgb="FF63BE7B"/>
      </colorScale>
    </cfRule>
  </conditionalFormatting>
  <conditionalFormatting sqref="AY6:BG68">
    <cfRule type="cellIs" dxfId="41" priority="1" stopIfTrue="1" operator="equal">
      <formula>0</formula>
    </cfRule>
    <cfRule type="colorScale" priority="2">
      <colorScale>
        <cfvo type="min"/>
        <cfvo type="percentile" val="50"/>
        <cfvo type="max"/>
        <color rgb="FF63BE7B"/>
        <color rgb="FFE3FD7C"/>
        <color rgb="FFF8696B"/>
      </colorScale>
    </cfRule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A8374-90D3-2445-ABF2-0A0D1DC05736}">
  <dimension ref="A1:V434"/>
  <sheetViews>
    <sheetView workbookViewId="0">
      <pane ySplit="2" topLeftCell="A3" activePane="bottomLeft" state="frozen"/>
      <selection pane="bottomLeft" activeCell="M161" sqref="M161"/>
    </sheetView>
  </sheetViews>
  <sheetFormatPr baseColWidth="10" defaultRowHeight="16" x14ac:dyDescent="0.2"/>
  <cols>
    <col min="1" max="1" width="11.33203125" style="5" customWidth="1"/>
    <col min="13" max="13" width="14" style="5" customWidth="1"/>
  </cols>
  <sheetData>
    <row r="1" spans="1:22" x14ac:dyDescent="0.2">
      <c r="B1" s="50" t="s">
        <v>128</v>
      </c>
      <c r="C1" s="50"/>
      <c r="D1" s="50"/>
      <c r="E1" s="50"/>
      <c r="F1" s="50"/>
      <c r="G1" s="50"/>
      <c r="H1" s="50"/>
      <c r="I1" s="50"/>
      <c r="N1" s="51" t="s">
        <v>141</v>
      </c>
      <c r="O1" s="51"/>
      <c r="P1" s="51"/>
      <c r="Q1" s="51"/>
      <c r="R1" s="51"/>
      <c r="S1" s="51"/>
      <c r="T1" s="51"/>
      <c r="U1" s="51"/>
    </row>
    <row r="2" spans="1:22" x14ac:dyDescent="0.2">
      <c r="A2" s="2" t="s">
        <v>0</v>
      </c>
      <c r="B2" s="2" t="s">
        <v>99</v>
      </c>
      <c r="C2" s="2" t="s">
        <v>100</v>
      </c>
      <c r="D2" s="2" t="s">
        <v>101</v>
      </c>
      <c r="E2" s="2" t="s">
        <v>102</v>
      </c>
      <c r="F2" s="2" t="s">
        <v>103</v>
      </c>
      <c r="G2" s="2" t="s">
        <v>104</v>
      </c>
      <c r="H2" s="2" t="s">
        <v>105</v>
      </c>
      <c r="I2" s="2" t="s">
        <v>106</v>
      </c>
      <c r="J2" s="2"/>
      <c r="M2" s="2" t="s">
        <v>0</v>
      </c>
      <c r="N2" s="14" t="s">
        <v>99</v>
      </c>
      <c r="O2" s="14" t="s">
        <v>100</v>
      </c>
      <c r="P2" s="14" t="s">
        <v>101</v>
      </c>
      <c r="Q2" s="14" t="s">
        <v>102</v>
      </c>
      <c r="R2" s="14" t="s">
        <v>103</v>
      </c>
      <c r="S2" s="14" t="s">
        <v>104</v>
      </c>
      <c r="T2" s="14" t="s">
        <v>105</v>
      </c>
      <c r="U2" s="14" t="s">
        <v>106</v>
      </c>
      <c r="V2" s="2"/>
    </row>
    <row r="3" spans="1:22" x14ac:dyDescent="0.2">
      <c r="A3" s="2">
        <v>2306.0034500000002</v>
      </c>
      <c r="B3" s="3"/>
      <c r="C3" s="15"/>
      <c r="D3" s="3"/>
      <c r="E3" s="3"/>
      <c r="F3" s="3"/>
      <c r="G3" s="3"/>
      <c r="H3" s="3"/>
      <c r="I3" s="3"/>
      <c r="J3" s="3"/>
      <c r="M3" s="2">
        <v>2306.0034500000002</v>
      </c>
      <c r="N3" s="3">
        <v>1</v>
      </c>
      <c r="O3" s="15"/>
      <c r="P3" s="3"/>
      <c r="Q3" s="3"/>
      <c r="R3" s="3"/>
      <c r="S3" s="3"/>
      <c r="T3" s="3"/>
      <c r="U3" s="3"/>
      <c r="V3" s="3"/>
    </row>
    <row r="4" spans="1:22" x14ac:dyDescent="0.2">
      <c r="A4" s="2">
        <v>2306.0018399999999</v>
      </c>
      <c r="B4" s="3"/>
      <c r="C4" s="3"/>
      <c r="D4" s="3"/>
      <c r="E4" s="3"/>
      <c r="F4" s="3"/>
      <c r="G4" s="3"/>
      <c r="H4" s="3"/>
      <c r="I4" s="3"/>
      <c r="J4" s="3"/>
      <c r="M4" s="2">
        <v>2306.0018399999999</v>
      </c>
      <c r="N4" s="3"/>
      <c r="O4" s="15"/>
      <c r="P4" s="3"/>
      <c r="Q4" s="3"/>
      <c r="R4" s="3"/>
      <c r="S4" s="3"/>
      <c r="T4" s="3"/>
      <c r="U4" s="3"/>
      <c r="V4" s="3"/>
    </row>
    <row r="5" spans="1:22" x14ac:dyDescent="0.2">
      <c r="A5" s="2">
        <v>2306.0773100000001</v>
      </c>
      <c r="B5" s="3"/>
      <c r="C5" s="15"/>
      <c r="D5" s="3"/>
      <c r="E5" s="3"/>
      <c r="F5" s="3"/>
      <c r="G5" s="3"/>
      <c r="H5" s="3"/>
      <c r="I5" s="3"/>
      <c r="J5" s="3"/>
      <c r="M5" s="2">
        <v>2306.0773100000001</v>
      </c>
      <c r="N5" s="3"/>
      <c r="O5" s="15"/>
      <c r="P5" s="3"/>
      <c r="Q5" s="3"/>
      <c r="R5" s="3"/>
      <c r="S5" s="3"/>
      <c r="T5" s="3"/>
      <c r="U5" s="3"/>
      <c r="V5" s="3"/>
    </row>
    <row r="6" spans="1:22" x14ac:dyDescent="0.2">
      <c r="A6" s="2">
        <v>2306.00389</v>
      </c>
      <c r="B6" s="3"/>
      <c r="C6" s="3"/>
      <c r="D6" s="3"/>
      <c r="E6" s="3"/>
      <c r="F6" s="3"/>
      <c r="G6" s="3"/>
      <c r="H6" s="3"/>
      <c r="I6" s="3"/>
      <c r="J6" s="3"/>
      <c r="M6" s="2">
        <v>2306.00389</v>
      </c>
      <c r="N6" s="3"/>
      <c r="O6" s="15"/>
      <c r="P6" s="3"/>
      <c r="Q6" s="3"/>
      <c r="R6" s="3"/>
      <c r="S6" s="3"/>
      <c r="T6" s="3"/>
      <c r="U6" s="3"/>
      <c r="V6" s="3"/>
    </row>
    <row r="7" spans="1:22" x14ac:dyDescent="0.2">
      <c r="A7" s="2">
        <v>2306.0810999999999</v>
      </c>
      <c r="B7" s="3"/>
      <c r="C7" s="3"/>
      <c r="D7" s="3"/>
      <c r="E7" s="3"/>
      <c r="F7" s="3"/>
      <c r="G7" s="3"/>
      <c r="H7" s="3"/>
      <c r="I7" s="3"/>
      <c r="J7" s="3"/>
      <c r="M7" s="2">
        <v>2306.0810999999999</v>
      </c>
      <c r="N7" s="3"/>
      <c r="O7" s="3"/>
      <c r="P7" s="3"/>
      <c r="Q7" s="3"/>
      <c r="R7" s="3"/>
      <c r="S7" s="3"/>
      <c r="T7" s="3"/>
      <c r="U7" s="3"/>
      <c r="V7" s="3"/>
    </row>
    <row r="8" spans="1:22" x14ac:dyDescent="0.2">
      <c r="A8" s="2">
        <v>2306.0228099999999</v>
      </c>
      <c r="B8" s="3"/>
      <c r="C8" s="3"/>
      <c r="D8" s="3"/>
      <c r="E8" s="3"/>
      <c r="F8" s="3"/>
      <c r="G8" s="3"/>
      <c r="H8" s="3"/>
      <c r="I8" s="3"/>
      <c r="J8" s="3"/>
      <c r="M8" s="2">
        <v>2306.0228099999999</v>
      </c>
      <c r="N8" s="3"/>
      <c r="O8" s="15"/>
      <c r="P8" s="3"/>
      <c r="Q8" s="3"/>
      <c r="R8" s="3"/>
      <c r="S8" s="3"/>
      <c r="T8" s="3"/>
      <c r="U8" s="3"/>
      <c r="V8" s="3"/>
    </row>
    <row r="9" spans="1:22" x14ac:dyDescent="0.2">
      <c r="A9" s="2">
        <v>2306.00146</v>
      </c>
      <c r="B9" s="3"/>
      <c r="C9" s="3"/>
      <c r="D9" s="3"/>
      <c r="E9" s="3"/>
      <c r="F9" s="3"/>
      <c r="G9" s="3"/>
      <c r="H9" s="3"/>
      <c r="I9" s="3"/>
      <c r="J9" s="3" t="s">
        <v>107</v>
      </c>
      <c r="M9" s="2">
        <v>2306.00146</v>
      </c>
      <c r="N9" s="3"/>
      <c r="O9" s="3"/>
      <c r="P9" s="3"/>
      <c r="Q9" s="3"/>
      <c r="R9" s="3"/>
      <c r="S9" s="3"/>
      <c r="T9" s="3"/>
      <c r="U9" s="3"/>
      <c r="V9" s="3" t="s">
        <v>107</v>
      </c>
    </row>
    <row r="10" spans="1:22" x14ac:dyDescent="0.2">
      <c r="A10" s="2">
        <v>2306.0070999999998</v>
      </c>
      <c r="B10" s="3">
        <v>0</v>
      </c>
      <c r="C10" s="15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108</v>
      </c>
      <c r="M10" s="2">
        <v>2306.0070999999998</v>
      </c>
      <c r="N10" s="3"/>
      <c r="O10" s="15"/>
      <c r="P10" s="3"/>
      <c r="Q10" s="3"/>
      <c r="R10" s="3"/>
      <c r="S10" s="3"/>
      <c r="T10" s="3"/>
      <c r="U10" s="3"/>
      <c r="V10" s="3"/>
    </row>
    <row r="11" spans="1:22" x14ac:dyDescent="0.2">
      <c r="A11" s="2">
        <v>2306.01863</v>
      </c>
      <c r="B11" s="3"/>
      <c r="C11" s="3"/>
      <c r="D11" s="3"/>
      <c r="E11" s="3"/>
      <c r="F11" s="3"/>
      <c r="G11" s="3"/>
      <c r="H11" s="3"/>
      <c r="I11" s="3"/>
      <c r="J11" s="3"/>
      <c r="M11" s="2">
        <v>2306.01863</v>
      </c>
      <c r="N11" s="3"/>
      <c r="O11" s="15"/>
      <c r="P11" s="3"/>
      <c r="Q11" s="3"/>
      <c r="R11" s="3"/>
      <c r="S11" s="3"/>
      <c r="T11" s="3"/>
      <c r="U11" s="3"/>
      <c r="V11" s="3"/>
    </row>
    <row r="12" spans="1:22" x14ac:dyDescent="0.2">
      <c r="A12" s="2">
        <v>2306.0017899999998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 t="s">
        <v>109</v>
      </c>
      <c r="M12" s="2">
        <v>2306.0017899999998</v>
      </c>
      <c r="N12" s="3"/>
      <c r="O12" s="15"/>
      <c r="P12" s="3"/>
      <c r="Q12" s="3"/>
      <c r="R12" s="3"/>
      <c r="S12" s="3"/>
      <c r="T12" s="3"/>
      <c r="U12" s="3"/>
      <c r="V12" s="3" t="s">
        <v>107</v>
      </c>
    </row>
    <row r="13" spans="1:22" x14ac:dyDescent="0.2">
      <c r="A13" s="2">
        <v>2306.0071699999999</v>
      </c>
      <c r="B13" s="3"/>
      <c r="C13" s="3"/>
      <c r="D13" s="3"/>
      <c r="E13" s="3"/>
      <c r="F13" s="3"/>
      <c r="G13" s="3"/>
      <c r="H13" s="3"/>
      <c r="I13" s="3"/>
      <c r="J13" s="3"/>
      <c r="M13" s="2">
        <v>2306.0071699999999</v>
      </c>
      <c r="N13" s="3"/>
      <c r="O13" s="15"/>
      <c r="P13" s="3"/>
      <c r="Q13" s="3"/>
      <c r="R13" s="3"/>
      <c r="S13" s="3"/>
      <c r="T13" s="3"/>
      <c r="U13" s="3"/>
      <c r="V13" s="3"/>
    </row>
    <row r="14" spans="1:22" x14ac:dyDescent="0.2">
      <c r="A14" s="2">
        <v>2306.0014099999999</v>
      </c>
      <c r="B14" s="3"/>
      <c r="C14" s="3"/>
      <c r="D14" s="3"/>
      <c r="E14" s="3"/>
      <c r="F14" s="3"/>
      <c r="G14" s="3"/>
      <c r="H14" s="3"/>
      <c r="I14" s="3"/>
      <c r="J14" s="3"/>
      <c r="M14" s="2">
        <v>2306.0014099999999</v>
      </c>
      <c r="N14" s="3"/>
      <c r="O14" s="15"/>
      <c r="P14" s="3"/>
      <c r="Q14" s="3"/>
      <c r="R14" s="3"/>
      <c r="S14" s="3"/>
      <c r="T14" s="3"/>
      <c r="U14" s="3"/>
      <c r="V14" s="3"/>
    </row>
    <row r="15" spans="1:22" x14ac:dyDescent="0.2">
      <c r="A15" s="2">
        <v>2306.0037299999999</v>
      </c>
      <c r="B15" s="3"/>
      <c r="C15" s="3"/>
      <c r="D15" s="3"/>
      <c r="E15" s="3"/>
      <c r="F15" s="3"/>
      <c r="G15" s="3"/>
      <c r="H15" s="3"/>
      <c r="I15" s="3"/>
      <c r="J15" s="3"/>
      <c r="M15" s="2">
        <v>2306.0037299999999</v>
      </c>
      <c r="N15" s="3"/>
      <c r="O15" s="15"/>
      <c r="P15" s="3"/>
      <c r="Q15" s="3"/>
      <c r="R15" s="3"/>
      <c r="S15" s="3"/>
      <c r="T15" s="3"/>
      <c r="U15" s="3"/>
      <c r="V15" s="3"/>
    </row>
    <row r="16" spans="1:22" x14ac:dyDescent="0.2">
      <c r="A16" s="2">
        <v>2306.00387</v>
      </c>
      <c r="B16" s="3"/>
      <c r="C16" s="3"/>
      <c r="D16" s="3"/>
      <c r="E16" s="3"/>
      <c r="F16" s="3"/>
      <c r="G16" s="3"/>
      <c r="H16" s="3"/>
      <c r="I16" s="3"/>
      <c r="J16" s="3"/>
      <c r="M16" s="2">
        <v>2306.00387</v>
      </c>
      <c r="N16" s="3"/>
      <c r="O16" s="15"/>
      <c r="P16" s="3"/>
      <c r="Q16" s="3"/>
      <c r="R16" s="3"/>
      <c r="S16" s="3"/>
      <c r="T16" s="3"/>
      <c r="U16" s="3"/>
      <c r="V16" s="3"/>
    </row>
    <row r="17" spans="1:22" x14ac:dyDescent="0.2">
      <c r="A17" s="2">
        <v>2306.0140299999998</v>
      </c>
      <c r="B17" s="3"/>
      <c r="C17" s="15"/>
      <c r="D17" s="3"/>
      <c r="E17" s="3"/>
      <c r="F17" s="3"/>
      <c r="G17" s="3"/>
      <c r="H17" s="3"/>
      <c r="I17" s="3"/>
      <c r="J17" s="3"/>
      <c r="M17" s="2">
        <v>2306.0140299999998</v>
      </c>
      <c r="N17" s="3">
        <v>1</v>
      </c>
      <c r="O17" s="15"/>
      <c r="P17" s="3"/>
      <c r="Q17" s="3"/>
      <c r="R17" s="3"/>
      <c r="S17" s="3"/>
      <c r="T17" s="3"/>
      <c r="U17" s="3"/>
      <c r="V17" s="3"/>
    </row>
    <row r="18" spans="1:22" x14ac:dyDescent="0.2">
      <c r="A18" s="2">
        <v>2306.0091600000001</v>
      </c>
      <c r="B18" s="3"/>
      <c r="C18" s="3"/>
      <c r="D18" s="3"/>
      <c r="E18" s="3"/>
      <c r="F18" s="3"/>
      <c r="G18" s="3"/>
      <c r="H18" s="3"/>
      <c r="I18" s="3"/>
      <c r="J18" s="3"/>
      <c r="M18" s="2">
        <v>2306.0091600000001</v>
      </c>
      <c r="N18" s="3"/>
      <c r="O18" s="3"/>
      <c r="P18" s="3"/>
      <c r="Q18" s="3"/>
      <c r="R18" s="3"/>
      <c r="S18" s="3"/>
      <c r="T18" s="3"/>
      <c r="U18" s="3"/>
      <c r="V18" s="3"/>
    </row>
    <row r="19" spans="1:22" x14ac:dyDescent="0.2">
      <c r="A19" s="2">
        <v>2306.1529099999998</v>
      </c>
      <c r="B19" s="3"/>
      <c r="C19" s="3"/>
      <c r="D19" s="3"/>
      <c r="E19" s="3"/>
      <c r="F19" s="3"/>
      <c r="G19" s="3"/>
      <c r="H19" s="3"/>
      <c r="I19" s="3"/>
      <c r="J19" s="3"/>
      <c r="M19" s="2">
        <v>2306.1529099999998</v>
      </c>
      <c r="N19" s="3"/>
      <c r="O19" s="3"/>
      <c r="P19" s="3"/>
      <c r="Q19" s="3"/>
      <c r="R19" s="3"/>
      <c r="S19" s="3"/>
      <c r="T19" s="3"/>
      <c r="U19" s="3"/>
      <c r="V19" s="3"/>
    </row>
    <row r="20" spans="1:22" x14ac:dyDescent="0.2">
      <c r="A20" s="2">
        <v>2306.0074300000001</v>
      </c>
      <c r="B20" s="3"/>
      <c r="C20" s="3"/>
      <c r="D20" s="3"/>
      <c r="E20" s="3"/>
      <c r="F20" s="3"/>
      <c r="G20" s="3"/>
      <c r="H20" s="3"/>
      <c r="I20" s="3"/>
      <c r="J20" s="3"/>
      <c r="M20" s="2">
        <v>2306.0074300000001</v>
      </c>
      <c r="N20" s="3"/>
      <c r="O20" s="3"/>
      <c r="P20" s="3"/>
      <c r="Q20" s="3"/>
      <c r="R20" s="3"/>
      <c r="S20" s="3"/>
      <c r="T20" s="3"/>
      <c r="U20" s="3"/>
      <c r="V20" s="3"/>
    </row>
    <row r="21" spans="1:22" x14ac:dyDescent="0.2">
      <c r="A21" s="2">
        <v>2306.0169099999998</v>
      </c>
      <c r="B21" s="3"/>
      <c r="C21" s="3"/>
      <c r="D21" s="3"/>
      <c r="E21" s="3"/>
      <c r="F21" s="3"/>
      <c r="G21" s="3"/>
      <c r="H21" s="3"/>
      <c r="I21" s="3"/>
      <c r="J21" s="3"/>
      <c r="M21" s="2">
        <v>2306.0169099999998</v>
      </c>
      <c r="N21" s="3">
        <v>1</v>
      </c>
      <c r="O21" s="15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 t="s">
        <v>109</v>
      </c>
    </row>
    <row r="22" spans="1:22" x14ac:dyDescent="0.2">
      <c r="A22" s="2">
        <v>2306.0032700000002</v>
      </c>
      <c r="B22" s="3"/>
      <c r="C22" s="3"/>
      <c r="D22" s="3"/>
      <c r="E22" s="3"/>
      <c r="F22" s="3"/>
      <c r="G22" s="3"/>
      <c r="H22" s="3"/>
      <c r="I22" s="3"/>
      <c r="J22" s="3"/>
      <c r="M22" s="2">
        <v>2306.0032700000002</v>
      </c>
      <c r="N22" s="3"/>
      <c r="O22" s="3"/>
      <c r="P22" s="3"/>
      <c r="Q22" s="3"/>
      <c r="R22" s="3"/>
      <c r="S22" s="3"/>
      <c r="T22" s="3"/>
      <c r="U22" s="3"/>
      <c r="V22" s="3"/>
    </row>
    <row r="23" spans="1:22" x14ac:dyDescent="0.2">
      <c r="A23" s="2">
        <v>2306.0940799999998</v>
      </c>
      <c r="B23" s="3">
        <v>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/>
      <c r="M23" s="2">
        <v>2306.0940799999998</v>
      </c>
      <c r="N23" s="3"/>
      <c r="O23" s="15"/>
      <c r="P23" s="3"/>
      <c r="Q23" s="3"/>
      <c r="R23" s="3"/>
      <c r="S23" s="3"/>
      <c r="T23" s="3"/>
      <c r="U23" s="3"/>
      <c r="V23" s="3"/>
    </row>
    <row r="24" spans="1:22" x14ac:dyDescent="0.2">
      <c r="A24" s="2">
        <v>2306.0376299999998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/>
      <c r="M24" s="2">
        <v>2306.0376299999998</v>
      </c>
      <c r="N24" s="3"/>
      <c r="O24" s="15"/>
      <c r="P24" s="3"/>
      <c r="Q24" s="3"/>
      <c r="R24" s="3"/>
      <c r="S24" s="3"/>
      <c r="T24" s="3"/>
      <c r="U24" s="3"/>
      <c r="V24" s="3"/>
    </row>
    <row r="25" spans="1:22" x14ac:dyDescent="0.2">
      <c r="A25" s="2">
        <v>2306.0032900000001</v>
      </c>
      <c r="B25" s="3"/>
      <c r="C25" s="3"/>
      <c r="D25" s="3"/>
      <c r="E25" s="3"/>
      <c r="F25" s="3"/>
      <c r="G25" s="3"/>
      <c r="H25" s="3"/>
      <c r="I25" s="3"/>
      <c r="J25" s="3"/>
      <c r="M25" s="2">
        <v>2306.0032900000001</v>
      </c>
      <c r="N25" s="3">
        <v>1</v>
      </c>
      <c r="O25" s="15">
        <v>1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/>
    </row>
    <row r="26" spans="1:22" x14ac:dyDescent="0.2">
      <c r="A26" s="2">
        <v>2306.00927</v>
      </c>
      <c r="B26" s="16">
        <v>1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3" t="s">
        <v>109</v>
      </c>
      <c r="M26" s="2">
        <v>2306.00927</v>
      </c>
      <c r="N26" s="3"/>
      <c r="O26" s="15"/>
      <c r="P26" s="3"/>
      <c r="Q26" s="3"/>
      <c r="R26" s="3"/>
      <c r="S26" s="3"/>
      <c r="T26" s="3"/>
      <c r="U26" s="3"/>
      <c r="V26" s="3" t="s">
        <v>107</v>
      </c>
    </row>
    <row r="27" spans="1:22" x14ac:dyDescent="0.2">
      <c r="A27" s="2">
        <v>2306.0012299999999</v>
      </c>
      <c r="B27" s="3"/>
      <c r="C27" s="15"/>
      <c r="D27" s="3"/>
      <c r="E27" s="3"/>
      <c r="F27" s="3"/>
      <c r="G27" s="3"/>
      <c r="H27" s="3"/>
      <c r="I27" s="3"/>
      <c r="J27" s="3"/>
      <c r="M27" s="2">
        <v>2306.0012299999999</v>
      </c>
      <c r="N27" s="3"/>
      <c r="O27" s="15"/>
      <c r="P27" s="3"/>
      <c r="Q27" s="3"/>
      <c r="R27" s="3"/>
      <c r="S27" s="3"/>
      <c r="T27" s="3"/>
      <c r="U27" s="3"/>
      <c r="V27" s="3"/>
    </row>
    <row r="28" spans="1:22" x14ac:dyDescent="0.2">
      <c r="A28" s="2">
        <v>2306.0140200000001</v>
      </c>
      <c r="B28" s="3"/>
      <c r="C28" s="15"/>
      <c r="D28" s="3"/>
      <c r="E28" s="3"/>
      <c r="F28" s="3"/>
      <c r="G28" s="3"/>
      <c r="H28" s="3"/>
      <c r="I28" s="3"/>
      <c r="J28" s="3"/>
      <c r="M28" s="2">
        <v>2306.0140200000001</v>
      </c>
      <c r="N28" s="3"/>
      <c r="O28" s="15"/>
      <c r="P28" s="3"/>
      <c r="Q28" s="3"/>
      <c r="R28" s="3"/>
      <c r="S28" s="3"/>
      <c r="T28" s="3"/>
      <c r="U28" s="3"/>
      <c r="V28" s="3"/>
    </row>
    <row r="29" spans="1:22" x14ac:dyDescent="0.2">
      <c r="A29" s="2">
        <v>2306.0037200000002</v>
      </c>
      <c r="B29" s="3"/>
      <c r="C29" s="3"/>
      <c r="D29" s="3"/>
      <c r="E29" s="3"/>
      <c r="F29" s="3"/>
      <c r="G29" s="3"/>
      <c r="H29" s="3"/>
      <c r="I29" s="3"/>
      <c r="J29" s="3"/>
      <c r="M29" s="2">
        <v>2306.0037200000002</v>
      </c>
      <c r="N29" s="3">
        <v>1</v>
      </c>
      <c r="O29" s="15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/>
    </row>
    <row r="30" spans="1:22" x14ac:dyDescent="0.2">
      <c r="A30" s="2">
        <v>2306.0109200000002</v>
      </c>
      <c r="C30" s="3"/>
      <c r="D30" s="3"/>
      <c r="E30" s="3"/>
      <c r="F30" s="3"/>
      <c r="G30" s="3"/>
      <c r="H30" s="3"/>
      <c r="I30" s="3"/>
      <c r="J30" s="3" t="s">
        <v>107</v>
      </c>
      <c r="M30" s="2">
        <v>2306.0109200000002</v>
      </c>
      <c r="N30" s="3"/>
      <c r="O30" s="15"/>
      <c r="P30" s="3"/>
      <c r="Q30" s="3"/>
      <c r="R30" s="3"/>
      <c r="S30" s="3"/>
      <c r="T30" s="3"/>
      <c r="U30" s="3"/>
      <c r="V30" s="3" t="s">
        <v>107</v>
      </c>
    </row>
    <row r="31" spans="1:22" x14ac:dyDescent="0.2">
      <c r="A31" s="2">
        <v>2306.0014700000002</v>
      </c>
      <c r="B31" s="3"/>
      <c r="C31" s="15"/>
      <c r="D31" s="3"/>
      <c r="E31" s="3"/>
      <c r="F31" s="3"/>
      <c r="G31" s="3"/>
      <c r="H31" s="3"/>
      <c r="I31" s="3"/>
      <c r="J31" s="3"/>
      <c r="M31" s="2">
        <v>2306.0014700000002</v>
      </c>
      <c r="N31" s="3"/>
      <c r="O31" s="15"/>
      <c r="P31" s="3"/>
      <c r="Q31" s="3"/>
      <c r="R31" s="3"/>
      <c r="S31" s="3"/>
      <c r="T31" s="3"/>
      <c r="U31" s="3"/>
      <c r="V31" s="3"/>
    </row>
    <row r="32" spans="1:22" x14ac:dyDescent="0.2">
      <c r="A32" s="2">
        <v>2306.0339899999999</v>
      </c>
      <c r="B32" s="3">
        <v>1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110</v>
      </c>
      <c r="M32" s="2">
        <v>2306.0339899999999</v>
      </c>
      <c r="N32" s="3"/>
      <c r="O32" s="3"/>
      <c r="P32" s="3"/>
      <c r="Q32" s="3"/>
      <c r="R32" s="3"/>
      <c r="S32" s="3"/>
      <c r="T32" s="3"/>
      <c r="U32" s="3"/>
      <c r="V32" s="3"/>
    </row>
    <row r="33" spans="1:22" x14ac:dyDescent="0.2">
      <c r="A33" s="2">
        <v>2306.0017800000001</v>
      </c>
      <c r="B33" s="3"/>
      <c r="C33" s="15"/>
      <c r="D33" s="3"/>
      <c r="E33" s="3"/>
      <c r="F33" s="3"/>
      <c r="G33" s="3"/>
      <c r="H33" s="3"/>
      <c r="I33" s="3"/>
      <c r="J33" s="3"/>
      <c r="M33" s="2">
        <v>2306.0017800000001</v>
      </c>
      <c r="N33" s="3"/>
      <c r="O33" s="15"/>
      <c r="P33" s="3"/>
      <c r="Q33" s="3"/>
      <c r="R33" s="3"/>
      <c r="S33" s="3"/>
      <c r="T33" s="3"/>
      <c r="U33" s="3"/>
      <c r="V33" s="3"/>
    </row>
    <row r="34" spans="1:22" x14ac:dyDescent="0.2">
      <c r="A34" s="2">
        <v>2306.0072700000001</v>
      </c>
      <c r="B34" s="3"/>
      <c r="C34" s="3"/>
      <c r="D34" s="3"/>
      <c r="E34" s="3"/>
      <c r="F34" s="3"/>
      <c r="G34" s="3"/>
      <c r="H34" s="3"/>
      <c r="I34" s="3"/>
      <c r="J34" s="3"/>
      <c r="M34" s="2">
        <v>2306.0072700000001</v>
      </c>
      <c r="N34" s="3"/>
      <c r="O34" s="15"/>
      <c r="P34" s="3"/>
      <c r="Q34" s="3"/>
      <c r="R34" s="3"/>
      <c r="S34" s="3"/>
      <c r="T34" s="3"/>
      <c r="U34" s="3"/>
      <c r="V34" s="3"/>
    </row>
    <row r="35" spans="1:22" x14ac:dyDescent="0.2">
      <c r="A35" s="2">
        <v>2306.0034300000002</v>
      </c>
      <c r="B35" s="3"/>
      <c r="C35" s="3"/>
      <c r="D35" s="3"/>
      <c r="E35" s="3"/>
      <c r="F35" s="3"/>
      <c r="G35" s="3"/>
      <c r="H35" s="3"/>
      <c r="I35" s="3"/>
      <c r="J35" s="3"/>
      <c r="M35" s="2">
        <v>2306.0034300000002</v>
      </c>
      <c r="N35" s="3"/>
      <c r="O35" s="15"/>
      <c r="P35" s="3"/>
      <c r="Q35" s="3"/>
      <c r="R35" s="3"/>
      <c r="S35" s="3"/>
      <c r="T35" s="3"/>
      <c r="U35" s="3"/>
      <c r="V35" s="3"/>
    </row>
    <row r="36" spans="1:22" x14ac:dyDescent="0.2">
      <c r="A36" s="2">
        <v>2306.0071800000001</v>
      </c>
      <c r="B36" s="3"/>
      <c r="C36" s="3"/>
      <c r="D36" s="3"/>
      <c r="E36" s="3"/>
      <c r="F36" s="3"/>
      <c r="G36" s="3"/>
      <c r="H36" s="3"/>
      <c r="I36" s="3"/>
      <c r="J36" s="3"/>
      <c r="M36" s="2">
        <v>2306.0071800000001</v>
      </c>
      <c r="N36" s="3"/>
      <c r="O36" s="15"/>
      <c r="P36" s="3"/>
      <c r="Q36" s="3"/>
      <c r="R36" s="3"/>
      <c r="S36" s="3"/>
      <c r="T36" s="3"/>
      <c r="U36" s="3"/>
      <c r="V36" s="3"/>
    </row>
    <row r="37" spans="1:22" x14ac:dyDescent="0.2">
      <c r="A37" s="2">
        <v>2306.0038800000002</v>
      </c>
      <c r="B37" s="3"/>
      <c r="C37" s="15"/>
      <c r="D37" s="3"/>
      <c r="E37" s="3"/>
      <c r="F37" s="3"/>
      <c r="G37" s="3"/>
      <c r="H37" s="3"/>
      <c r="I37" s="3"/>
      <c r="J37" s="3"/>
      <c r="M37" s="2">
        <v>2306.0038800000002</v>
      </c>
      <c r="N37" s="3">
        <v>1</v>
      </c>
      <c r="O37" s="15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 t="s">
        <v>109</v>
      </c>
    </row>
    <row r="38" spans="1:22" x14ac:dyDescent="0.2">
      <c r="A38" s="2">
        <v>2306.00182</v>
      </c>
      <c r="B38" s="3"/>
      <c r="C38" s="15"/>
      <c r="D38" s="3"/>
      <c r="E38" s="3"/>
      <c r="F38" s="3"/>
      <c r="G38" s="3"/>
      <c r="H38" s="3"/>
      <c r="I38" s="3"/>
      <c r="J38" s="3"/>
      <c r="M38" s="2">
        <v>2306.00182</v>
      </c>
      <c r="N38" s="3"/>
      <c r="O38" s="15"/>
      <c r="P38" s="3"/>
      <c r="Q38" s="3"/>
      <c r="R38" s="3"/>
      <c r="S38" s="3"/>
      <c r="T38" s="3"/>
      <c r="U38" s="3"/>
      <c r="V38" s="3"/>
    </row>
    <row r="39" spans="1:22" x14ac:dyDescent="0.2">
      <c r="A39" s="2">
        <v>2306.0051199999998</v>
      </c>
      <c r="B39" s="3"/>
      <c r="C39" s="3"/>
      <c r="D39" s="3"/>
      <c r="E39" s="3"/>
      <c r="F39" s="3"/>
      <c r="G39" s="3"/>
      <c r="H39" s="3"/>
      <c r="I39" s="3"/>
      <c r="J39" s="3"/>
      <c r="M39" s="2">
        <v>2306.0051199999998</v>
      </c>
      <c r="N39" s="3"/>
      <c r="O39" s="15"/>
      <c r="P39" s="3"/>
      <c r="Q39" s="3"/>
      <c r="R39" s="3"/>
      <c r="S39" s="3"/>
      <c r="T39" s="3"/>
      <c r="U39" s="3"/>
      <c r="V39" s="3"/>
    </row>
    <row r="40" spans="1:22" x14ac:dyDescent="0.2">
      <c r="A40" s="2">
        <v>2306.00981</v>
      </c>
      <c r="B40" s="3"/>
      <c r="C40" s="15"/>
      <c r="D40" s="3"/>
      <c r="E40" s="3"/>
      <c r="F40" s="3"/>
      <c r="G40" s="3"/>
      <c r="H40" s="3"/>
      <c r="I40" s="3"/>
      <c r="J40" s="3"/>
      <c r="M40" s="2">
        <v>2306.00981</v>
      </c>
      <c r="N40" s="3"/>
      <c r="O40" s="15"/>
      <c r="P40" s="3"/>
      <c r="Q40" s="3"/>
      <c r="R40" s="3"/>
      <c r="S40" s="3"/>
      <c r="T40" s="3"/>
      <c r="U40" s="3"/>
      <c r="V40" s="3"/>
    </row>
    <row r="41" spans="1:22" x14ac:dyDescent="0.2">
      <c r="A41" s="2">
        <v>2306.0014900000001</v>
      </c>
      <c r="B41" s="3"/>
      <c r="C41" s="3"/>
      <c r="D41" s="3"/>
      <c r="E41" s="3"/>
      <c r="F41" s="3"/>
      <c r="G41" s="3"/>
      <c r="H41" s="3"/>
      <c r="I41" s="3"/>
      <c r="J41" s="3"/>
      <c r="M41" s="2">
        <v>2306.0014900000001</v>
      </c>
      <c r="N41" s="3"/>
      <c r="O41" s="3"/>
      <c r="P41" s="3"/>
      <c r="Q41" s="3"/>
      <c r="R41" s="3"/>
      <c r="S41" s="3"/>
      <c r="T41" s="3"/>
      <c r="U41" s="3"/>
      <c r="V41" s="3"/>
    </row>
    <row r="42" spans="1:22" x14ac:dyDescent="0.2">
      <c r="A42" s="2">
        <v>2306.0092100000002</v>
      </c>
      <c r="B42" s="3"/>
      <c r="C42" s="15"/>
      <c r="D42" s="3"/>
      <c r="E42" s="3"/>
      <c r="F42" s="3"/>
      <c r="G42" s="3"/>
      <c r="H42" s="3"/>
      <c r="I42" s="3"/>
      <c r="J42" s="3"/>
      <c r="M42" s="2">
        <v>2306.0092100000002</v>
      </c>
      <c r="N42" s="3"/>
      <c r="O42" s="15"/>
      <c r="P42" s="3"/>
      <c r="Q42" s="3"/>
      <c r="R42" s="3"/>
      <c r="S42" s="3"/>
      <c r="T42" s="3"/>
      <c r="U42" s="3"/>
      <c r="V42" s="3"/>
    </row>
    <row r="43" spans="1:22" x14ac:dyDescent="0.2">
      <c r="A43" s="2">
        <v>2306.0268099999998</v>
      </c>
      <c r="B43" s="3"/>
      <c r="C43" s="15"/>
      <c r="D43" s="3"/>
      <c r="E43" s="3"/>
      <c r="F43" s="3"/>
      <c r="G43" s="3"/>
      <c r="H43" s="3"/>
      <c r="I43" s="3"/>
      <c r="J43" s="3"/>
      <c r="M43" s="2">
        <v>2306.0268099999998</v>
      </c>
      <c r="N43" s="3"/>
      <c r="O43" s="15"/>
      <c r="P43" s="3"/>
      <c r="Q43" s="3"/>
      <c r="R43" s="3"/>
      <c r="S43" s="3"/>
      <c r="T43" s="3"/>
      <c r="U43" s="3"/>
      <c r="V43" s="3"/>
    </row>
    <row r="44" spans="1:22" x14ac:dyDescent="0.2">
      <c r="A44" s="2">
        <v>2306.01838</v>
      </c>
      <c r="B44" s="3"/>
      <c r="C44" s="15"/>
      <c r="D44" s="3"/>
      <c r="E44" s="3"/>
      <c r="F44" s="3"/>
      <c r="G44" s="3"/>
      <c r="H44" s="3"/>
      <c r="I44" s="3"/>
      <c r="J44" s="3"/>
      <c r="M44" s="2">
        <v>2306.01838</v>
      </c>
      <c r="N44" s="17">
        <v>1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 t="s">
        <v>109</v>
      </c>
    </row>
    <row r="45" spans="1:22" x14ac:dyDescent="0.2">
      <c r="A45" s="2">
        <v>2306.0012200000001</v>
      </c>
      <c r="B45" s="3"/>
      <c r="C45" s="15"/>
      <c r="D45" s="3"/>
      <c r="E45" s="3"/>
      <c r="F45" s="3"/>
      <c r="G45" s="3"/>
      <c r="H45" s="3"/>
      <c r="I45" s="3"/>
      <c r="J45" s="3"/>
      <c r="M45" s="2">
        <v>2306.0012200000001</v>
      </c>
      <c r="N45" s="3"/>
      <c r="O45" s="15"/>
      <c r="P45" s="3"/>
      <c r="Q45" s="3"/>
      <c r="R45" s="3"/>
      <c r="S45" s="3"/>
      <c r="T45" s="3"/>
      <c r="U45" s="3"/>
      <c r="V45" s="3"/>
    </row>
    <row r="46" spans="1:22" x14ac:dyDescent="0.2">
      <c r="A46" s="2">
        <v>2306.0077299999998</v>
      </c>
      <c r="B46" s="3"/>
      <c r="C46" s="3"/>
      <c r="D46" s="3"/>
      <c r="E46" s="3"/>
      <c r="F46" s="3"/>
      <c r="G46" s="3"/>
      <c r="H46" s="3"/>
      <c r="I46" s="3"/>
      <c r="J46" s="3"/>
      <c r="M46" s="2">
        <v>2306.0077299999998</v>
      </c>
      <c r="N46" s="3"/>
      <c r="O46" s="3"/>
      <c r="P46" s="3"/>
      <c r="Q46" s="3"/>
      <c r="R46" s="3"/>
      <c r="S46" s="3"/>
      <c r="T46" s="3"/>
      <c r="U46" s="3"/>
      <c r="V46" s="3"/>
    </row>
    <row r="47" spans="1:22" x14ac:dyDescent="0.2">
      <c r="A47" s="2">
        <v>2306.0012499999998</v>
      </c>
      <c r="B47" s="3">
        <v>1</v>
      </c>
      <c r="C47" s="15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110</v>
      </c>
      <c r="M47" s="2">
        <v>2306.0012499999998</v>
      </c>
      <c r="N47" s="3"/>
      <c r="O47" s="15"/>
      <c r="P47" s="3"/>
      <c r="Q47" s="3"/>
      <c r="R47" s="3"/>
      <c r="S47" s="3"/>
      <c r="T47" s="3"/>
      <c r="U47" s="3"/>
      <c r="V47" s="3"/>
    </row>
    <row r="48" spans="1:22" x14ac:dyDescent="0.2">
      <c r="A48" s="2">
        <v>2306.0432700000001</v>
      </c>
      <c r="B48" s="3"/>
      <c r="C48" s="3"/>
      <c r="D48" s="3"/>
      <c r="E48" s="3"/>
      <c r="F48" s="3"/>
      <c r="G48" s="3"/>
      <c r="H48" s="3"/>
      <c r="I48" s="3"/>
      <c r="J48" s="3"/>
      <c r="M48" s="2">
        <v>2306.0432700000001</v>
      </c>
      <c r="N48" s="3"/>
      <c r="O48" s="15"/>
      <c r="P48" s="3"/>
      <c r="Q48" s="3"/>
      <c r="R48" s="3"/>
      <c r="S48" s="3"/>
      <c r="T48" s="3"/>
      <c r="U48" s="3"/>
      <c r="V48" s="3"/>
    </row>
    <row r="49" spans="1:22" x14ac:dyDescent="0.2">
      <c r="A49" s="2">
        <v>2306.1106100000002</v>
      </c>
      <c r="B49" s="3"/>
      <c r="C49" s="3"/>
      <c r="D49" s="3"/>
      <c r="E49" s="3"/>
      <c r="F49" s="3"/>
      <c r="G49" s="3"/>
      <c r="H49" s="3"/>
      <c r="I49" s="3"/>
      <c r="J49" s="3"/>
      <c r="M49" s="2">
        <v>2306.1106100000002</v>
      </c>
      <c r="N49" s="3"/>
      <c r="O49" s="3"/>
      <c r="P49" s="3"/>
      <c r="Q49" s="3"/>
      <c r="R49" s="3"/>
      <c r="S49" s="3"/>
      <c r="T49" s="3"/>
      <c r="U49" s="3"/>
      <c r="V49" s="3"/>
    </row>
    <row r="50" spans="1:22" x14ac:dyDescent="0.2">
      <c r="A50" s="2">
        <v>2306.0011300000001</v>
      </c>
      <c r="B50" s="3"/>
      <c r="C50" s="3"/>
      <c r="D50" s="3"/>
      <c r="E50" s="3"/>
      <c r="F50" s="3"/>
      <c r="G50" s="3"/>
      <c r="H50" s="3"/>
      <c r="I50" s="3"/>
      <c r="J50" s="3"/>
      <c r="M50" s="2">
        <v>2306.0011300000001</v>
      </c>
      <c r="N50" s="3"/>
      <c r="O50" s="3"/>
      <c r="P50" s="3"/>
      <c r="Q50" s="3"/>
      <c r="R50" s="3"/>
      <c r="S50" s="3"/>
      <c r="T50" s="3"/>
      <c r="U50" s="3"/>
      <c r="V50" s="3"/>
    </row>
    <row r="51" spans="1:22" x14ac:dyDescent="0.2">
      <c r="A51" s="2">
        <v>2306.0166300000001</v>
      </c>
      <c r="B51" s="3"/>
      <c r="C51" s="3"/>
      <c r="D51" s="3"/>
      <c r="E51" s="3"/>
      <c r="F51" s="3"/>
      <c r="G51" s="3"/>
      <c r="H51" s="3"/>
      <c r="I51" s="3"/>
      <c r="J51" s="3"/>
      <c r="M51" s="2">
        <v>2306.0166300000001</v>
      </c>
      <c r="N51" s="3"/>
      <c r="O51" s="3"/>
      <c r="P51" s="3"/>
      <c r="Q51" s="3"/>
      <c r="R51" s="3"/>
      <c r="S51" s="3"/>
      <c r="T51" s="3"/>
      <c r="U51" s="3"/>
      <c r="V51" s="3"/>
    </row>
    <row r="52" spans="1:22" x14ac:dyDescent="0.2">
      <c r="A52" s="2">
        <v>2306.0137199999999</v>
      </c>
      <c r="B52" s="3"/>
      <c r="C52" s="3"/>
      <c r="D52" s="3"/>
      <c r="E52" s="3"/>
      <c r="F52" s="3"/>
      <c r="G52" s="3"/>
      <c r="H52" s="3"/>
      <c r="I52" s="3"/>
      <c r="J52" s="3"/>
      <c r="M52" s="2">
        <v>2306.0137199999999</v>
      </c>
      <c r="N52" s="3"/>
      <c r="O52" s="15"/>
      <c r="P52" s="3"/>
      <c r="Q52" s="3"/>
      <c r="R52" s="3"/>
      <c r="S52" s="3"/>
      <c r="T52" s="3"/>
      <c r="U52" s="3"/>
      <c r="V52" s="3"/>
    </row>
    <row r="53" spans="1:22" x14ac:dyDescent="0.2">
      <c r="A53" s="2">
        <v>2306.0005900000001</v>
      </c>
      <c r="B53" s="3"/>
      <c r="C53" s="3"/>
      <c r="D53" s="3"/>
      <c r="E53" s="3"/>
      <c r="F53" s="3"/>
      <c r="G53" s="3"/>
      <c r="H53" s="3"/>
      <c r="I53" s="3"/>
      <c r="J53" s="3"/>
      <c r="M53" s="2">
        <v>2306.0005900000001</v>
      </c>
      <c r="N53" s="3"/>
      <c r="O53" s="3"/>
      <c r="P53" s="3"/>
      <c r="Q53" s="3"/>
      <c r="R53" s="3"/>
      <c r="S53" s="3"/>
      <c r="T53" s="3"/>
      <c r="U53" s="3"/>
      <c r="V53" s="3"/>
    </row>
    <row r="54" spans="1:22" x14ac:dyDescent="0.2">
      <c r="A54" s="2">
        <v>2306.0151500000002</v>
      </c>
      <c r="B54" s="3"/>
      <c r="C54" s="3"/>
      <c r="D54" s="3"/>
      <c r="E54" s="3"/>
      <c r="F54" s="3"/>
      <c r="G54" s="3"/>
      <c r="H54" s="3"/>
      <c r="I54" s="3"/>
      <c r="J54" s="3"/>
      <c r="M54" s="2">
        <v>2306.0151500000002</v>
      </c>
      <c r="N54" s="17">
        <v>1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/>
    </row>
    <row r="55" spans="1:22" x14ac:dyDescent="0.2">
      <c r="A55" s="2">
        <v>2306.07888</v>
      </c>
      <c r="B55" s="3">
        <v>1</v>
      </c>
      <c r="C55" s="15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/>
      <c r="M55" s="2">
        <v>2306.07888</v>
      </c>
      <c r="N55" s="3">
        <v>1</v>
      </c>
      <c r="O55" s="15">
        <v>1</v>
      </c>
      <c r="P55" s="3">
        <v>1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/>
    </row>
    <row r="56" spans="1:22" x14ac:dyDescent="0.2">
      <c r="A56" s="2">
        <v>2306.0005700000002</v>
      </c>
      <c r="B56" s="3"/>
      <c r="C56" s="3"/>
      <c r="D56" s="3"/>
      <c r="E56" s="3"/>
      <c r="F56" s="3"/>
      <c r="G56" s="3"/>
      <c r="H56" s="3"/>
      <c r="I56" s="3"/>
      <c r="J56" s="3"/>
      <c r="M56" s="2">
        <v>2306.0005700000002</v>
      </c>
      <c r="N56" s="3"/>
      <c r="O56" s="15"/>
      <c r="P56" s="3"/>
      <c r="Q56" s="3"/>
      <c r="R56" s="3"/>
      <c r="S56" s="3"/>
      <c r="T56" s="3"/>
      <c r="U56" s="3"/>
      <c r="V56" s="3"/>
    </row>
    <row r="57" spans="1:22" x14ac:dyDescent="0.2">
      <c r="A57" s="2">
        <v>2306.0215600000001</v>
      </c>
      <c r="B57" s="3">
        <v>1</v>
      </c>
      <c r="C57" s="3">
        <v>1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111</v>
      </c>
      <c r="M57" s="2">
        <v>2306.0215600000001</v>
      </c>
      <c r="N57" s="17">
        <v>1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 t="s">
        <v>109</v>
      </c>
    </row>
    <row r="58" spans="1:22" x14ac:dyDescent="0.2">
      <c r="A58" s="2">
        <v>2306.02169</v>
      </c>
      <c r="B58" s="3"/>
      <c r="C58" s="3"/>
      <c r="D58" s="3"/>
      <c r="E58" s="3"/>
      <c r="F58" s="3"/>
      <c r="G58" s="3"/>
      <c r="H58" s="3"/>
      <c r="I58" s="3"/>
      <c r="J58" s="3"/>
      <c r="M58" s="2">
        <v>2306.02169</v>
      </c>
      <c r="N58" s="3"/>
      <c r="O58" s="15"/>
      <c r="P58" s="3"/>
      <c r="Q58" s="3"/>
      <c r="R58" s="3"/>
      <c r="S58" s="3"/>
      <c r="T58" s="3"/>
      <c r="U58" s="3"/>
      <c r="V58" s="3"/>
    </row>
    <row r="59" spans="1:22" x14ac:dyDescent="0.2">
      <c r="A59" s="2">
        <v>2306.01388</v>
      </c>
      <c r="B59" s="3"/>
      <c r="C59" s="3"/>
      <c r="D59" s="3"/>
      <c r="E59" s="3"/>
      <c r="F59" s="3"/>
      <c r="G59" s="3"/>
      <c r="H59" s="3"/>
      <c r="I59" s="3"/>
      <c r="J59" s="3"/>
      <c r="M59" s="2">
        <v>2306.01388</v>
      </c>
      <c r="N59" s="3"/>
      <c r="O59" s="15"/>
      <c r="P59" s="3"/>
      <c r="Q59" s="3"/>
      <c r="R59" s="3"/>
      <c r="S59" s="3"/>
      <c r="T59" s="3"/>
      <c r="U59" s="3"/>
      <c r="V59" s="3"/>
    </row>
    <row r="60" spans="1:22" x14ac:dyDescent="0.2">
      <c r="A60" s="2">
        <v>2306.0005000000001</v>
      </c>
      <c r="B60" s="3"/>
      <c r="C60" s="3"/>
      <c r="D60" s="3"/>
      <c r="E60" s="3"/>
      <c r="F60" s="3"/>
      <c r="G60" s="3"/>
      <c r="H60" s="3"/>
      <c r="I60" s="3"/>
      <c r="J60" s="3"/>
      <c r="M60" s="2">
        <v>2306.0005000000001</v>
      </c>
      <c r="N60" s="3"/>
      <c r="O60" s="15"/>
      <c r="P60" s="3"/>
      <c r="Q60" s="3"/>
      <c r="R60" s="3"/>
      <c r="S60" s="3"/>
      <c r="T60" s="3"/>
      <c r="U60" s="3"/>
      <c r="V60" s="3"/>
    </row>
    <row r="61" spans="1:22" x14ac:dyDescent="0.2">
      <c r="A61" s="2">
        <v>2306.0029599999998</v>
      </c>
      <c r="B61" s="3"/>
      <c r="C61" s="3"/>
      <c r="D61" s="3"/>
      <c r="E61" s="3"/>
      <c r="F61" s="3"/>
      <c r="G61" s="3"/>
      <c r="H61" s="3"/>
      <c r="I61" s="3"/>
      <c r="J61" s="3"/>
      <c r="M61" s="2">
        <v>2306.0029599999998</v>
      </c>
      <c r="N61" s="3"/>
      <c r="O61" s="15"/>
      <c r="P61" s="3"/>
      <c r="Q61" s="3"/>
      <c r="R61" s="3"/>
      <c r="S61" s="3"/>
      <c r="T61" s="3"/>
      <c r="U61" s="3"/>
      <c r="V61" s="3"/>
    </row>
    <row r="62" spans="1:22" x14ac:dyDescent="0.2">
      <c r="A62" s="2">
        <v>2306.0085300000001</v>
      </c>
      <c r="B62" s="3"/>
      <c r="C62" s="3"/>
      <c r="D62" s="3"/>
      <c r="E62" s="3"/>
      <c r="F62" s="3"/>
      <c r="G62" s="3"/>
      <c r="H62" s="3"/>
      <c r="I62" s="3"/>
      <c r="J62" s="3"/>
      <c r="M62" s="2">
        <v>2306.0085300000001</v>
      </c>
      <c r="N62" s="3"/>
      <c r="O62" s="15"/>
      <c r="P62" s="3"/>
      <c r="Q62" s="3"/>
      <c r="R62" s="3"/>
      <c r="S62" s="3"/>
      <c r="T62" s="3"/>
      <c r="U62" s="3"/>
      <c r="V62" s="3"/>
    </row>
    <row r="63" spans="1:22" x14ac:dyDescent="0.2">
      <c r="A63" s="2">
        <v>2306.00209</v>
      </c>
      <c r="B63" s="3"/>
      <c r="C63" s="15"/>
      <c r="D63" s="3"/>
      <c r="E63" s="3"/>
      <c r="F63" s="3"/>
      <c r="G63" s="3"/>
      <c r="H63" s="3"/>
      <c r="I63" s="3"/>
      <c r="J63" s="3"/>
      <c r="M63" s="2">
        <v>2306.00209</v>
      </c>
      <c r="N63" s="3"/>
      <c r="O63" s="15"/>
      <c r="P63" s="3"/>
      <c r="Q63" s="3"/>
      <c r="R63" s="3"/>
      <c r="S63" s="3"/>
      <c r="T63" s="3"/>
      <c r="U63" s="3"/>
      <c r="V63" s="3"/>
    </row>
    <row r="64" spans="1:22" x14ac:dyDescent="0.2">
      <c r="A64" s="2">
        <v>2306.0701300000001</v>
      </c>
      <c r="B64" s="3"/>
      <c r="C64" s="3"/>
      <c r="D64" s="3"/>
      <c r="E64" s="3"/>
      <c r="F64" s="3"/>
      <c r="G64" s="3"/>
      <c r="H64" s="3"/>
      <c r="I64" s="3"/>
      <c r="J64" s="3"/>
      <c r="M64" s="2">
        <v>2306.0701300000001</v>
      </c>
      <c r="N64" s="3"/>
      <c r="O64" s="15"/>
      <c r="P64" s="3"/>
      <c r="Q64" s="3"/>
      <c r="R64" s="3"/>
      <c r="S64" s="3"/>
      <c r="T64" s="3"/>
      <c r="U64" s="3"/>
      <c r="V64" s="3"/>
    </row>
    <row r="65" spans="1:22" x14ac:dyDescent="0.2">
      <c r="A65" s="2">
        <v>2306.00236</v>
      </c>
      <c r="B65" s="3"/>
      <c r="C65" s="15"/>
      <c r="D65" s="3"/>
      <c r="E65" s="3"/>
      <c r="F65" s="3"/>
      <c r="G65" s="3"/>
      <c r="H65" s="3"/>
      <c r="I65" s="3"/>
      <c r="J65" s="3"/>
      <c r="M65" s="2">
        <v>2306.00236</v>
      </c>
      <c r="N65" s="3"/>
      <c r="O65" s="15"/>
      <c r="P65" s="3"/>
      <c r="Q65" s="3"/>
      <c r="R65" s="3"/>
      <c r="S65" s="3"/>
      <c r="T65" s="3"/>
      <c r="U65" s="3"/>
      <c r="V65" s="3"/>
    </row>
    <row r="66" spans="1:22" x14ac:dyDescent="0.2">
      <c r="A66" s="2">
        <v>2306.0000399999999</v>
      </c>
      <c r="B66" s="3"/>
      <c r="C66" s="3"/>
      <c r="D66" s="3"/>
      <c r="E66" s="3"/>
      <c r="F66" s="3"/>
      <c r="G66" s="3"/>
      <c r="H66" s="3"/>
      <c r="I66" s="3"/>
      <c r="J66" s="3"/>
      <c r="M66" s="2">
        <v>2306.0000399999999</v>
      </c>
      <c r="N66" s="3">
        <v>1</v>
      </c>
      <c r="O66" s="15"/>
      <c r="P66" s="3"/>
      <c r="Q66" s="3"/>
      <c r="R66" s="3"/>
      <c r="S66" s="3"/>
      <c r="T66" s="3"/>
      <c r="U66" s="3"/>
      <c r="V66" s="3"/>
    </row>
    <row r="67" spans="1:22" x14ac:dyDescent="0.2">
      <c r="A67" s="2">
        <v>2306.0049300000001</v>
      </c>
      <c r="B67" s="3"/>
      <c r="C67" s="3"/>
      <c r="D67" s="3"/>
      <c r="E67" s="3"/>
      <c r="F67" s="3"/>
      <c r="G67" s="3"/>
      <c r="H67" s="3"/>
      <c r="I67" s="3"/>
      <c r="J67" s="3"/>
      <c r="M67" s="2">
        <v>2306.0049300000001</v>
      </c>
      <c r="N67" s="3"/>
      <c r="O67" s="15"/>
      <c r="P67" s="3"/>
      <c r="Q67" s="3"/>
      <c r="R67" s="3"/>
      <c r="S67" s="3"/>
      <c r="T67" s="3"/>
      <c r="U67" s="3"/>
      <c r="V67" s="3"/>
    </row>
    <row r="68" spans="1:22" x14ac:dyDescent="0.2">
      <c r="A68" s="2">
        <v>2306.0000300000002</v>
      </c>
      <c r="B68" s="3"/>
      <c r="C68" s="3"/>
      <c r="D68" s="3"/>
      <c r="E68" s="3"/>
      <c r="F68" s="3"/>
      <c r="G68" s="3"/>
      <c r="H68" s="3"/>
      <c r="I68" s="3"/>
      <c r="J68" s="3"/>
      <c r="M68" s="2">
        <v>2306.0000300000002</v>
      </c>
      <c r="N68" s="3" t="s">
        <v>129</v>
      </c>
      <c r="O68" s="3"/>
      <c r="P68" s="3"/>
      <c r="Q68" s="3"/>
      <c r="R68" s="3"/>
      <c r="S68" s="3"/>
      <c r="T68" s="3"/>
      <c r="U68" s="3"/>
      <c r="V68" s="3"/>
    </row>
    <row r="69" spans="1:22" x14ac:dyDescent="0.2">
      <c r="A69" s="2">
        <v>2306.0065500000001</v>
      </c>
      <c r="B69" s="3"/>
      <c r="C69" s="3"/>
      <c r="D69" s="3"/>
      <c r="E69" s="3"/>
      <c r="F69" s="3"/>
      <c r="G69" s="3"/>
      <c r="H69" s="3"/>
      <c r="I69" s="3"/>
      <c r="J69" s="3"/>
      <c r="M69" s="2">
        <v>2306.0065500000001</v>
      </c>
      <c r="N69" s="3"/>
      <c r="O69" s="3"/>
      <c r="P69" s="3"/>
      <c r="Q69" s="3"/>
      <c r="R69" s="3"/>
      <c r="S69" s="3"/>
      <c r="T69" s="3"/>
      <c r="U69" s="3"/>
      <c r="V69" s="3"/>
    </row>
    <row r="70" spans="1:22" x14ac:dyDescent="0.2">
      <c r="A70" s="2">
        <v>2306.0174499999998</v>
      </c>
      <c r="B70" s="3">
        <v>1</v>
      </c>
      <c r="C70" s="15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 t="s">
        <v>109</v>
      </c>
      <c r="M70" s="2">
        <v>2306.0174499999998</v>
      </c>
      <c r="N70" s="3"/>
      <c r="O70" s="15"/>
      <c r="P70" s="3"/>
      <c r="Q70" s="3"/>
      <c r="R70" s="3"/>
      <c r="S70" s="3"/>
      <c r="T70" s="3"/>
      <c r="U70" s="3"/>
      <c r="V70" s="3"/>
    </row>
    <row r="71" spans="1:22" x14ac:dyDescent="0.2">
      <c r="A71" s="2">
        <v>2306.00207</v>
      </c>
      <c r="M71" s="2">
        <v>2306.00207</v>
      </c>
      <c r="N71" s="3"/>
      <c r="O71" s="15"/>
      <c r="P71" s="3"/>
      <c r="Q71" s="3"/>
      <c r="R71" s="3"/>
      <c r="S71" s="3"/>
      <c r="T71" s="3"/>
      <c r="U71" s="3"/>
      <c r="V71" s="3"/>
    </row>
    <row r="72" spans="1:22" x14ac:dyDescent="0.2">
      <c r="A72" s="2">
        <v>2306.0046900000002</v>
      </c>
      <c r="B72" s="3"/>
      <c r="C72" s="15"/>
      <c r="D72" s="3"/>
      <c r="E72" s="3"/>
      <c r="F72" s="3"/>
      <c r="G72" s="3"/>
      <c r="H72" s="3"/>
      <c r="I72" s="3"/>
      <c r="J72" s="3"/>
      <c r="M72" s="2">
        <v>2306.0046900000002</v>
      </c>
      <c r="N72" s="17">
        <v>1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 t="s">
        <v>109</v>
      </c>
    </row>
    <row r="73" spans="1:22" x14ac:dyDescent="0.2">
      <c r="A73" s="2">
        <v>2306.0003200000001</v>
      </c>
      <c r="B73" s="3">
        <v>0</v>
      </c>
      <c r="C73" s="15">
        <v>0</v>
      </c>
      <c r="D73" s="3">
        <v>1</v>
      </c>
      <c r="E73" s="3">
        <v>1</v>
      </c>
      <c r="F73" s="3">
        <v>0</v>
      </c>
      <c r="G73" s="3">
        <v>0</v>
      </c>
      <c r="H73" s="3">
        <v>0</v>
      </c>
      <c r="I73" s="3">
        <v>0</v>
      </c>
      <c r="J73" s="3" t="s">
        <v>112</v>
      </c>
      <c r="M73" s="2">
        <v>2306.0003200000001</v>
      </c>
      <c r="N73" s="3"/>
      <c r="O73" s="15"/>
      <c r="P73" s="3"/>
      <c r="Q73" s="3"/>
      <c r="R73" s="3"/>
      <c r="S73" s="3"/>
      <c r="T73" s="3"/>
      <c r="U73" s="3"/>
      <c r="V73" s="3"/>
    </row>
    <row r="74" spans="1:22" x14ac:dyDescent="0.2">
      <c r="A74" s="2">
        <v>2306.0045599999999</v>
      </c>
      <c r="B74" s="3"/>
      <c r="C74" s="3"/>
      <c r="D74" s="3"/>
      <c r="E74" s="3"/>
      <c r="F74" s="3"/>
      <c r="G74" s="3"/>
      <c r="H74" s="3"/>
      <c r="I74" s="3"/>
      <c r="J74" s="3"/>
      <c r="M74" s="2">
        <v>2306.0045599999999</v>
      </c>
      <c r="N74" s="3"/>
      <c r="O74" s="3"/>
      <c r="P74" s="3"/>
      <c r="Q74" s="3"/>
      <c r="R74" s="3"/>
      <c r="S74" s="3"/>
      <c r="T74" s="3"/>
      <c r="U74" s="3"/>
      <c r="V74" s="3"/>
    </row>
    <row r="75" spans="1:22" x14ac:dyDescent="0.2">
      <c r="A75" s="2">
        <v>2306.1062999999999</v>
      </c>
      <c r="B75" s="3"/>
      <c r="C75" s="3"/>
      <c r="D75" s="3"/>
      <c r="E75" s="3"/>
      <c r="F75" s="3"/>
      <c r="G75" s="3"/>
      <c r="H75" s="3"/>
      <c r="I75" s="3"/>
      <c r="J75" s="3"/>
      <c r="M75" s="2">
        <v>2306.1062999999999</v>
      </c>
      <c r="N75" s="3"/>
      <c r="O75" s="15"/>
      <c r="P75" s="3"/>
      <c r="Q75" s="3"/>
      <c r="R75" s="3"/>
      <c r="S75" s="3"/>
      <c r="T75" s="3"/>
      <c r="U75" s="3"/>
      <c r="V75" s="3"/>
    </row>
    <row r="76" spans="1:22" x14ac:dyDescent="0.2">
      <c r="A76" s="2">
        <v>2306.00263</v>
      </c>
      <c r="B76" s="3"/>
      <c r="C76" s="3"/>
      <c r="D76" s="3"/>
      <c r="E76" s="3"/>
      <c r="F76" s="3"/>
      <c r="G76" s="3"/>
      <c r="H76" s="3"/>
      <c r="I76" s="3"/>
      <c r="J76" s="3"/>
      <c r="M76" s="2">
        <v>2306.00263</v>
      </c>
      <c r="N76" s="3"/>
      <c r="O76" s="15"/>
      <c r="P76" s="3"/>
      <c r="Q76" s="3"/>
      <c r="R76" s="3"/>
      <c r="S76" s="3"/>
      <c r="T76" s="3"/>
      <c r="U76" s="3"/>
      <c r="V76" s="3"/>
    </row>
    <row r="77" spans="1:22" x14ac:dyDescent="0.2">
      <c r="A77" s="2">
        <v>2306.0005099999998</v>
      </c>
      <c r="B77" s="3"/>
      <c r="C77" s="3"/>
      <c r="D77" s="3"/>
      <c r="E77" s="3"/>
      <c r="F77" s="3"/>
      <c r="G77" s="3"/>
      <c r="H77" s="3"/>
      <c r="I77" s="3"/>
      <c r="J77" s="3"/>
      <c r="M77" s="2">
        <v>2306.0005099999998</v>
      </c>
      <c r="N77" s="3"/>
      <c r="O77" s="15"/>
      <c r="P77" s="3"/>
      <c r="Q77" s="3"/>
      <c r="R77" s="3"/>
      <c r="S77" s="3"/>
      <c r="T77" s="3"/>
      <c r="U77" s="3"/>
      <c r="V77" s="3"/>
    </row>
    <row r="78" spans="1:22" x14ac:dyDescent="0.2">
      <c r="A78" s="2">
        <v>2306.00056</v>
      </c>
      <c r="B78" s="3"/>
      <c r="C78" s="15"/>
      <c r="D78" s="3"/>
      <c r="E78" s="3"/>
      <c r="F78" s="3"/>
      <c r="G78" s="3"/>
      <c r="H78" s="3"/>
      <c r="I78" s="3"/>
      <c r="J78" s="3"/>
      <c r="M78" s="2">
        <v>2306.00056</v>
      </c>
      <c r="N78" s="3">
        <v>1</v>
      </c>
      <c r="O78" s="15"/>
      <c r="P78" s="3"/>
      <c r="Q78" s="3"/>
      <c r="R78" s="3"/>
      <c r="S78" s="3"/>
      <c r="T78" s="3"/>
      <c r="U78" s="3"/>
      <c r="V78" s="3"/>
    </row>
    <row r="79" spans="1:22" x14ac:dyDescent="0.2">
      <c r="A79" s="2">
        <v>2306.0026400000002</v>
      </c>
      <c r="B79" s="3"/>
      <c r="C79" s="3"/>
      <c r="D79" s="3"/>
      <c r="E79" s="3"/>
      <c r="F79" s="3"/>
      <c r="G79" s="3"/>
      <c r="H79" s="3"/>
      <c r="I79" s="3"/>
      <c r="J79" s="3"/>
      <c r="M79" s="2">
        <v>2306.0026400000002</v>
      </c>
      <c r="N79" s="3"/>
      <c r="O79" s="15"/>
      <c r="P79" s="3"/>
      <c r="Q79" s="3"/>
      <c r="R79" s="3"/>
      <c r="S79" s="3"/>
      <c r="T79" s="3"/>
      <c r="U79" s="3"/>
      <c r="V79" s="3"/>
    </row>
    <row r="80" spans="1:22" x14ac:dyDescent="0.2">
      <c r="A80" s="2">
        <v>2306.00432</v>
      </c>
      <c r="B80" s="3"/>
      <c r="C80" s="3"/>
      <c r="D80" s="3"/>
      <c r="E80" s="3"/>
      <c r="F80" s="3"/>
      <c r="G80" s="3"/>
      <c r="H80" s="3"/>
      <c r="I80" s="3"/>
      <c r="J80" s="3"/>
      <c r="M80" s="2">
        <v>2306.00432</v>
      </c>
      <c r="N80" s="3"/>
      <c r="O80" s="3"/>
      <c r="P80" s="3"/>
      <c r="Q80" s="3"/>
      <c r="R80" s="3"/>
      <c r="S80" s="3"/>
      <c r="T80" s="3"/>
      <c r="U80" s="3"/>
      <c r="V80" s="3"/>
    </row>
    <row r="81" spans="1:22" x14ac:dyDescent="0.2">
      <c r="A81" s="2">
        <v>2306.0005999999998</v>
      </c>
      <c r="B81" s="3"/>
      <c r="C81" s="15"/>
      <c r="D81" s="3"/>
      <c r="E81" s="3"/>
      <c r="F81" s="3"/>
      <c r="G81" s="3"/>
      <c r="H81" s="3"/>
      <c r="I81" s="3"/>
      <c r="J81" s="3"/>
      <c r="M81" s="2">
        <v>2306.0005999999998</v>
      </c>
      <c r="N81" s="3">
        <v>1</v>
      </c>
      <c r="O81" s="15"/>
      <c r="P81" s="3"/>
      <c r="Q81" s="3"/>
      <c r="R81" s="3"/>
      <c r="S81" s="3"/>
      <c r="T81" s="3"/>
      <c r="U81" s="3"/>
      <c r="V81" s="3"/>
    </row>
    <row r="82" spans="1:22" x14ac:dyDescent="0.2">
      <c r="A82" s="2">
        <v>2306.0009399999999</v>
      </c>
      <c r="B82" s="3"/>
      <c r="C82" s="15"/>
      <c r="D82" s="3"/>
      <c r="E82" s="3"/>
      <c r="F82" s="3"/>
      <c r="G82" s="3"/>
      <c r="H82" s="3"/>
      <c r="I82" s="3"/>
      <c r="J82" s="3"/>
      <c r="M82" s="2">
        <v>2306.0009399999999</v>
      </c>
      <c r="N82" s="3">
        <v>1</v>
      </c>
      <c r="O82" s="15"/>
      <c r="P82" s="3"/>
      <c r="Q82" s="3"/>
      <c r="R82" s="3"/>
      <c r="S82" s="3"/>
      <c r="T82" s="3"/>
      <c r="U82" s="3"/>
      <c r="V82" s="3"/>
    </row>
    <row r="83" spans="1:22" x14ac:dyDescent="0.2">
      <c r="A83" s="2">
        <v>2306.06151</v>
      </c>
      <c r="B83" s="3"/>
      <c r="C83" s="15"/>
      <c r="D83" s="3"/>
      <c r="E83" s="3"/>
      <c r="F83" s="3"/>
      <c r="G83" s="3"/>
      <c r="H83" s="3"/>
      <c r="I83" s="3"/>
      <c r="J83" s="3"/>
      <c r="M83" s="2">
        <v>2306.06151</v>
      </c>
      <c r="N83" s="3"/>
      <c r="O83" s="15"/>
      <c r="P83" s="3"/>
      <c r="Q83" s="3"/>
      <c r="R83" s="3"/>
      <c r="S83" s="3"/>
      <c r="T83" s="3"/>
      <c r="U83" s="3"/>
      <c r="V83" s="3"/>
    </row>
    <row r="84" spans="1:22" x14ac:dyDescent="0.2">
      <c r="A84" s="2">
        <v>2306.0327499999999</v>
      </c>
      <c r="B84" s="3"/>
      <c r="C84" s="15"/>
      <c r="D84" s="3"/>
      <c r="E84" s="3"/>
      <c r="F84" s="3"/>
      <c r="G84" s="3"/>
      <c r="H84" s="3"/>
      <c r="I84" s="3"/>
      <c r="J84" s="3"/>
      <c r="M84" s="2">
        <v>2306.0327499999999</v>
      </c>
      <c r="N84" s="3"/>
      <c r="O84" s="15"/>
      <c r="P84" s="3"/>
      <c r="Q84" s="3"/>
      <c r="R84" s="3"/>
      <c r="S84" s="3"/>
      <c r="T84" s="3"/>
      <c r="U84" s="3"/>
      <c r="V84" s="3"/>
    </row>
    <row r="85" spans="1:22" x14ac:dyDescent="0.2">
      <c r="A85" s="2">
        <v>2306.0270799999998</v>
      </c>
      <c r="B85" s="3"/>
      <c r="C85" s="15"/>
      <c r="D85" s="3"/>
      <c r="E85" s="3"/>
      <c r="F85" s="3"/>
      <c r="G85" s="3"/>
      <c r="H85" s="3"/>
      <c r="I85" s="3"/>
      <c r="J85" s="3"/>
      <c r="M85" s="2">
        <v>2306.0270799999998</v>
      </c>
      <c r="N85" s="3"/>
      <c r="O85" s="15"/>
      <c r="P85" s="3"/>
      <c r="Q85" s="3"/>
      <c r="R85" s="3"/>
      <c r="S85" s="3"/>
      <c r="T85" s="3"/>
      <c r="U85" s="3"/>
      <c r="V85" s="3"/>
    </row>
    <row r="86" spans="1:22" x14ac:dyDescent="0.2">
      <c r="A86" s="2">
        <v>2306.00299</v>
      </c>
      <c r="B86" s="3"/>
      <c r="C86" s="3"/>
      <c r="D86" s="3"/>
      <c r="E86" s="3"/>
      <c r="F86" s="3"/>
      <c r="G86" s="3"/>
      <c r="H86" s="3"/>
      <c r="I86" s="3"/>
      <c r="J86" s="3"/>
      <c r="M86" s="2">
        <v>2306.00299</v>
      </c>
      <c r="N86" s="3"/>
      <c r="O86" s="3"/>
      <c r="P86" s="3"/>
      <c r="Q86" s="3"/>
      <c r="R86" s="3"/>
      <c r="S86" s="3"/>
      <c r="T86" s="3"/>
      <c r="U86" s="3"/>
      <c r="V86" s="3"/>
    </row>
    <row r="87" spans="1:22" x14ac:dyDescent="0.2">
      <c r="A87" s="2">
        <v>2306.01179</v>
      </c>
      <c r="B87" s="3"/>
      <c r="C87" s="3"/>
      <c r="D87" s="3"/>
      <c r="E87" s="3"/>
      <c r="F87" s="3"/>
      <c r="G87" s="3"/>
      <c r="H87" s="3"/>
      <c r="I87" s="3"/>
      <c r="J87" s="3"/>
      <c r="M87" s="2">
        <v>2306.01179</v>
      </c>
      <c r="N87" s="3"/>
      <c r="O87" s="15"/>
      <c r="P87" s="3"/>
      <c r="Q87" s="3"/>
      <c r="R87" s="3"/>
      <c r="S87" s="3"/>
      <c r="T87" s="3"/>
      <c r="U87" s="3"/>
      <c r="V87" s="3"/>
    </row>
    <row r="88" spans="1:22" x14ac:dyDescent="0.2">
      <c r="A88" s="2">
        <v>2306.0009300000002</v>
      </c>
      <c r="B88" s="3"/>
      <c r="C88" s="15"/>
      <c r="D88" s="3"/>
      <c r="E88" s="3"/>
      <c r="F88" s="3"/>
      <c r="G88" s="3"/>
      <c r="H88" s="3"/>
      <c r="I88" s="3"/>
      <c r="J88" s="3"/>
      <c r="M88" s="2">
        <v>2306.0009300000002</v>
      </c>
      <c r="N88" s="3"/>
      <c r="O88" s="15"/>
      <c r="P88" s="3"/>
      <c r="Q88" s="3"/>
      <c r="R88" s="3"/>
      <c r="S88" s="3"/>
      <c r="T88" s="3"/>
      <c r="U88" s="3"/>
      <c r="V88" s="3"/>
    </row>
    <row r="89" spans="1:22" x14ac:dyDescent="0.2">
      <c r="A89" s="2">
        <v>2306.0040300000001</v>
      </c>
      <c r="B89" s="3"/>
      <c r="C89" s="3"/>
      <c r="D89" s="3"/>
      <c r="E89" s="3"/>
      <c r="F89" s="3"/>
      <c r="G89" s="3"/>
      <c r="H89" s="3"/>
      <c r="I89" s="3"/>
      <c r="J89" s="3"/>
      <c r="M89" s="2">
        <v>2306.0040300000001</v>
      </c>
      <c r="N89" s="3"/>
      <c r="O89" s="15"/>
      <c r="P89" s="3"/>
      <c r="Q89" s="3"/>
      <c r="R89" s="3"/>
      <c r="S89" s="3"/>
      <c r="T89" s="3"/>
      <c r="U89" s="3"/>
      <c r="V89" s="3"/>
    </row>
    <row r="90" spans="1:22" x14ac:dyDescent="0.2">
      <c r="A90" s="2">
        <v>2306.0388800000001</v>
      </c>
      <c r="B90" s="3"/>
      <c r="C90" s="3"/>
      <c r="D90" s="3"/>
      <c r="E90" s="3"/>
      <c r="F90" s="3"/>
      <c r="G90" s="3"/>
      <c r="H90" s="3"/>
      <c r="I90" s="3"/>
      <c r="J90" s="3"/>
      <c r="M90" s="2">
        <v>2306.0388800000001</v>
      </c>
      <c r="N90" s="3"/>
      <c r="O90" s="15"/>
      <c r="P90" s="3"/>
      <c r="Q90" s="3"/>
      <c r="R90" s="3"/>
      <c r="S90" s="3"/>
      <c r="T90" s="3"/>
      <c r="U90" s="3"/>
      <c r="V90" s="3"/>
    </row>
    <row r="91" spans="1:22" x14ac:dyDescent="0.2">
      <c r="A91" s="2">
        <v>2306.0063100000002</v>
      </c>
      <c r="B91" s="3"/>
      <c r="C91" s="15"/>
      <c r="D91" s="3"/>
      <c r="E91" s="3"/>
      <c r="F91" s="3"/>
      <c r="G91" s="3"/>
      <c r="H91" s="3"/>
      <c r="I91" s="3"/>
      <c r="J91" s="3"/>
      <c r="M91" s="2">
        <v>2306.0063100000002</v>
      </c>
      <c r="N91" s="3"/>
      <c r="O91" s="15"/>
      <c r="P91" s="3"/>
      <c r="Q91" s="3"/>
      <c r="R91" s="3"/>
      <c r="S91" s="3"/>
      <c r="T91" s="3"/>
      <c r="U91" s="3"/>
      <c r="V91" s="3"/>
    </row>
    <row r="92" spans="1:22" x14ac:dyDescent="0.2">
      <c r="A92" s="2">
        <v>2306.1322599999999</v>
      </c>
      <c r="B92" s="3"/>
      <c r="C92" s="15"/>
      <c r="D92" s="3"/>
      <c r="E92" s="3"/>
      <c r="F92" s="3"/>
      <c r="G92" s="3"/>
      <c r="H92" s="3"/>
      <c r="I92" s="3"/>
      <c r="J92" s="3"/>
      <c r="M92" s="2">
        <v>2306.1322599999999</v>
      </c>
      <c r="N92" s="3"/>
      <c r="O92" s="15"/>
      <c r="P92" s="3"/>
      <c r="Q92" s="3"/>
      <c r="R92" s="3"/>
      <c r="S92" s="3"/>
      <c r="T92" s="3"/>
      <c r="U92" s="3"/>
      <c r="V92" s="3"/>
    </row>
    <row r="93" spans="1:22" x14ac:dyDescent="0.2">
      <c r="A93" s="2">
        <v>2306.09175</v>
      </c>
      <c r="B93" s="3"/>
      <c r="C93" s="3"/>
      <c r="D93" s="3"/>
      <c r="E93" s="3"/>
      <c r="F93" s="3"/>
      <c r="G93" s="3"/>
      <c r="H93" s="3"/>
      <c r="I93" s="3"/>
      <c r="J93" s="3"/>
      <c r="M93" s="2">
        <v>2306.09175</v>
      </c>
      <c r="N93" s="3"/>
      <c r="O93" s="3"/>
      <c r="P93" s="3"/>
      <c r="Q93" s="3"/>
      <c r="R93" s="3"/>
      <c r="S93" s="3"/>
      <c r="T93" s="3"/>
      <c r="U93" s="3"/>
      <c r="V93" s="3"/>
    </row>
    <row r="94" spans="1:22" x14ac:dyDescent="0.2">
      <c r="A94" s="2">
        <v>2306.0069100000001</v>
      </c>
      <c r="B94" s="3"/>
      <c r="C94" s="3"/>
      <c r="D94" s="3"/>
      <c r="E94" s="3"/>
      <c r="F94" s="3"/>
      <c r="G94" s="3"/>
      <c r="H94" s="3"/>
      <c r="I94" s="3"/>
      <c r="J94" s="3"/>
      <c r="M94" s="2">
        <v>2306.0069100000001</v>
      </c>
      <c r="N94" s="3"/>
      <c r="O94" s="15"/>
      <c r="P94" s="3"/>
      <c r="Q94" s="3"/>
      <c r="R94" s="3"/>
      <c r="S94" s="3"/>
      <c r="T94" s="3"/>
      <c r="U94" s="3"/>
      <c r="V94" s="3"/>
    </row>
    <row r="95" spans="1:22" x14ac:dyDescent="0.2">
      <c r="A95" s="2">
        <v>2306.0276399999998</v>
      </c>
      <c r="B95" s="3"/>
      <c r="C95" s="15"/>
      <c r="D95" s="3"/>
      <c r="E95" s="3"/>
      <c r="F95" s="3"/>
      <c r="G95" s="3"/>
      <c r="H95" s="3"/>
      <c r="I95" s="3"/>
      <c r="J95" s="3"/>
      <c r="M95" s="2">
        <v>2306.0276399999998</v>
      </c>
      <c r="N95" s="3"/>
      <c r="O95" s="15"/>
      <c r="P95" s="3"/>
      <c r="Q95" s="3"/>
      <c r="R95" s="3"/>
      <c r="S95" s="3"/>
      <c r="T95" s="3"/>
      <c r="U95" s="3"/>
      <c r="V95" s="3"/>
    </row>
    <row r="96" spans="1:22" x14ac:dyDescent="0.2">
      <c r="A96" s="2">
        <v>2306.0003299999998</v>
      </c>
      <c r="B96" s="3"/>
      <c r="C96" s="3"/>
      <c r="D96" s="3"/>
      <c r="E96" s="3"/>
      <c r="F96" s="3"/>
      <c r="G96" s="3"/>
      <c r="H96" s="3"/>
      <c r="I96" s="3"/>
      <c r="J96" s="3"/>
      <c r="M96" s="2">
        <v>2306.0003299999998</v>
      </c>
      <c r="N96" s="3"/>
      <c r="O96" s="3"/>
      <c r="P96" s="3"/>
      <c r="Q96" s="3"/>
      <c r="R96" s="3"/>
      <c r="S96" s="3"/>
      <c r="T96" s="3"/>
      <c r="U96" s="3"/>
      <c r="V96" s="3"/>
    </row>
    <row r="97" spans="1:22" x14ac:dyDescent="0.2">
      <c r="A97" s="2">
        <v>2306.09186</v>
      </c>
      <c r="B97" s="3"/>
      <c r="C97" s="3"/>
      <c r="D97" s="3"/>
      <c r="E97" s="3"/>
      <c r="F97" s="3"/>
      <c r="G97" s="3"/>
      <c r="H97" s="3"/>
      <c r="I97" s="3"/>
      <c r="J97" s="3"/>
      <c r="M97" s="2">
        <v>2306.09186</v>
      </c>
      <c r="N97" s="3"/>
      <c r="O97" s="3"/>
      <c r="P97" s="3"/>
      <c r="Q97" s="3"/>
      <c r="R97" s="3"/>
      <c r="S97" s="3"/>
      <c r="T97" s="3"/>
      <c r="U97" s="3"/>
      <c r="V97" s="3"/>
    </row>
    <row r="98" spans="1:22" x14ac:dyDescent="0.2">
      <c r="A98" s="2">
        <v>2306.0420899999999</v>
      </c>
      <c r="B98" s="3"/>
      <c r="C98" s="3"/>
      <c r="D98" s="3"/>
      <c r="E98" s="3"/>
      <c r="F98" s="3"/>
      <c r="G98" s="3"/>
      <c r="H98" s="3"/>
      <c r="I98" s="3"/>
      <c r="J98" s="3"/>
      <c r="M98" s="2">
        <v>2306.0420899999999</v>
      </c>
      <c r="N98" s="3"/>
      <c r="O98" s="3"/>
      <c r="P98" s="3"/>
      <c r="Q98" s="3"/>
      <c r="R98" s="3"/>
      <c r="S98" s="3"/>
      <c r="T98" s="3"/>
      <c r="U98" s="3"/>
      <c r="V98" s="3"/>
    </row>
    <row r="99" spans="1:22" x14ac:dyDescent="0.2">
      <c r="A99" s="2">
        <v>2306.0003400000001</v>
      </c>
      <c r="B99" s="3"/>
      <c r="C99" s="3"/>
      <c r="D99" s="3"/>
      <c r="E99" s="3"/>
      <c r="F99" s="3"/>
      <c r="G99" s="3"/>
      <c r="H99" s="3"/>
      <c r="I99" s="3"/>
      <c r="J99" s="3"/>
      <c r="M99" s="2">
        <v>2306.0003400000001</v>
      </c>
      <c r="N99" s="3"/>
      <c r="O99" s="15"/>
      <c r="P99" s="3"/>
      <c r="Q99" s="3"/>
      <c r="R99" s="3"/>
      <c r="S99" s="3"/>
      <c r="T99" s="3"/>
      <c r="U99" s="3"/>
      <c r="V99" s="3"/>
    </row>
    <row r="100" spans="1:22" x14ac:dyDescent="0.2">
      <c r="A100" s="2">
        <v>2306.0952900000002</v>
      </c>
      <c r="B100" s="3"/>
      <c r="C100" s="3"/>
      <c r="D100" s="3"/>
      <c r="E100" s="3"/>
      <c r="F100" s="3"/>
      <c r="G100" s="3"/>
      <c r="H100" s="3"/>
      <c r="I100" s="3"/>
      <c r="J100" s="3"/>
      <c r="M100" s="2">
        <v>2306.0952900000002</v>
      </c>
      <c r="N100" s="3"/>
      <c r="O100" s="3"/>
      <c r="P100" s="3"/>
      <c r="Q100" s="3"/>
      <c r="R100" s="3"/>
      <c r="S100" s="3"/>
      <c r="T100" s="3"/>
      <c r="U100" s="3"/>
      <c r="V100" s="3"/>
    </row>
    <row r="101" spans="1:22" x14ac:dyDescent="0.2">
      <c r="A101" s="2">
        <v>2306.0023000000001</v>
      </c>
      <c r="B101" s="3">
        <v>1</v>
      </c>
      <c r="C101" s="15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113</v>
      </c>
      <c r="M101" s="2">
        <v>2306.0023000000001</v>
      </c>
      <c r="N101" s="3"/>
      <c r="O101" s="15"/>
      <c r="P101" s="3"/>
      <c r="Q101" s="3"/>
      <c r="R101" s="3"/>
      <c r="S101" s="3"/>
      <c r="T101" s="3"/>
      <c r="U101" s="3"/>
      <c r="V101" s="3"/>
    </row>
    <row r="102" spans="1:22" x14ac:dyDescent="0.2">
      <c r="A102" s="2">
        <v>2306.0000199999999</v>
      </c>
      <c r="B102" s="3"/>
      <c r="C102" s="3"/>
      <c r="D102" s="3"/>
      <c r="E102" s="3"/>
      <c r="F102" s="3"/>
      <c r="G102" s="3"/>
      <c r="H102" s="3"/>
      <c r="I102" s="3"/>
      <c r="J102" s="3"/>
      <c r="M102" s="2">
        <v>2306.0000199999999</v>
      </c>
      <c r="N102" s="3"/>
      <c r="O102" s="15"/>
      <c r="P102" s="3"/>
      <c r="Q102" s="3"/>
      <c r="R102" s="3"/>
      <c r="S102" s="3"/>
      <c r="T102" s="3"/>
      <c r="U102" s="3"/>
      <c r="V102" s="3"/>
    </row>
    <row r="103" spans="1:22" x14ac:dyDescent="0.2">
      <c r="A103" s="2">
        <v>2306.0046600000001</v>
      </c>
      <c r="B103" s="3"/>
      <c r="C103" s="3"/>
      <c r="D103" s="3"/>
      <c r="E103" s="3"/>
      <c r="F103" s="3"/>
      <c r="G103" s="3"/>
      <c r="H103" s="3"/>
      <c r="I103" s="3"/>
      <c r="J103" s="3"/>
      <c r="M103" s="2">
        <v>2306.0046600000001</v>
      </c>
      <c r="N103" s="3"/>
      <c r="O103" s="15"/>
      <c r="P103" s="3"/>
      <c r="Q103" s="3"/>
      <c r="R103" s="3"/>
      <c r="S103" s="3"/>
      <c r="T103" s="3"/>
      <c r="U103" s="3"/>
      <c r="V103" s="3"/>
    </row>
    <row r="104" spans="1:22" x14ac:dyDescent="0.2">
      <c r="A104" s="2">
        <v>2306.1673099999998</v>
      </c>
      <c r="B104" s="3"/>
      <c r="C104" s="3"/>
      <c r="D104" s="3"/>
      <c r="E104" s="3"/>
      <c r="F104" s="3"/>
      <c r="G104" s="3"/>
      <c r="H104" s="3"/>
      <c r="I104" s="3"/>
      <c r="J104" s="3"/>
      <c r="M104" s="2">
        <v>2306.1673099999998</v>
      </c>
      <c r="N104" s="3"/>
      <c r="O104" s="15"/>
      <c r="P104" s="3"/>
      <c r="Q104" s="3"/>
      <c r="R104" s="3"/>
      <c r="S104" s="3"/>
      <c r="T104" s="3"/>
      <c r="U104" s="3"/>
      <c r="V104" s="3"/>
    </row>
    <row r="105" spans="1:22" x14ac:dyDescent="0.2">
      <c r="A105" s="2">
        <v>2306.0192000000002</v>
      </c>
      <c r="B105" s="3"/>
      <c r="C105" s="3"/>
      <c r="D105" s="3"/>
      <c r="E105" s="3"/>
      <c r="F105" s="3"/>
      <c r="G105" s="3"/>
      <c r="H105" s="3"/>
      <c r="I105" s="3"/>
      <c r="J105" s="3"/>
      <c r="M105" s="2">
        <v>2306.0192000000002</v>
      </c>
      <c r="N105" s="3"/>
      <c r="O105" s="15"/>
      <c r="P105" s="3"/>
      <c r="Q105" s="3"/>
      <c r="R105" s="3"/>
      <c r="S105" s="3"/>
      <c r="T105" s="3"/>
      <c r="U105" s="3"/>
      <c r="V105" s="3"/>
    </row>
    <row r="106" spans="1:22" x14ac:dyDescent="0.2">
      <c r="A106" s="2">
        <v>2306.0065300000001</v>
      </c>
      <c r="B106" s="3"/>
      <c r="C106" s="15"/>
      <c r="D106" s="3"/>
      <c r="E106" s="3"/>
      <c r="F106" s="3"/>
      <c r="G106" s="3"/>
      <c r="H106" s="3"/>
      <c r="I106" s="3"/>
      <c r="J106" s="3"/>
      <c r="M106" s="2">
        <v>2306.0065300000001</v>
      </c>
      <c r="N106" s="3"/>
      <c r="O106" s="15"/>
      <c r="P106" s="3"/>
      <c r="Q106" s="3"/>
      <c r="R106" s="3"/>
      <c r="S106" s="3"/>
      <c r="T106" s="3"/>
      <c r="U106" s="3"/>
      <c r="V106" s="3"/>
    </row>
    <row r="107" spans="1:22" x14ac:dyDescent="0.2">
      <c r="A107" s="2">
        <v>2306.00461</v>
      </c>
      <c r="B107" s="3"/>
      <c r="C107" s="3"/>
      <c r="D107" s="3"/>
      <c r="E107" s="3"/>
      <c r="F107" s="3"/>
      <c r="G107" s="3"/>
      <c r="H107" s="3"/>
      <c r="I107" s="3"/>
      <c r="J107" s="3"/>
      <c r="M107" s="2">
        <v>2306.00461</v>
      </c>
      <c r="N107" s="3"/>
      <c r="O107" s="3"/>
      <c r="P107" s="3"/>
      <c r="Q107" s="3"/>
      <c r="R107" s="3"/>
      <c r="S107" s="3"/>
      <c r="T107" s="3"/>
      <c r="U107" s="3"/>
      <c r="V107" s="3"/>
    </row>
    <row r="108" spans="1:22" x14ac:dyDescent="0.2">
      <c r="A108" s="2">
        <v>2306.0000500000001</v>
      </c>
      <c r="B108" s="3"/>
      <c r="C108" s="3"/>
      <c r="D108" s="3"/>
      <c r="E108" s="3"/>
      <c r="F108" s="3"/>
      <c r="G108" s="3"/>
      <c r="H108" s="3"/>
      <c r="I108" s="3"/>
      <c r="J108" s="3"/>
      <c r="M108" s="2">
        <v>2306.0000500000001</v>
      </c>
      <c r="N108" s="3"/>
      <c r="O108" s="15"/>
      <c r="P108" s="3"/>
      <c r="Q108" s="3"/>
      <c r="R108" s="3"/>
      <c r="S108" s="3"/>
      <c r="T108" s="3"/>
      <c r="U108" s="3"/>
      <c r="V108" s="3"/>
    </row>
    <row r="109" spans="1:22" x14ac:dyDescent="0.2">
      <c r="A109" s="2">
        <v>2306.0023700000002</v>
      </c>
      <c r="B109" s="3"/>
      <c r="C109" s="15"/>
      <c r="D109" s="3"/>
      <c r="E109" s="3"/>
      <c r="F109" s="3"/>
      <c r="G109" s="3"/>
      <c r="H109" s="3"/>
      <c r="I109" s="3"/>
      <c r="J109" s="3"/>
      <c r="M109" s="2">
        <v>2306.0023700000002</v>
      </c>
      <c r="N109" s="3">
        <v>1</v>
      </c>
      <c r="O109" s="15"/>
      <c r="P109" s="3"/>
      <c r="Q109" s="3"/>
      <c r="R109" s="3"/>
      <c r="S109" s="3"/>
      <c r="T109" s="3"/>
      <c r="U109" s="3"/>
      <c r="V109" s="3" t="s">
        <v>130</v>
      </c>
    </row>
    <row r="110" spans="1:22" x14ac:dyDescent="0.2">
      <c r="A110" s="2">
        <v>2306.0349000000001</v>
      </c>
      <c r="B110" s="3"/>
      <c r="C110" s="3"/>
      <c r="D110" s="3"/>
      <c r="E110" s="3"/>
      <c r="F110" s="3"/>
      <c r="G110" s="3"/>
      <c r="H110" s="3"/>
      <c r="I110" s="3"/>
      <c r="J110" s="3"/>
      <c r="M110" s="2">
        <v>2306.0349000000001</v>
      </c>
      <c r="N110" s="3"/>
      <c r="O110" s="15"/>
      <c r="P110" s="3"/>
      <c r="Q110" s="3"/>
      <c r="R110" s="3"/>
      <c r="S110" s="3"/>
      <c r="T110" s="3"/>
      <c r="U110" s="3"/>
      <c r="V110" s="3"/>
    </row>
    <row r="111" spans="1:22" x14ac:dyDescent="0.2">
      <c r="A111" s="2">
        <v>2306.0021499999998</v>
      </c>
      <c r="B111" s="3"/>
      <c r="C111" s="3"/>
      <c r="D111" s="3"/>
      <c r="E111" s="3"/>
      <c r="F111" s="3"/>
      <c r="G111" s="3"/>
      <c r="H111" s="3"/>
      <c r="I111" s="3"/>
      <c r="J111" s="3"/>
      <c r="M111" s="2">
        <v>2306.0021499999998</v>
      </c>
      <c r="N111" s="3"/>
      <c r="O111" s="15"/>
      <c r="P111" s="3"/>
      <c r="Q111" s="3"/>
      <c r="R111" s="3"/>
      <c r="S111" s="3"/>
      <c r="T111" s="3"/>
      <c r="U111" s="3"/>
      <c r="V111" s="3"/>
    </row>
    <row r="112" spans="1:22" x14ac:dyDescent="0.2">
      <c r="A112" s="2">
        <v>2306.00027</v>
      </c>
      <c r="B112" s="3"/>
      <c r="C112" s="3"/>
      <c r="D112" s="3"/>
      <c r="E112" s="3"/>
      <c r="F112" s="3"/>
      <c r="G112" s="3"/>
      <c r="H112" s="3"/>
      <c r="I112" s="3"/>
      <c r="J112" s="3"/>
      <c r="M112" s="2">
        <v>2306.00027</v>
      </c>
      <c r="N112" s="3"/>
      <c r="O112" s="15"/>
      <c r="P112" s="3"/>
      <c r="Q112" s="3"/>
      <c r="R112" s="3"/>
      <c r="S112" s="3"/>
      <c r="T112" s="3"/>
      <c r="U112" s="3"/>
      <c r="V112" s="3"/>
    </row>
    <row r="113" spans="1:22" x14ac:dyDescent="0.2">
      <c r="A113" s="2">
        <v>2306.02925</v>
      </c>
      <c r="B113" s="3">
        <v>1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 t="s">
        <v>109</v>
      </c>
      <c r="M113" s="2">
        <v>2306.02925</v>
      </c>
      <c r="N113" s="3"/>
      <c r="O113" s="15"/>
      <c r="P113" s="3"/>
      <c r="Q113" s="3"/>
      <c r="R113" s="3"/>
      <c r="S113" s="3"/>
      <c r="T113" s="3"/>
      <c r="U113" s="3"/>
      <c r="V113" s="3"/>
    </row>
    <row r="114" spans="1:22" x14ac:dyDescent="0.2">
      <c r="A114" s="2">
        <v>2306.0022399999998</v>
      </c>
      <c r="B114" s="3"/>
      <c r="C114" s="15"/>
      <c r="D114" s="3"/>
      <c r="E114" s="3"/>
      <c r="F114" s="3"/>
      <c r="G114" s="3"/>
      <c r="H114" s="3"/>
      <c r="I114" s="3"/>
      <c r="J114" s="3"/>
      <c r="M114" s="2">
        <v>2306.0022399999998</v>
      </c>
      <c r="N114" s="3"/>
      <c r="O114" s="3"/>
      <c r="P114" s="3"/>
      <c r="Q114" s="3"/>
      <c r="R114" s="3"/>
      <c r="S114" s="3"/>
      <c r="T114" s="3"/>
      <c r="U114" s="3"/>
      <c r="V114" s="3"/>
    </row>
    <row r="115" spans="1:22" x14ac:dyDescent="0.2">
      <c r="A115" s="2">
        <v>2306.0002899999999</v>
      </c>
      <c r="B115" s="3">
        <v>1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 t="s">
        <v>109</v>
      </c>
      <c r="M115" s="2">
        <v>2306.0002899999999</v>
      </c>
      <c r="N115" s="3"/>
      <c r="O115" s="3"/>
      <c r="P115" s="3"/>
      <c r="Q115" s="3"/>
      <c r="R115" s="3"/>
      <c r="S115" s="3"/>
      <c r="T115" s="3"/>
      <c r="U115" s="3"/>
      <c r="V115" s="3"/>
    </row>
    <row r="116" spans="1:22" x14ac:dyDescent="0.2">
      <c r="A116" s="2">
        <v>2306.0193300000001</v>
      </c>
      <c r="B116" s="3"/>
      <c r="C116" s="3"/>
      <c r="D116" s="3"/>
      <c r="E116" s="3"/>
      <c r="F116" s="3"/>
      <c r="G116" s="3"/>
      <c r="H116" s="3"/>
      <c r="I116" s="3"/>
      <c r="J116" s="3"/>
      <c r="M116" s="2">
        <v>2306.0193300000001</v>
      </c>
      <c r="N116" s="3"/>
      <c r="O116" s="15"/>
      <c r="P116" s="3"/>
      <c r="Q116" s="3"/>
      <c r="R116" s="3"/>
      <c r="S116" s="3"/>
      <c r="T116" s="3"/>
      <c r="U116" s="3"/>
      <c r="V116" s="3"/>
    </row>
    <row r="117" spans="1:22" x14ac:dyDescent="0.2">
      <c r="A117" s="2">
        <v>2306.0047500000001</v>
      </c>
      <c r="B117" s="3"/>
      <c r="C117" s="15"/>
      <c r="D117" s="3"/>
      <c r="E117" s="3"/>
      <c r="F117" s="3"/>
      <c r="G117" s="3"/>
      <c r="H117" s="3"/>
      <c r="I117" s="3"/>
      <c r="J117" s="3"/>
      <c r="M117" s="2">
        <v>2306.0047500000001</v>
      </c>
      <c r="N117" s="3"/>
      <c r="O117" s="15"/>
      <c r="P117" s="3"/>
      <c r="Q117" s="3"/>
      <c r="R117" s="3"/>
      <c r="S117" s="3"/>
      <c r="T117" s="3"/>
      <c r="U117" s="3"/>
      <c r="V117" s="3"/>
    </row>
    <row r="118" spans="1:22" x14ac:dyDescent="0.2">
      <c r="A118" s="2">
        <v>2306.1634600000002</v>
      </c>
      <c r="B118" s="3"/>
      <c r="C118" s="3"/>
      <c r="D118" s="3"/>
      <c r="E118" s="3"/>
      <c r="F118" s="3"/>
      <c r="G118" s="3"/>
      <c r="H118" s="3"/>
      <c r="I118" s="3"/>
      <c r="J118" s="3"/>
      <c r="M118" s="2">
        <v>2306.1634600000002</v>
      </c>
      <c r="N118" s="3"/>
      <c r="O118" s="15"/>
      <c r="P118" s="3"/>
      <c r="Q118" s="3"/>
      <c r="R118" s="3"/>
      <c r="S118" s="3"/>
      <c r="T118" s="3"/>
      <c r="U118" s="3"/>
      <c r="V118" s="3"/>
    </row>
    <row r="119" spans="1:22" x14ac:dyDescent="0.2">
      <c r="A119" s="2">
        <v>2306.0067800000002</v>
      </c>
      <c r="B119" s="3"/>
      <c r="C119" s="3"/>
      <c r="D119" s="3"/>
      <c r="E119" s="3"/>
      <c r="F119" s="3"/>
      <c r="G119" s="3"/>
      <c r="H119" s="3"/>
      <c r="I119" s="3"/>
      <c r="J119" s="3"/>
      <c r="M119" s="2">
        <v>2306.0067800000002</v>
      </c>
      <c r="N119" s="3"/>
      <c r="O119" s="15"/>
      <c r="P119" s="3"/>
      <c r="Q119" s="3"/>
      <c r="R119" s="3"/>
      <c r="S119" s="3"/>
      <c r="T119" s="3"/>
      <c r="U119" s="3"/>
      <c r="V119" s="3"/>
    </row>
    <row r="120" spans="1:22" x14ac:dyDescent="0.2">
      <c r="A120" s="2">
        <v>2306.0024800000001</v>
      </c>
      <c r="B120" s="3"/>
      <c r="C120" s="15"/>
      <c r="D120" s="3"/>
      <c r="E120" s="3"/>
      <c r="F120" s="3"/>
      <c r="G120" s="3"/>
      <c r="H120" s="3"/>
      <c r="I120" s="3"/>
      <c r="J120" s="3"/>
      <c r="M120" s="2">
        <v>2306.0024800000001</v>
      </c>
      <c r="N120" s="3">
        <v>1</v>
      </c>
      <c r="O120" s="3">
        <v>1</v>
      </c>
      <c r="P120" s="3">
        <v>1</v>
      </c>
      <c r="Q120" s="3">
        <v>1</v>
      </c>
      <c r="R120" s="3">
        <v>0</v>
      </c>
      <c r="S120" s="3">
        <v>0</v>
      </c>
      <c r="T120" s="3">
        <v>0</v>
      </c>
      <c r="U120" s="3">
        <v>0</v>
      </c>
      <c r="V120" s="3" t="s">
        <v>101</v>
      </c>
    </row>
    <row r="121" spans="1:22" x14ac:dyDescent="0.2">
      <c r="A121" s="2">
        <v>2306.0061300000002</v>
      </c>
      <c r="B121" s="3"/>
      <c r="C121" s="15"/>
      <c r="D121" s="3"/>
      <c r="E121" s="3"/>
      <c r="F121" s="3"/>
      <c r="G121" s="3"/>
      <c r="H121" s="3"/>
      <c r="I121" s="3"/>
      <c r="J121" s="3"/>
      <c r="M121" s="2">
        <v>2306.0061300000002</v>
      </c>
      <c r="N121" s="3"/>
      <c r="O121" s="15"/>
      <c r="P121" s="3"/>
      <c r="Q121" s="3"/>
      <c r="R121" s="3"/>
      <c r="S121" s="3"/>
      <c r="T121" s="3"/>
      <c r="U121" s="3"/>
      <c r="V121" s="3"/>
    </row>
    <row r="122" spans="1:22" x14ac:dyDescent="0.2">
      <c r="A122" s="2">
        <v>2306.00045</v>
      </c>
      <c r="B122" s="3"/>
      <c r="C122" s="3"/>
      <c r="D122" s="3"/>
      <c r="E122" s="3"/>
      <c r="F122" s="3"/>
      <c r="G122" s="3"/>
      <c r="H122" s="3"/>
      <c r="I122" s="3"/>
      <c r="J122" s="3"/>
      <c r="M122" s="2">
        <v>2306.00045</v>
      </c>
      <c r="N122" s="3"/>
      <c r="O122" s="15"/>
      <c r="P122" s="3"/>
      <c r="Q122" s="3"/>
      <c r="R122" s="3"/>
      <c r="S122" s="3"/>
      <c r="T122" s="3"/>
      <c r="U122" s="3"/>
      <c r="V122" s="3"/>
    </row>
    <row r="123" spans="1:22" x14ac:dyDescent="0.2">
      <c r="A123" s="2">
        <v>2306.0027700000001</v>
      </c>
      <c r="B123" s="3"/>
      <c r="C123" s="15"/>
      <c r="D123" s="3"/>
      <c r="E123" s="3"/>
      <c r="F123" s="3"/>
      <c r="G123" s="3"/>
      <c r="H123" s="3"/>
      <c r="I123" s="3"/>
      <c r="J123" s="3"/>
      <c r="M123" s="2">
        <v>2306.0027700000001</v>
      </c>
      <c r="N123" s="3"/>
      <c r="O123" s="15"/>
      <c r="P123" s="3"/>
      <c r="Q123" s="3"/>
      <c r="R123" s="3"/>
      <c r="S123" s="3"/>
      <c r="T123" s="3"/>
      <c r="U123" s="3"/>
      <c r="V123" s="3"/>
    </row>
    <row r="124" spans="1:22" x14ac:dyDescent="0.2">
      <c r="A124" s="2">
        <v>2306.0008899999998</v>
      </c>
      <c r="B124" s="3"/>
      <c r="C124" s="15"/>
      <c r="D124" s="3"/>
      <c r="E124" s="3"/>
      <c r="F124" s="3"/>
      <c r="G124" s="3"/>
      <c r="H124" s="3"/>
      <c r="I124" s="3"/>
      <c r="J124" s="3"/>
      <c r="M124" s="2">
        <v>2306.0008899999998</v>
      </c>
      <c r="N124" s="3"/>
      <c r="O124" s="15"/>
      <c r="P124" s="3"/>
      <c r="Q124" s="3"/>
      <c r="R124" s="3"/>
      <c r="S124" s="3"/>
      <c r="T124" s="3"/>
      <c r="U124" s="3"/>
      <c r="V124" s="3"/>
    </row>
    <row r="125" spans="1:22" x14ac:dyDescent="0.2">
      <c r="A125" s="2">
        <v>2306.0196700000001</v>
      </c>
      <c r="B125" s="3"/>
      <c r="C125" s="3"/>
      <c r="D125" s="3"/>
      <c r="E125" s="3"/>
      <c r="F125" s="3"/>
      <c r="G125" s="3"/>
      <c r="H125" s="3"/>
      <c r="I125" s="3"/>
      <c r="J125" s="3"/>
      <c r="M125" s="2">
        <v>2306.0196700000001</v>
      </c>
      <c r="N125" s="3"/>
      <c r="O125" s="15"/>
      <c r="P125" s="3"/>
      <c r="Q125" s="3"/>
      <c r="R125" s="3"/>
      <c r="S125" s="3"/>
      <c r="T125" s="3"/>
      <c r="U125" s="3"/>
      <c r="V125" s="3"/>
    </row>
    <row r="126" spans="1:22" x14ac:dyDescent="0.2">
      <c r="A126" s="2">
        <v>2306.0218799999998</v>
      </c>
      <c r="B126" s="3"/>
      <c r="C126" s="3"/>
      <c r="D126" s="3"/>
      <c r="E126" s="3"/>
      <c r="F126" s="3"/>
      <c r="G126" s="3"/>
      <c r="H126" s="3"/>
      <c r="I126" s="3"/>
      <c r="J126" s="3"/>
      <c r="M126" s="2">
        <v>2306.0218799999998</v>
      </c>
      <c r="N126" s="3"/>
      <c r="O126" s="3"/>
      <c r="P126" s="3"/>
      <c r="Q126" s="3"/>
      <c r="R126" s="3"/>
      <c r="S126" s="3"/>
      <c r="T126" s="3"/>
      <c r="U126" s="3"/>
      <c r="V126" s="3"/>
    </row>
    <row r="127" spans="1:22" x14ac:dyDescent="0.2">
      <c r="A127" s="2">
        <v>2306.00279</v>
      </c>
      <c r="B127" s="3"/>
      <c r="C127" s="3"/>
      <c r="D127" s="3"/>
      <c r="E127" s="3"/>
      <c r="F127" s="3"/>
      <c r="G127" s="3"/>
      <c r="H127" s="3"/>
      <c r="I127" s="3"/>
      <c r="J127" s="3"/>
      <c r="M127" s="2">
        <v>2306.00279</v>
      </c>
      <c r="N127" s="3"/>
      <c r="O127" s="15"/>
      <c r="P127" s="3"/>
      <c r="Q127" s="3"/>
      <c r="R127" s="3"/>
      <c r="S127" s="3"/>
      <c r="T127" s="3"/>
      <c r="U127" s="3"/>
      <c r="V127" s="3"/>
    </row>
    <row r="128" spans="1:22" x14ac:dyDescent="0.2">
      <c r="A128" s="2">
        <v>2306.0088300000002</v>
      </c>
      <c r="B128" s="3"/>
      <c r="C128" s="15"/>
      <c r="D128" s="3"/>
      <c r="E128" s="3"/>
      <c r="F128" s="3"/>
      <c r="G128" s="3"/>
      <c r="H128" s="3"/>
      <c r="I128" s="3"/>
      <c r="J128" s="3"/>
      <c r="M128" s="2">
        <v>2306.0088300000002</v>
      </c>
      <c r="N128" s="3"/>
      <c r="O128" s="15"/>
      <c r="P128" s="3"/>
      <c r="Q128" s="3"/>
      <c r="R128" s="3"/>
      <c r="S128" s="3"/>
      <c r="T128" s="3"/>
      <c r="U128" s="3"/>
      <c r="V128" s="3"/>
    </row>
    <row r="129" spans="1:22" x14ac:dyDescent="0.2">
      <c r="A129" s="2">
        <v>2306.0135799999998</v>
      </c>
      <c r="B129" s="3"/>
      <c r="C129" s="3"/>
      <c r="D129" s="3"/>
      <c r="E129" s="3"/>
      <c r="F129" s="3"/>
      <c r="G129" s="3"/>
      <c r="H129" s="3"/>
      <c r="I129" s="3"/>
      <c r="J129" s="3"/>
      <c r="M129" s="2">
        <v>2306.0135799999998</v>
      </c>
      <c r="N129" s="3"/>
      <c r="O129" s="15"/>
      <c r="P129" s="3"/>
      <c r="Q129" s="3"/>
      <c r="R129" s="3"/>
      <c r="S129" s="3"/>
      <c r="T129" s="3"/>
      <c r="U129" s="3"/>
      <c r="V129" s="3"/>
    </row>
    <row r="130" spans="1:22" x14ac:dyDescent="0.2">
      <c r="A130" s="2">
        <v>2306.0042800000001</v>
      </c>
      <c r="B130" s="3"/>
      <c r="C130" s="3"/>
      <c r="D130" s="3"/>
      <c r="E130" s="3"/>
      <c r="F130" s="3"/>
      <c r="G130" s="3"/>
      <c r="H130" s="3"/>
      <c r="I130" s="3"/>
      <c r="J130" s="3"/>
      <c r="M130" s="2">
        <v>2306.0042800000001</v>
      </c>
      <c r="N130" s="3"/>
      <c r="O130" s="15"/>
      <c r="P130" s="3"/>
      <c r="Q130" s="3"/>
      <c r="R130" s="3"/>
      <c r="S130" s="3"/>
      <c r="T130" s="3"/>
      <c r="U130" s="3"/>
      <c r="V130" s="3"/>
    </row>
    <row r="131" spans="1:22" x14ac:dyDescent="0.2">
      <c r="A131" s="2">
        <v>2306.0427100000002</v>
      </c>
      <c r="B131" s="3"/>
      <c r="C131" s="15"/>
      <c r="D131" s="3"/>
      <c r="E131" s="3"/>
      <c r="F131" s="3"/>
      <c r="G131" s="3"/>
      <c r="H131" s="3"/>
      <c r="I131" s="3"/>
      <c r="J131" s="3"/>
      <c r="M131" s="2">
        <v>2306.0427100000002</v>
      </c>
      <c r="N131" s="3">
        <v>1</v>
      </c>
      <c r="O131" s="15">
        <v>1</v>
      </c>
      <c r="P131" s="3">
        <v>1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/>
    </row>
    <row r="132" spans="1:22" x14ac:dyDescent="0.2">
      <c r="A132" s="2">
        <v>2306.0007300000002</v>
      </c>
      <c r="B132" s="3"/>
      <c r="C132" s="3"/>
      <c r="D132" s="3"/>
      <c r="E132" s="3"/>
      <c r="F132" s="3"/>
      <c r="G132" s="3"/>
      <c r="H132" s="3"/>
      <c r="I132" s="3"/>
      <c r="J132" s="3"/>
      <c r="M132" s="2">
        <v>2306.0007300000002</v>
      </c>
      <c r="N132" s="3"/>
      <c r="O132" s="3"/>
      <c r="P132" s="3"/>
      <c r="Q132" s="3"/>
      <c r="R132" s="3"/>
      <c r="S132" s="3"/>
      <c r="T132" s="3"/>
      <c r="U132" s="3"/>
      <c r="V132" s="3"/>
    </row>
    <row r="133" spans="1:22" x14ac:dyDescent="0.2">
      <c r="A133" s="2">
        <v>2306.1365599999999</v>
      </c>
      <c r="B133" s="3"/>
      <c r="C133" s="3"/>
      <c r="D133" s="3"/>
      <c r="E133" s="3"/>
      <c r="F133" s="3"/>
      <c r="G133" s="3"/>
      <c r="H133" s="3"/>
      <c r="I133" s="3"/>
      <c r="J133" s="3"/>
      <c r="M133" s="2">
        <v>2306.1365599999999</v>
      </c>
      <c r="N133" s="3"/>
      <c r="O133" s="3"/>
      <c r="P133" s="3"/>
      <c r="Q133" s="3"/>
      <c r="R133" s="3"/>
      <c r="S133" s="3"/>
      <c r="T133" s="3"/>
      <c r="U133" s="3"/>
      <c r="V133" s="3"/>
    </row>
    <row r="134" spans="1:22" x14ac:dyDescent="0.2">
      <c r="A134" s="2">
        <v>2306.0041700000002</v>
      </c>
      <c r="B134" s="3"/>
      <c r="C134" s="15"/>
      <c r="D134" s="3"/>
      <c r="E134" s="3"/>
      <c r="F134" s="3"/>
      <c r="G134" s="3"/>
      <c r="H134" s="3"/>
      <c r="I134" s="3"/>
      <c r="J134" s="3"/>
      <c r="M134" s="2">
        <v>2306.0041700000002</v>
      </c>
      <c r="N134" s="3"/>
      <c r="O134" s="15"/>
      <c r="P134" s="3"/>
      <c r="Q134" s="3"/>
      <c r="R134" s="3"/>
      <c r="S134" s="3"/>
      <c r="T134" s="3"/>
      <c r="U134" s="3"/>
      <c r="V134" s="3"/>
    </row>
    <row r="135" spans="1:22" x14ac:dyDescent="0.2">
      <c r="A135" s="2">
        <v>2306.0047399999999</v>
      </c>
      <c r="B135" s="3"/>
      <c r="C135" s="3"/>
      <c r="D135" s="3"/>
      <c r="E135" s="3"/>
      <c r="F135" s="3"/>
      <c r="G135" s="3"/>
      <c r="H135" s="3"/>
      <c r="I135" s="3"/>
      <c r="J135" s="3"/>
      <c r="M135" s="2">
        <v>2306.0047399999999</v>
      </c>
      <c r="N135" s="3"/>
      <c r="O135" s="3"/>
      <c r="P135" s="3"/>
      <c r="Q135" s="3"/>
      <c r="R135" s="3"/>
      <c r="S135" s="3"/>
      <c r="T135" s="3"/>
      <c r="U135" s="3"/>
      <c r="V135" s="3"/>
    </row>
    <row r="136" spans="1:22" x14ac:dyDescent="0.2">
      <c r="A136" s="2">
        <v>2306.0001000000002</v>
      </c>
      <c r="B136" s="3"/>
      <c r="C136" s="3"/>
      <c r="D136" s="3"/>
      <c r="E136" s="3"/>
      <c r="F136" s="3"/>
      <c r="G136" s="3"/>
      <c r="H136" s="3"/>
      <c r="I136" s="3"/>
      <c r="J136" s="3"/>
      <c r="M136" s="2">
        <v>2306.0001000000002</v>
      </c>
      <c r="N136" s="3"/>
      <c r="O136" s="15"/>
      <c r="P136" s="3"/>
      <c r="Q136" s="3"/>
      <c r="R136" s="3"/>
      <c r="S136" s="3"/>
      <c r="T136" s="3"/>
      <c r="U136" s="3"/>
      <c r="V136" s="3"/>
    </row>
    <row r="137" spans="1:22" x14ac:dyDescent="0.2">
      <c r="A137" s="2">
        <v>2306.0022199999999</v>
      </c>
      <c r="B137" s="3"/>
      <c r="C137" s="3"/>
      <c r="D137" s="3"/>
      <c r="E137" s="3"/>
      <c r="F137" s="3"/>
      <c r="G137" s="3"/>
      <c r="H137" s="3"/>
      <c r="I137" s="3"/>
      <c r="J137" s="3"/>
      <c r="M137" s="2">
        <v>2306.0022199999999</v>
      </c>
      <c r="N137" s="3"/>
      <c r="O137" s="15"/>
      <c r="P137" s="3"/>
      <c r="Q137" s="3"/>
      <c r="R137" s="3"/>
      <c r="S137" s="3"/>
      <c r="T137" s="3"/>
      <c r="U137" s="3"/>
      <c r="V137" s="3"/>
    </row>
    <row r="138" spans="1:22" x14ac:dyDescent="0.2">
      <c r="A138" s="2">
        <v>2306.0574999999999</v>
      </c>
      <c r="B138" s="3"/>
      <c r="C138" s="15"/>
      <c r="D138" s="3"/>
      <c r="E138" s="3"/>
      <c r="F138" s="3"/>
      <c r="G138" s="3"/>
      <c r="H138" s="3"/>
      <c r="I138" s="3"/>
      <c r="J138" s="3"/>
      <c r="M138" s="2">
        <v>2306.0574999999999</v>
      </c>
      <c r="N138" s="3"/>
      <c r="O138" s="3"/>
      <c r="P138" s="3"/>
      <c r="Q138" s="3"/>
      <c r="R138" s="3"/>
      <c r="S138" s="3"/>
      <c r="T138" s="3"/>
      <c r="U138" s="3"/>
      <c r="V138" s="3"/>
    </row>
    <row r="139" spans="1:22" x14ac:dyDescent="0.2">
      <c r="A139" s="2">
        <v>2306.0067899999999</v>
      </c>
      <c r="B139" s="3"/>
      <c r="C139" s="3"/>
      <c r="D139" s="3"/>
      <c r="E139" s="3"/>
      <c r="F139" s="3"/>
      <c r="G139" s="3"/>
      <c r="H139" s="3"/>
      <c r="I139" s="3"/>
      <c r="J139" s="3"/>
      <c r="M139" s="2">
        <v>2306.0067899999999</v>
      </c>
      <c r="N139" s="3"/>
      <c r="O139" s="15"/>
      <c r="P139" s="3"/>
      <c r="Q139" s="3"/>
      <c r="R139" s="3"/>
      <c r="S139" s="3"/>
      <c r="T139" s="3"/>
      <c r="U139" s="3"/>
      <c r="V139" s="3"/>
    </row>
    <row r="140" spans="1:22" x14ac:dyDescent="0.2">
      <c r="A140" s="2">
        <v>2306.01935</v>
      </c>
      <c r="B140" s="3"/>
      <c r="C140" s="3"/>
      <c r="D140" s="3"/>
      <c r="E140" s="3"/>
      <c r="F140" s="3"/>
      <c r="G140" s="3"/>
      <c r="H140" s="3"/>
      <c r="I140" s="3"/>
      <c r="J140" s="3"/>
      <c r="M140" s="2">
        <v>2306.01935</v>
      </c>
      <c r="N140" s="3"/>
      <c r="O140" s="3"/>
      <c r="P140" s="3"/>
      <c r="Q140" s="3"/>
      <c r="R140" s="3"/>
      <c r="S140" s="3"/>
      <c r="T140" s="3"/>
      <c r="U140" s="3"/>
      <c r="V140" s="3"/>
    </row>
    <row r="141" spans="1:22" x14ac:dyDescent="0.2">
      <c r="A141" s="2">
        <v>2306.00225</v>
      </c>
      <c r="B141" s="3"/>
      <c r="C141" s="3"/>
      <c r="D141" s="3"/>
      <c r="E141" s="3"/>
      <c r="F141" s="3"/>
      <c r="G141" s="3"/>
      <c r="H141" s="3"/>
      <c r="I141" s="3"/>
      <c r="J141" s="3"/>
      <c r="M141" s="2">
        <v>2306.00225</v>
      </c>
      <c r="N141" s="3"/>
      <c r="O141" s="15"/>
      <c r="P141" s="3"/>
      <c r="Q141" s="3"/>
      <c r="R141" s="3"/>
      <c r="S141" s="3"/>
      <c r="T141" s="3"/>
      <c r="U141" s="3"/>
      <c r="V141" s="3"/>
    </row>
    <row r="142" spans="1:22" x14ac:dyDescent="0.2">
      <c r="A142" s="2">
        <v>2306.01793</v>
      </c>
      <c r="B142" s="3"/>
      <c r="C142" s="15"/>
      <c r="D142" s="3"/>
      <c r="E142" s="3"/>
      <c r="F142" s="3"/>
      <c r="G142" s="3"/>
      <c r="H142" s="3"/>
      <c r="I142" s="3"/>
      <c r="J142" s="3"/>
      <c r="M142" s="2">
        <v>2306.01793</v>
      </c>
      <c r="N142" s="3"/>
      <c r="O142" s="3"/>
      <c r="P142" s="3"/>
      <c r="Q142" s="3"/>
      <c r="R142" s="3"/>
      <c r="S142" s="3"/>
      <c r="T142" s="3"/>
      <c r="U142" s="3"/>
      <c r="V142" s="3"/>
    </row>
    <row r="143" spans="1:22" x14ac:dyDescent="0.2">
      <c r="A143" s="2">
        <v>2306.00641</v>
      </c>
      <c r="B143" s="3"/>
      <c r="C143" s="15"/>
      <c r="D143" s="3"/>
      <c r="E143" s="3"/>
      <c r="F143" s="3"/>
      <c r="G143" s="3"/>
      <c r="H143" s="3"/>
      <c r="I143" s="3"/>
      <c r="J143" s="3" t="s">
        <v>107</v>
      </c>
      <c r="M143" s="2">
        <v>2306.00641</v>
      </c>
      <c r="N143" s="3">
        <v>1</v>
      </c>
      <c r="O143" s="15"/>
      <c r="P143" s="3"/>
      <c r="Q143" s="3"/>
      <c r="R143" s="3"/>
      <c r="S143" s="3"/>
      <c r="T143" s="3"/>
      <c r="U143" s="3"/>
      <c r="V143" s="3"/>
    </row>
    <row r="144" spans="1:22" x14ac:dyDescent="0.2">
      <c r="A144" s="2">
        <v>2306.0002800000002</v>
      </c>
      <c r="B144" s="3"/>
      <c r="C144" s="3"/>
      <c r="D144" s="3"/>
      <c r="E144" s="3"/>
      <c r="F144" s="3"/>
      <c r="G144" s="3"/>
      <c r="H144" s="3"/>
      <c r="I144" s="3"/>
      <c r="J144" s="3"/>
      <c r="M144" s="2">
        <v>2306.0002800000002</v>
      </c>
      <c r="N144" s="3"/>
      <c r="O144" s="3"/>
      <c r="P144" s="3"/>
      <c r="Q144" s="3"/>
      <c r="R144" s="3"/>
      <c r="S144" s="3"/>
      <c r="T144" s="3"/>
      <c r="U144" s="3"/>
      <c r="V144" s="3"/>
    </row>
    <row r="145" spans="1:22" x14ac:dyDescent="0.2">
      <c r="A145" s="2">
        <v>2306.0021299999999</v>
      </c>
      <c r="B145" s="3"/>
      <c r="C145" s="3"/>
      <c r="D145" s="3"/>
      <c r="E145" s="3"/>
      <c r="F145" s="3"/>
      <c r="G145" s="3"/>
      <c r="H145" s="3"/>
      <c r="I145" s="3"/>
      <c r="J145" s="3"/>
      <c r="M145" s="2">
        <v>2306.0021299999999</v>
      </c>
      <c r="N145" s="3"/>
      <c r="O145" s="15"/>
      <c r="P145" s="3"/>
      <c r="Q145" s="3"/>
      <c r="R145" s="3"/>
      <c r="S145" s="3"/>
      <c r="T145" s="3"/>
      <c r="U145" s="3"/>
      <c r="V145" s="3"/>
    </row>
    <row r="146" spans="1:22" x14ac:dyDescent="0.2">
      <c r="A146" s="2">
        <v>2306.0082200000002</v>
      </c>
      <c r="B146" s="3"/>
      <c r="C146" s="3"/>
      <c r="D146" s="3"/>
      <c r="E146" s="3"/>
      <c r="F146" s="3"/>
      <c r="G146" s="3"/>
      <c r="H146" s="3"/>
      <c r="I146" s="3"/>
      <c r="J146" s="3"/>
      <c r="M146" s="2">
        <v>2306.0082200000002</v>
      </c>
      <c r="N146" s="3"/>
      <c r="O146" s="15"/>
      <c r="P146" s="3"/>
      <c r="Q146" s="3"/>
      <c r="R146" s="3"/>
      <c r="S146" s="3"/>
      <c r="T146" s="3"/>
      <c r="U146" s="3"/>
      <c r="V146" s="3"/>
    </row>
    <row r="147" spans="1:22" x14ac:dyDescent="0.2">
      <c r="A147" s="2">
        <v>2306.0002599999998</v>
      </c>
      <c r="B147" s="3"/>
      <c r="C147" s="3"/>
      <c r="D147" s="3"/>
      <c r="E147" s="3"/>
      <c r="F147" s="3"/>
      <c r="G147" s="3"/>
      <c r="H147" s="3"/>
      <c r="I147" s="3"/>
      <c r="J147" s="3"/>
      <c r="M147" s="2">
        <v>2306.0002599999998</v>
      </c>
      <c r="N147" s="3"/>
      <c r="O147" s="15"/>
      <c r="P147" s="3"/>
      <c r="Q147" s="3"/>
      <c r="R147" s="3"/>
      <c r="S147" s="3"/>
      <c r="T147" s="3"/>
      <c r="U147" s="3"/>
      <c r="V147" s="3"/>
    </row>
    <row r="148" spans="1:22" x14ac:dyDescent="0.2">
      <c r="A148" s="2">
        <v>2306.0021400000001</v>
      </c>
      <c r="B148" s="3"/>
      <c r="C148" s="3"/>
      <c r="D148" s="3"/>
      <c r="E148" s="3"/>
      <c r="F148" s="3"/>
      <c r="G148" s="3"/>
      <c r="H148" s="3"/>
      <c r="I148" s="3"/>
      <c r="J148" s="3"/>
      <c r="M148" s="2">
        <v>2306.0021400000001</v>
      </c>
      <c r="N148" s="3"/>
      <c r="O148" s="15"/>
      <c r="P148" s="3"/>
      <c r="Q148" s="3"/>
      <c r="R148" s="3"/>
      <c r="S148" s="3"/>
      <c r="T148" s="3"/>
      <c r="U148" s="3"/>
      <c r="V148" s="3"/>
    </row>
    <row r="149" spans="1:22" x14ac:dyDescent="0.2">
      <c r="A149" s="2">
        <v>2306.0044200000002</v>
      </c>
      <c r="B149" s="3"/>
      <c r="C149" s="3"/>
      <c r="D149" s="3"/>
      <c r="E149" s="3"/>
      <c r="F149" s="3"/>
      <c r="G149" s="3"/>
      <c r="H149" s="3"/>
      <c r="I149" s="3"/>
      <c r="J149" s="3"/>
      <c r="M149" s="2">
        <v>2306.0044200000002</v>
      </c>
      <c r="N149" s="3"/>
      <c r="O149" s="15"/>
      <c r="P149" s="3"/>
      <c r="Q149" s="3"/>
      <c r="R149" s="3"/>
      <c r="S149" s="3"/>
      <c r="T149" s="3"/>
      <c r="U149" s="3"/>
      <c r="V149" s="3"/>
    </row>
    <row r="150" spans="1:22" x14ac:dyDescent="0.2">
      <c r="A150" s="2">
        <v>2306.0001900000002</v>
      </c>
      <c r="B150" s="3"/>
      <c r="C150" s="3"/>
      <c r="D150" s="3"/>
      <c r="E150" s="3"/>
      <c r="F150" s="3"/>
      <c r="G150" s="3"/>
      <c r="H150" s="3"/>
      <c r="I150" s="3"/>
      <c r="J150" s="3"/>
      <c r="M150" s="2">
        <v>2306.0001900000002</v>
      </c>
      <c r="N150" s="3"/>
      <c r="O150" s="15"/>
      <c r="P150" s="3"/>
      <c r="Q150" s="3"/>
      <c r="R150" s="3"/>
      <c r="S150" s="3"/>
      <c r="T150" s="3"/>
      <c r="U150" s="3"/>
      <c r="V150" s="3"/>
    </row>
    <row r="151" spans="1:22" x14ac:dyDescent="0.2">
      <c r="A151" s="2">
        <v>2306.0190299999999</v>
      </c>
      <c r="B151" s="3"/>
      <c r="C151" s="15"/>
      <c r="D151" s="3"/>
      <c r="E151" s="3"/>
      <c r="F151" s="3"/>
      <c r="G151" s="3"/>
      <c r="H151" s="3"/>
      <c r="I151" s="3"/>
      <c r="J151" s="3"/>
      <c r="M151" s="2">
        <v>2306.0190299999999</v>
      </c>
      <c r="N151" s="3"/>
      <c r="O151" s="15"/>
      <c r="P151" s="3"/>
      <c r="Q151" s="3"/>
      <c r="R151" s="3"/>
      <c r="S151" s="3"/>
      <c r="T151" s="3"/>
      <c r="U151" s="3"/>
      <c r="V151" s="3"/>
    </row>
    <row r="152" spans="1:22" x14ac:dyDescent="0.2">
      <c r="A152" s="2">
        <v>2306.0048900000002</v>
      </c>
      <c r="B152" s="3"/>
      <c r="C152" s="3"/>
      <c r="D152" s="3"/>
      <c r="E152" s="3"/>
      <c r="F152" s="3"/>
      <c r="G152" s="3"/>
      <c r="H152" s="3"/>
      <c r="I152" s="3"/>
      <c r="J152" s="3" t="s">
        <v>107</v>
      </c>
      <c r="M152" s="2">
        <v>2306.0048900000002</v>
      </c>
      <c r="N152" s="3"/>
      <c r="O152" s="3"/>
      <c r="P152" s="3"/>
      <c r="Q152" s="3"/>
      <c r="R152" s="3"/>
      <c r="S152" s="3"/>
      <c r="T152" s="3"/>
      <c r="U152" s="3"/>
      <c r="V152" s="3"/>
    </row>
    <row r="153" spans="1:22" x14ac:dyDescent="0.2">
      <c r="A153" s="2">
        <v>2306.0042899999999</v>
      </c>
      <c r="B153" s="3"/>
      <c r="C153" s="3"/>
      <c r="D153" s="3"/>
      <c r="E153" s="3"/>
      <c r="F153" s="3"/>
      <c r="G153" s="3"/>
      <c r="H153" s="3"/>
      <c r="I153" s="3"/>
      <c r="J153" s="3"/>
      <c r="M153" s="2">
        <v>2306.0042899999999</v>
      </c>
      <c r="N153" s="3"/>
      <c r="O153" s="15"/>
      <c r="P153" s="3"/>
      <c r="Q153" s="3"/>
      <c r="R153" s="3"/>
      <c r="S153" s="3"/>
      <c r="T153" s="3"/>
      <c r="U153" s="3"/>
      <c r="V153" s="3"/>
    </row>
    <row r="154" spans="1:22" x14ac:dyDescent="0.2">
      <c r="A154" s="2">
        <v>2306.0298400000001</v>
      </c>
      <c r="B154" s="3"/>
      <c r="C154" s="3"/>
      <c r="D154" s="3"/>
      <c r="E154" s="3"/>
      <c r="F154" s="3"/>
      <c r="G154" s="3"/>
      <c r="H154" s="3"/>
      <c r="I154" s="3"/>
      <c r="J154" s="3"/>
      <c r="M154" s="2">
        <v>2306.0298400000001</v>
      </c>
      <c r="N154" s="3"/>
      <c r="O154" s="15"/>
      <c r="P154" s="3"/>
      <c r="Q154" s="3"/>
      <c r="R154" s="3"/>
      <c r="S154" s="3"/>
      <c r="T154" s="3"/>
      <c r="U154" s="3"/>
      <c r="V154" s="3"/>
    </row>
    <row r="155" spans="1:22" x14ac:dyDescent="0.2">
      <c r="A155" s="2">
        <v>2306.00072</v>
      </c>
      <c r="B155" s="3"/>
      <c r="C155" s="3"/>
      <c r="D155" s="3"/>
      <c r="E155" s="3"/>
      <c r="F155" s="3"/>
      <c r="G155" s="3"/>
      <c r="H155" s="3"/>
      <c r="I155" s="3"/>
      <c r="J155" s="3"/>
      <c r="M155" s="2">
        <v>2306.00072</v>
      </c>
      <c r="N155" s="3"/>
      <c r="O155" s="15"/>
      <c r="P155" s="3"/>
      <c r="Q155" s="3"/>
      <c r="R155" s="3"/>
      <c r="S155" s="3"/>
      <c r="T155" s="3"/>
      <c r="U155" s="3"/>
      <c r="V155" s="3"/>
    </row>
    <row r="156" spans="1:22" x14ac:dyDescent="0.2">
      <c r="A156" s="2">
        <v>2306.0150800000001</v>
      </c>
      <c r="B156" s="3"/>
      <c r="C156" s="3"/>
      <c r="D156" s="3"/>
      <c r="E156" s="3"/>
      <c r="F156" s="3"/>
      <c r="G156" s="3"/>
      <c r="H156" s="3"/>
      <c r="I156" s="3"/>
      <c r="J156" s="3"/>
      <c r="M156" s="2">
        <v>2306.0150800000001</v>
      </c>
      <c r="N156" s="3"/>
      <c r="O156" s="15"/>
      <c r="P156" s="3"/>
      <c r="Q156" s="3"/>
      <c r="R156" s="3"/>
      <c r="S156" s="3"/>
      <c r="T156" s="3"/>
      <c r="U156" s="3"/>
      <c r="V156" s="3"/>
    </row>
    <row r="157" spans="1:22" x14ac:dyDescent="0.2">
      <c r="A157" s="2">
        <v>2306.00882</v>
      </c>
      <c r="B157" s="3"/>
      <c r="C157" s="3"/>
      <c r="D157" s="3"/>
      <c r="E157" s="3"/>
      <c r="F157" s="3"/>
      <c r="G157" s="3"/>
      <c r="H157" s="3"/>
      <c r="I157" s="3"/>
      <c r="J157" s="3"/>
      <c r="M157" s="2">
        <v>2306.00882</v>
      </c>
      <c r="N157" s="3"/>
      <c r="O157" s="3"/>
      <c r="P157" s="3"/>
      <c r="Q157" s="3"/>
      <c r="R157" s="3"/>
      <c r="S157" s="3"/>
      <c r="T157" s="3"/>
      <c r="U157" s="3"/>
      <c r="V157" s="3"/>
    </row>
    <row r="158" spans="1:22" x14ac:dyDescent="0.2">
      <c r="A158" s="2">
        <v>2306.0027799999998</v>
      </c>
      <c r="B158" s="3"/>
      <c r="C158" s="3"/>
      <c r="D158" s="3"/>
      <c r="E158" s="3"/>
      <c r="F158" s="3"/>
      <c r="G158" s="3"/>
      <c r="H158" s="3"/>
      <c r="I158" s="3"/>
      <c r="J158" s="3"/>
      <c r="M158" s="2">
        <v>2306.0027799999998</v>
      </c>
      <c r="N158" s="3"/>
      <c r="O158" s="15"/>
      <c r="P158" s="3"/>
      <c r="Q158" s="3"/>
      <c r="R158" s="3"/>
      <c r="S158" s="3"/>
      <c r="T158" s="3"/>
      <c r="U158" s="3"/>
      <c r="V158" s="3"/>
    </row>
    <row r="159" spans="1:22" x14ac:dyDescent="0.2">
      <c r="A159" s="2">
        <v>2306.00081</v>
      </c>
      <c r="B159" s="3"/>
      <c r="C159" s="15"/>
      <c r="D159" s="3"/>
      <c r="E159" s="3"/>
      <c r="F159" s="3"/>
      <c r="G159" s="3"/>
      <c r="H159" s="3"/>
      <c r="I159" s="3"/>
      <c r="J159" s="3"/>
      <c r="M159" s="2">
        <v>2306.00081</v>
      </c>
      <c r="N159" s="3"/>
      <c r="O159" s="15"/>
      <c r="P159" s="3"/>
      <c r="Q159" s="3"/>
      <c r="R159" s="3"/>
      <c r="S159" s="3"/>
      <c r="T159" s="3"/>
      <c r="U159" s="3"/>
      <c r="V159" s="3"/>
    </row>
    <row r="160" spans="1:22" x14ac:dyDescent="0.2">
      <c r="A160" s="2">
        <v>2306.0007500000002</v>
      </c>
      <c r="B160" s="3"/>
      <c r="C160" s="3"/>
      <c r="D160" s="3"/>
      <c r="E160" s="3"/>
      <c r="F160" s="3"/>
      <c r="G160" s="3"/>
      <c r="H160" s="3"/>
      <c r="I160" s="3"/>
      <c r="J160" s="3"/>
      <c r="M160" s="2">
        <v>2306.0007500000002</v>
      </c>
      <c r="N160" s="3"/>
      <c r="O160" s="3"/>
      <c r="P160" s="3"/>
      <c r="Q160" s="3"/>
      <c r="R160" s="3"/>
      <c r="S160" s="3"/>
      <c r="T160" s="3"/>
      <c r="U160" s="3"/>
      <c r="V160" s="3"/>
    </row>
    <row r="161" spans="1:22" x14ac:dyDescent="0.2">
      <c r="A161" s="2">
        <v>2306.1658900000002</v>
      </c>
      <c r="B161" s="16">
        <v>1</v>
      </c>
      <c r="C161" s="16">
        <v>0</v>
      </c>
      <c r="D161" s="16">
        <v>0</v>
      </c>
      <c r="E161" s="16">
        <v>0</v>
      </c>
      <c r="F161" s="16">
        <v>0</v>
      </c>
      <c r="G161" s="16">
        <v>0</v>
      </c>
      <c r="H161" s="16">
        <v>0</v>
      </c>
      <c r="I161" s="16">
        <v>0</v>
      </c>
      <c r="J161" s="16" t="s">
        <v>109</v>
      </c>
      <c r="M161" s="2">
        <v>2306.1658900000002</v>
      </c>
      <c r="N161" s="3">
        <v>1</v>
      </c>
      <c r="O161" s="15">
        <v>1</v>
      </c>
      <c r="P161" s="3">
        <v>1</v>
      </c>
      <c r="Q161" s="3">
        <v>1</v>
      </c>
      <c r="R161" s="3">
        <v>0</v>
      </c>
      <c r="S161" s="3">
        <v>0</v>
      </c>
      <c r="T161" s="3">
        <v>0</v>
      </c>
      <c r="U161" s="3">
        <v>0</v>
      </c>
      <c r="V161" s="3"/>
    </row>
    <row r="162" spans="1:22" x14ac:dyDescent="0.2">
      <c r="A162" s="2">
        <v>2306.0028499999999</v>
      </c>
      <c r="B162" s="3"/>
      <c r="C162" s="3"/>
      <c r="D162" s="3"/>
      <c r="E162" s="3"/>
      <c r="F162" s="3"/>
      <c r="G162" s="3"/>
      <c r="H162" s="3"/>
      <c r="I162" s="3"/>
      <c r="J162" s="3"/>
      <c r="M162" s="2">
        <v>2306.0028499999999</v>
      </c>
      <c r="N162" s="3">
        <v>1</v>
      </c>
      <c r="O162" s="3"/>
      <c r="P162" s="3"/>
      <c r="Q162" s="3"/>
      <c r="R162" s="3"/>
      <c r="S162" s="3"/>
      <c r="T162" s="3"/>
      <c r="U162" s="3"/>
      <c r="V162" s="3"/>
    </row>
    <row r="163" spans="1:22" x14ac:dyDescent="0.2">
      <c r="A163" s="2">
        <v>2306.0004300000001</v>
      </c>
      <c r="B163" s="3"/>
      <c r="C163" s="3"/>
      <c r="D163" s="3"/>
      <c r="E163" s="3"/>
      <c r="F163" s="3"/>
      <c r="G163" s="3"/>
      <c r="H163" s="3"/>
      <c r="I163" s="3"/>
      <c r="J163" s="3"/>
      <c r="M163" s="2">
        <v>2306.0004300000001</v>
      </c>
      <c r="N163" s="3"/>
      <c r="O163" s="3"/>
      <c r="P163" s="3"/>
      <c r="Q163" s="3"/>
      <c r="R163" s="3"/>
      <c r="S163" s="3"/>
      <c r="T163" s="3"/>
      <c r="U163" s="3"/>
      <c r="V163" s="3"/>
    </row>
    <row r="164" spans="1:22" x14ac:dyDescent="0.2">
      <c r="A164" s="2">
        <v>2306.0061500000002</v>
      </c>
      <c r="B164" s="3"/>
      <c r="C164" s="15"/>
      <c r="D164" s="3"/>
      <c r="E164" s="3"/>
      <c r="F164" s="3"/>
      <c r="G164" s="3"/>
      <c r="H164" s="3"/>
      <c r="I164" s="3"/>
      <c r="J164" s="3"/>
      <c r="M164" s="2">
        <v>2306.0061500000002</v>
      </c>
      <c r="N164" s="3"/>
      <c r="O164" s="15"/>
      <c r="P164" s="3"/>
      <c r="Q164" s="3"/>
      <c r="R164" s="3"/>
      <c r="S164" s="3"/>
      <c r="T164" s="3"/>
      <c r="U164" s="3"/>
      <c r="V164" s="3"/>
    </row>
    <row r="165" spans="1:22" x14ac:dyDescent="0.2">
      <c r="A165" s="2">
        <v>2306.0024899999999</v>
      </c>
      <c r="B165" s="3"/>
      <c r="C165" s="15"/>
      <c r="D165" s="3"/>
      <c r="E165" s="3"/>
      <c r="F165" s="3"/>
      <c r="G165" s="3"/>
      <c r="H165" s="3"/>
      <c r="I165" s="3"/>
      <c r="J165" s="3" t="s">
        <v>107</v>
      </c>
      <c r="M165" s="2">
        <v>2306.0024899999999</v>
      </c>
      <c r="N165" s="3"/>
      <c r="O165" s="15"/>
      <c r="P165" s="3"/>
      <c r="Q165" s="3"/>
      <c r="R165" s="3"/>
      <c r="S165" s="3"/>
      <c r="T165" s="3"/>
      <c r="U165" s="3"/>
      <c r="V165" s="3" t="s">
        <v>107</v>
      </c>
    </row>
    <row r="166" spans="1:22" x14ac:dyDescent="0.2">
      <c r="A166" s="2">
        <v>2306.0041999999999</v>
      </c>
      <c r="B166" s="3"/>
      <c r="C166" s="3"/>
      <c r="D166" s="3"/>
      <c r="E166" s="3"/>
      <c r="F166" s="3"/>
      <c r="G166" s="3"/>
      <c r="H166" s="3"/>
      <c r="I166" s="3"/>
      <c r="J166" s="3"/>
      <c r="M166" s="2">
        <v>2306.0041999999999</v>
      </c>
      <c r="N166" s="3"/>
      <c r="O166" s="15"/>
      <c r="P166" s="3"/>
      <c r="Q166" s="3"/>
      <c r="R166" s="3"/>
      <c r="S166" s="3"/>
      <c r="T166" s="3"/>
      <c r="U166" s="3"/>
      <c r="V166" s="3"/>
    </row>
    <row r="167" spans="1:22" x14ac:dyDescent="0.2">
      <c r="A167" s="2">
        <v>2306.0214500000002</v>
      </c>
      <c r="B167" s="3"/>
      <c r="C167" s="3"/>
      <c r="D167" s="3"/>
      <c r="E167" s="3"/>
      <c r="F167" s="3"/>
      <c r="G167" s="3"/>
      <c r="H167" s="3"/>
      <c r="I167" s="3"/>
      <c r="J167" s="3"/>
      <c r="M167" s="2">
        <v>2306.0214500000002</v>
      </c>
      <c r="N167" s="3"/>
      <c r="O167" s="3"/>
      <c r="P167" s="3"/>
      <c r="Q167" s="3"/>
      <c r="R167" s="3"/>
      <c r="S167" s="3"/>
      <c r="T167" s="3"/>
      <c r="U167" s="3"/>
      <c r="V167" s="3"/>
    </row>
    <row r="168" spans="1:22" x14ac:dyDescent="0.2">
      <c r="A168" s="2">
        <v>2306.0028200000002</v>
      </c>
      <c r="B168" s="3">
        <v>1</v>
      </c>
      <c r="C168" s="3">
        <v>1</v>
      </c>
      <c r="D168" s="3">
        <v>1</v>
      </c>
      <c r="E168" s="3">
        <v>1</v>
      </c>
      <c r="F168" s="3">
        <v>1</v>
      </c>
      <c r="G168" s="3">
        <v>1</v>
      </c>
      <c r="H168" s="3">
        <v>0</v>
      </c>
      <c r="I168" s="3">
        <v>0</v>
      </c>
      <c r="J168" s="3" t="s">
        <v>114</v>
      </c>
      <c r="M168" s="2">
        <v>2306.0028200000002</v>
      </c>
      <c r="N168" s="3"/>
      <c r="O168" s="15"/>
      <c r="P168" s="3"/>
      <c r="Q168" s="3"/>
      <c r="R168" s="3"/>
      <c r="S168" s="3"/>
      <c r="T168" s="3"/>
      <c r="U168" s="3"/>
      <c r="V168" s="3"/>
    </row>
    <row r="169" spans="1:22" x14ac:dyDescent="0.2">
      <c r="A169" s="2">
        <v>2306.0059900000001</v>
      </c>
      <c r="B169" s="16">
        <v>0</v>
      </c>
      <c r="C169" s="16">
        <v>0</v>
      </c>
      <c r="D169" s="16">
        <v>1</v>
      </c>
      <c r="E169" s="16">
        <v>1</v>
      </c>
      <c r="F169" s="16">
        <v>0</v>
      </c>
      <c r="G169" s="16">
        <v>0</v>
      </c>
      <c r="H169" s="16">
        <v>0</v>
      </c>
      <c r="I169" s="16">
        <v>0</v>
      </c>
      <c r="J169" s="16" t="s">
        <v>112</v>
      </c>
      <c r="M169" s="2">
        <v>2306.0059900000001</v>
      </c>
      <c r="N169" s="3"/>
      <c r="O169" s="15"/>
      <c r="P169" s="3"/>
      <c r="Q169" s="3"/>
      <c r="R169" s="3"/>
      <c r="S169" s="3"/>
      <c r="T169" s="3"/>
      <c r="U169" s="3"/>
      <c r="V169" s="3"/>
    </row>
    <row r="170" spans="1:22" x14ac:dyDescent="0.2">
      <c r="A170" s="2">
        <v>2306.0010900000002</v>
      </c>
      <c r="B170" s="3"/>
      <c r="C170" s="3"/>
      <c r="D170" s="3"/>
      <c r="E170" s="3"/>
      <c r="F170" s="3"/>
      <c r="G170" s="3"/>
      <c r="H170" s="3"/>
      <c r="I170" s="3"/>
      <c r="J170" s="3"/>
      <c r="M170" s="2">
        <v>2306.0010900000002</v>
      </c>
      <c r="N170" s="3"/>
      <c r="O170" s="3"/>
      <c r="P170" s="3"/>
      <c r="Q170" s="3"/>
      <c r="R170" s="3"/>
      <c r="S170" s="3"/>
      <c r="T170" s="3"/>
      <c r="U170" s="3"/>
      <c r="V170" s="3"/>
    </row>
    <row r="171" spans="1:22" x14ac:dyDescent="0.2">
      <c r="A171" s="2">
        <v>2306.0908399999998</v>
      </c>
      <c r="B171" s="3"/>
      <c r="C171" s="15"/>
      <c r="D171" s="3"/>
      <c r="E171" s="3"/>
      <c r="F171" s="3"/>
      <c r="G171" s="3"/>
      <c r="H171" s="3"/>
      <c r="I171" s="3"/>
      <c r="J171" s="3"/>
      <c r="M171" s="2">
        <v>2306.0908399999998</v>
      </c>
      <c r="N171" s="3"/>
      <c r="O171" s="15"/>
      <c r="P171" s="3"/>
      <c r="Q171" s="3"/>
      <c r="R171" s="3"/>
      <c r="S171" s="3"/>
      <c r="T171" s="3"/>
      <c r="U171" s="3"/>
      <c r="V171" s="3"/>
    </row>
    <row r="172" spans="1:22" x14ac:dyDescent="0.2">
      <c r="A172" s="2">
        <v>2306.00767</v>
      </c>
      <c r="B172" s="3"/>
      <c r="C172" s="3"/>
      <c r="D172" s="3"/>
      <c r="E172" s="3"/>
      <c r="F172" s="3"/>
      <c r="G172" s="3"/>
      <c r="H172" s="3"/>
      <c r="I172" s="3"/>
      <c r="J172" s="3"/>
      <c r="M172" s="2">
        <v>2306.00767</v>
      </c>
      <c r="N172" s="3"/>
      <c r="O172" s="15"/>
      <c r="P172" s="3"/>
      <c r="Q172" s="3"/>
      <c r="R172" s="3"/>
      <c r="S172" s="3"/>
      <c r="T172" s="3"/>
      <c r="U172" s="3"/>
      <c r="V172" s="3"/>
    </row>
    <row r="173" spans="1:22" x14ac:dyDescent="0.2">
      <c r="A173" s="2">
        <v>2306.0013100000001</v>
      </c>
      <c r="B173" s="3"/>
      <c r="C173" s="15"/>
      <c r="D173" s="3"/>
      <c r="E173" s="3"/>
      <c r="F173" s="3"/>
      <c r="G173" s="3"/>
      <c r="H173" s="3"/>
      <c r="I173" s="3"/>
      <c r="J173" s="3"/>
      <c r="M173" s="2">
        <v>2306.0013100000001</v>
      </c>
      <c r="N173" s="3">
        <v>1</v>
      </c>
      <c r="O173" s="15"/>
      <c r="P173" s="3"/>
      <c r="Q173" s="3"/>
      <c r="R173" s="3"/>
      <c r="S173" s="3"/>
      <c r="T173" s="3"/>
      <c r="U173" s="3"/>
      <c r="V173" s="3"/>
    </row>
    <row r="174" spans="1:22" x14ac:dyDescent="0.2">
      <c r="A174" s="2">
        <v>2306.01017</v>
      </c>
      <c r="B174" s="3"/>
      <c r="C174" s="3"/>
      <c r="D174" s="3"/>
      <c r="E174" s="3"/>
      <c r="F174" s="3"/>
      <c r="G174" s="3"/>
      <c r="H174" s="3"/>
      <c r="I174" s="3"/>
      <c r="J174" s="3"/>
      <c r="M174" s="2">
        <v>2306.01017</v>
      </c>
      <c r="N174" s="3">
        <v>1</v>
      </c>
      <c r="O174" s="15"/>
      <c r="P174" s="3"/>
      <c r="Q174" s="3"/>
      <c r="R174" s="3"/>
      <c r="S174" s="3"/>
      <c r="T174" s="3"/>
      <c r="U174" s="3"/>
      <c r="V174" s="3"/>
    </row>
    <row r="175" spans="1:22" x14ac:dyDescent="0.2">
      <c r="A175" s="2">
        <v>2306.0269199999998</v>
      </c>
      <c r="B175" s="3"/>
      <c r="C175" s="15"/>
      <c r="D175" s="3"/>
      <c r="E175" s="3"/>
      <c r="F175" s="3"/>
      <c r="G175" s="3"/>
      <c r="H175" s="3"/>
      <c r="I175" s="3"/>
      <c r="J175" s="3"/>
      <c r="M175" s="2">
        <v>2306.0269199999998</v>
      </c>
      <c r="N175" s="3">
        <v>1</v>
      </c>
      <c r="O175" s="15"/>
      <c r="P175" s="3"/>
      <c r="Q175" s="3"/>
      <c r="R175" s="3">
        <v>1</v>
      </c>
      <c r="S175" s="3"/>
      <c r="T175" s="3"/>
      <c r="U175" s="3"/>
      <c r="V175" s="3" t="s">
        <v>131</v>
      </c>
    </row>
    <row r="176" spans="1:22" x14ac:dyDescent="0.2">
      <c r="A176" s="2">
        <v>2306.06</v>
      </c>
      <c r="B176" s="3"/>
      <c r="C176" s="3"/>
      <c r="D176" s="3"/>
      <c r="E176" s="3"/>
      <c r="F176" s="3"/>
      <c r="G176" s="3"/>
      <c r="H176" s="3"/>
      <c r="I176" s="3"/>
      <c r="J176" s="3"/>
      <c r="M176" s="2">
        <v>2306.06</v>
      </c>
      <c r="N176" s="3"/>
      <c r="O176" s="15"/>
      <c r="P176" s="3"/>
      <c r="Q176" s="3"/>
      <c r="R176" s="3"/>
      <c r="S176" s="3"/>
      <c r="T176" s="3"/>
      <c r="U176" s="3"/>
      <c r="V176" s="3"/>
    </row>
    <row r="177" spans="1:22" x14ac:dyDescent="0.2">
      <c r="A177" s="2">
        <v>2306.01028</v>
      </c>
      <c r="B177" s="16">
        <v>0</v>
      </c>
      <c r="C177" s="16">
        <v>0</v>
      </c>
      <c r="D177" s="16">
        <v>1</v>
      </c>
      <c r="E177" s="16">
        <v>1</v>
      </c>
      <c r="F177" s="16">
        <v>0</v>
      </c>
      <c r="G177" s="16">
        <v>0</v>
      </c>
      <c r="H177" s="16">
        <v>0</v>
      </c>
      <c r="I177" s="16">
        <v>0</v>
      </c>
      <c r="J177" s="16" t="s">
        <v>112</v>
      </c>
      <c r="M177" s="2">
        <v>2306.01028</v>
      </c>
      <c r="N177" s="3"/>
      <c r="O177" s="15"/>
      <c r="P177" s="3"/>
      <c r="Q177" s="3"/>
      <c r="R177" s="3"/>
      <c r="S177" s="3"/>
      <c r="T177" s="3"/>
      <c r="U177" s="3"/>
      <c r="V177" s="3"/>
    </row>
    <row r="178" spans="1:22" x14ac:dyDescent="0.2">
      <c r="A178" s="2">
        <v>2306.0010699999998</v>
      </c>
      <c r="B178" s="3"/>
      <c r="C178" s="3"/>
      <c r="D178" s="3"/>
      <c r="E178" s="3"/>
      <c r="F178" s="3"/>
      <c r="G178" s="3"/>
      <c r="H178" s="3"/>
      <c r="I178" s="3"/>
      <c r="J178" s="3"/>
      <c r="M178" s="2">
        <v>2306.0010699999998</v>
      </c>
      <c r="N178" s="3"/>
      <c r="O178" s="15"/>
      <c r="P178" s="3"/>
      <c r="Q178" s="3"/>
      <c r="R178" s="3"/>
      <c r="S178" s="3"/>
      <c r="T178" s="3"/>
      <c r="U178" s="3"/>
      <c r="V178" s="3"/>
    </row>
    <row r="179" spans="1:22" x14ac:dyDescent="0.2">
      <c r="A179" s="2">
        <v>2306.0056300000001</v>
      </c>
      <c r="B179" s="3"/>
      <c r="C179" s="3"/>
      <c r="D179" s="3"/>
      <c r="E179" s="3"/>
      <c r="F179" s="3"/>
      <c r="G179" s="3"/>
      <c r="H179" s="3"/>
      <c r="I179" s="3"/>
      <c r="J179" s="3"/>
      <c r="M179" s="2">
        <v>2306.0056300000001</v>
      </c>
      <c r="N179" s="3"/>
      <c r="O179" s="3"/>
      <c r="P179" s="3"/>
      <c r="Q179" s="3"/>
      <c r="R179" s="3"/>
      <c r="S179" s="3"/>
      <c r="T179" s="3"/>
      <c r="U179" s="3"/>
      <c r="V179" s="3"/>
    </row>
    <row r="180" spans="1:22" x14ac:dyDescent="0.2">
      <c r="A180" s="2">
        <v>2306.0013800000002</v>
      </c>
      <c r="B180" s="3"/>
      <c r="C180" s="3"/>
      <c r="D180" s="3"/>
      <c r="E180" s="3"/>
      <c r="F180" s="3"/>
      <c r="G180" s="3"/>
      <c r="H180" s="3"/>
      <c r="I180" s="3"/>
      <c r="J180" s="3"/>
      <c r="M180" s="2">
        <v>2306.0013800000002</v>
      </c>
      <c r="N180" s="3"/>
      <c r="O180" s="15"/>
      <c r="P180" s="3"/>
      <c r="Q180" s="3"/>
      <c r="R180" s="3"/>
      <c r="S180" s="3"/>
      <c r="T180" s="3"/>
      <c r="U180" s="3"/>
      <c r="V180" s="3"/>
    </row>
    <row r="181" spans="1:22" x14ac:dyDescent="0.2">
      <c r="A181" s="2">
        <v>2306.0459799999999</v>
      </c>
      <c r="B181" s="3"/>
      <c r="C181" s="15"/>
      <c r="D181" s="3"/>
      <c r="E181" s="3"/>
      <c r="F181" s="3"/>
      <c r="G181" s="3"/>
      <c r="H181" s="3"/>
      <c r="I181" s="3"/>
      <c r="J181" s="3"/>
      <c r="M181" s="2">
        <v>2306.0459799999999</v>
      </c>
      <c r="N181" s="3"/>
      <c r="O181" s="15"/>
      <c r="P181" s="3"/>
      <c r="Q181" s="3"/>
      <c r="R181" s="3"/>
      <c r="S181" s="3"/>
      <c r="T181" s="3"/>
      <c r="U181" s="3"/>
      <c r="V181" s="3"/>
    </row>
    <row r="182" spans="1:22" x14ac:dyDescent="0.2">
      <c r="A182" s="2">
        <v>2306.0059000000001</v>
      </c>
      <c r="B182" s="3"/>
      <c r="C182" s="3"/>
      <c r="D182" s="3"/>
      <c r="E182" s="3"/>
      <c r="F182" s="3"/>
      <c r="G182" s="3"/>
      <c r="H182" s="3"/>
      <c r="I182" s="3"/>
      <c r="J182" s="3"/>
      <c r="M182" s="2">
        <v>2306.0059000000001</v>
      </c>
      <c r="N182" s="3"/>
      <c r="O182" s="15"/>
      <c r="P182" s="3"/>
      <c r="Q182" s="3"/>
      <c r="R182" s="3"/>
      <c r="S182" s="3"/>
      <c r="T182" s="3"/>
      <c r="U182" s="3"/>
      <c r="V182" s="3"/>
    </row>
    <row r="183" spans="1:22" x14ac:dyDescent="0.2">
      <c r="A183" s="2">
        <v>2306.0182500000001</v>
      </c>
      <c r="B183" s="3"/>
      <c r="C183" s="3"/>
      <c r="D183" s="3"/>
      <c r="E183" s="3"/>
      <c r="F183" s="3"/>
      <c r="G183" s="3"/>
      <c r="H183" s="3"/>
      <c r="I183" s="3"/>
      <c r="J183" s="3"/>
      <c r="M183" s="2">
        <v>2306.0182500000001</v>
      </c>
      <c r="N183" s="3"/>
      <c r="O183" s="3"/>
      <c r="P183" s="3"/>
      <c r="Q183" s="3"/>
      <c r="R183" s="3"/>
      <c r="S183" s="3"/>
      <c r="T183" s="3"/>
      <c r="U183" s="3"/>
      <c r="V183" s="3"/>
    </row>
    <row r="184" spans="1:22" x14ac:dyDescent="0.2">
      <c r="A184" s="2">
        <v>2306.0090300000002</v>
      </c>
      <c r="B184" s="3"/>
      <c r="C184" s="3"/>
      <c r="D184" s="3"/>
      <c r="E184" s="3"/>
      <c r="F184" s="3"/>
      <c r="G184" s="3"/>
      <c r="H184" s="3"/>
      <c r="I184" s="3"/>
      <c r="J184" s="3"/>
      <c r="M184" s="2">
        <v>2306.0090300000002</v>
      </c>
      <c r="N184" s="3"/>
      <c r="O184" s="15"/>
      <c r="P184" s="3"/>
      <c r="Q184" s="3"/>
      <c r="R184" s="3"/>
      <c r="S184" s="3"/>
      <c r="T184" s="3"/>
      <c r="U184" s="3"/>
      <c r="V184" s="3"/>
    </row>
    <row r="185" spans="1:22" x14ac:dyDescent="0.2">
      <c r="A185" s="2">
        <v>2306.0035899999998</v>
      </c>
      <c r="B185" s="3"/>
      <c r="C185" s="15"/>
      <c r="D185" s="3"/>
      <c r="E185" s="3"/>
      <c r="F185" s="3"/>
      <c r="G185" s="3"/>
      <c r="H185" s="3"/>
      <c r="I185" s="3"/>
      <c r="J185" s="3"/>
      <c r="M185" s="2">
        <v>2306.0035899999998</v>
      </c>
      <c r="N185" s="3"/>
      <c r="O185" s="15"/>
      <c r="P185" s="3"/>
      <c r="Q185" s="3"/>
      <c r="R185" s="3"/>
      <c r="S185" s="3"/>
      <c r="T185" s="3"/>
      <c r="U185" s="3"/>
      <c r="V185" s="3"/>
    </row>
    <row r="186" spans="1:22" x14ac:dyDescent="0.2">
      <c r="A186" s="2">
        <v>2306.00702</v>
      </c>
      <c r="B186" s="3"/>
      <c r="C186" s="3"/>
      <c r="D186" s="3"/>
      <c r="E186" s="3"/>
      <c r="F186" s="3"/>
      <c r="G186" s="3"/>
      <c r="H186" s="3"/>
      <c r="I186" s="3"/>
      <c r="J186" s="3"/>
      <c r="M186" s="2">
        <v>2306.00702</v>
      </c>
      <c r="N186" s="3"/>
      <c r="O186" s="3"/>
      <c r="P186" s="3"/>
      <c r="Q186" s="3"/>
      <c r="R186" s="3"/>
      <c r="S186" s="3"/>
      <c r="T186" s="3"/>
      <c r="U186" s="3"/>
      <c r="V186" s="3"/>
    </row>
    <row r="187" spans="1:22" x14ac:dyDescent="0.2">
      <c r="A187" s="2">
        <v>2306.0015400000002</v>
      </c>
      <c r="B187" s="3"/>
      <c r="C187" s="3"/>
      <c r="D187" s="3"/>
      <c r="E187" s="3"/>
      <c r="F187" s="3"/>
      <c r="G187" s="3"/>
      <c r="H187" s="3"/>
      <c r="I187" s="3"/>
      <c r="J187" s="3"/>
      <c r="M187" s="2">
        <v>2306.0015400000002</v>
      </c>
      <c r="N187" s="3"/>
      <c r="O187" s="3"/>
      <c r="P187" s="3"/>
      <c r="Q187" s="3"/>
      <c r="R187" s="3"/>
      <c r="S187" s="3"/>
      <c r="T187" s="3"/>
      <c r="U187" s="3"/>
      <c r="V187" s="3"/>
    </row>
    <row r="188" spans="1:22" x14ac:dyDescent="0.2">
      <c r="A188" s="2">
        <v>2306.0053699999999</v>
      </c>
      <c r="B188" s="3"/>
      <c r="C188" s="15"/>
      <c r="D188" s="3"/>
      <c r="E188" s="3"/>
      <c r="F188" s="3"/>
      <c r="G188" s="3"/>
      <c r="H188" s="3"/>
      <c r="I188" s="3"/>
      <c r="J188" s="3"/>
      <c r="M188" s="2">
        <v>2306.0053699999999</v>
      </c>
      <c r="N188" s="3">
        <v>1</v>
      </c>
      <c r="O188" s="15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 t="s">
        <v>109</v>
      </c>
    </row>
    <row r="189" spans="1:22" x14ac:dyDescent="0.2">
      <c r="A189" s="2">
        <v>2306.0394099999999</v>
      </c>
      <c r="B189" s="3"/>
      <c r="C189" s="3"/>
      <c r="D189" s="3"/>
      <c r="E189" s="3"/>
      <c r="F189" s="3"/>
      <c r="G189" s="3"/>
      <c r="H189" s="3"/>
      <c r="I189" s="3"/>
      <c r="J189" s="3"/>
      <c r="M189" s="2">
        <v>2306.0394099999999</v>
      </c>
      <c r="N189" s="3"/>
      <c r="O189" s="3"/>
      <c r="P189" s="3"/>
      <c r="Q189" s="3"/>
      <c r="R189" s="3"/>
      <c r="S189" s="3"/>
      <c r="T189" s="3"/>
      <c r="U189" s="3"/>
      <c r="V189" s="3"/>
    </row>
    <row r="190" spans="1:22" x14ac:dyDescent="0.2">
      <c r="A190" s="2">
        <v>2306.0524099999998</v>
      </c>
      <c r="B190" s="3">
        <v>1</v>
      </c>
      <c r="C190" s="3">
        <v>1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 t="s">
        <v>115</v>
      </c>
      <c r="M190" s="2">
        <v>2306.0524099999998</v>
      </c>
      <c r="N190" s="3"/>
      <c r="O190" s="15"/>
      <c r="P190" s="3"/>
      <c r="Q190" s="3"/>
      <c r="R190" s="3"/>
      <c r="S190" s="3"/>
      <c r="T190" s="3"/>
      <c r="U190" s="3"/>
      <c r="V190" s="3"/>
    </row>
    <row r="191" spans="1:22" x14ac:dyDescent="0.2">
      <c r="A191" s="2">
        <v>2306.0073299999999</v>
      </c>
      <c r="B191" s="3"/>
      <c r="C191" s="3"/>
      <c r="D191" s="3"/>
      <c r="E191" s="3"/>
      <c r="F191" s="3"/>
      <c r="G191" s="3"/>
      <c r="H191" s="3"/>
      <c r="I191" s="3"/>
      <c r="J191" s="3"/>
      <c r="M191" s="2">
        <v>2306.0073299999999</v>
      </c>
      <c r="N191" s="3"/>
      <c r="O191" s="3"/>
      <c r="P191" s="3"/>
      <c r="Q191" s="3"/>
      <c r="R191" s="3"/>
      <c r="S191" s="3"/>
      <c r="T191" s="3"/>
      <c r="U191" s="3"/>
      <c r="V191" s="3"/>
    </row>
    <row r="192" spans="1:22" x14ac:dyDescent="0.2">
      <c r="A192" s="2">
        <v>2306.0016500000002</v>
      </c>
      <c r="B192" s="3"/>
      <c r="C192" s="15"/>
      <c r="D192" s="3"/>
      <c r="E192" s="3"/>
      <c r="F192" s="3"/>
      <c r="G192" s="3"/>
      <c r="H192" s="3"/>
      <c r="I192" s="3"/>
      <c r="J192" s="3"/>
      <c r="M192" s="2">
        <v>2306.0016500000002</v>
      </c>
      <c r="N192" s="17">
        <v>1</v>
      </c>
      <c r="O192" s="16">
        <v>0</v>
      </c>
      <c r="P192" s="16">
        <v>0</v>
      </c>
      <c r="Q192" s="16">
        <v>0</v>
      </c>
      <c r="R192" s="16">
        <v>0</v>
      </c>
      <c r="S192" s="16">
        <v>0</v>
      </c>
      <c r="T192" s="16">
        <v>0</v>
      </c>
      <c r="U192" s="16">
        <v>0</v>
      </c>
      <c r="V192" s="16" t="s">
        <v>109</v>
      </c>
    </row>
    <row r="193" spans="1:22" x14ac:dyDescent="0.2">
      <c r="A193" s="2">
        <v>2306.0034999999998</v>
      </c>
      <c r="B193" s="3"/>
      <c r="C193" s="3"/>
      <c r="D193" s="3"/>
      <c r="E193" s="3"/>
      <c r="F193" s="3"/>
      <c r="G193" s="3"/>
      <c r="H193" s="3"/>
      <c r="I193" s="3"/>
      <c r="J193" s="3"/>
      <c r="M193" s="2">
        <v>2306.0034999999998</v>
      </c>
      <c r="N193" s="3"/>
      <c r="O193" s="15"/>
      <c r="P193" s="3"/>
      <c r="Q193" s="3"/>
      <c r="R193" s="3"/>
      <c r="S193" s="3"/>
      <c r="T193" s="3"/>
      <c r="U193" s="3"/>
      <c r="V193" s="3"/>
    </row>
    <row r="194" spans="1:22" x14ac:dyDescent="0.2">
      <c r="A194" s="2">
        <v>2306.00506</v>
      </c>
      <c r="B194" s="3"/>
      <c r="C194" s="15"/>
      <c r="D194" s="3"/>
      <c r="E194" s="3"/>
      <c r="F194" s="3"/>
      <c r="G194" s="3"/>
      <c r="H194" s="3"/>
      <c r="I194" s="3"/>
      <c r="J194" s="3"/>
      <c r="M194" s="2">
        <v>2306.00506</v>
      </c>
      <c r="N194" s="3"/>
      <c r="O194" s="15"/>
      <c r="P194" s="3"/>
      <c r="Q194" s="3"/>
      <c r="R194" s="3"/>
      <c r="S194" s="3"/>
      <c r="T194" s="3"/>
      <c r="U194" s="3"/>
      <c r="V194" s="3"/>
    </row>
    <row r="195" spans="1:22" x14ac:dyDescent="0.2">
      <c r="A195" s="2">
        <v>2306.00101</v>
      </c>
      <c r="B195" s="3"/>
      <c r="C195" s="3"/>
      <c r="D195" s="3"/>
      <c r="E195" s="3"/>
      <c r="F195" s="3"/>
      <c r="G195" s="3"/>
      <c r="H195" s="3"/>
      <c r="I195" s="3"/>
      <c r="J195" s="3"/>
      <c r="M195" s="2">
        <v>2306.00101</v>
      </c>
      <c r="N195" s="3"/>
      <c r="O195" s="15"/>
      <c r="P195" s="3"/>
      <c r="Q195" s="3"/>
      <c r="R195" s="3"/>
      <c r="S195" s="3"/>
      <c r="T195" s="3"/>
      <c r="U195" s="3"/>
      <c r="V195" s="3"/>
    </row>
    <row r="196" spans="1:22" x14ac:dyDescent="0.2">
      <c r="A196" s="2">
        <v>2306.1260200000002</v>
      </c>
      <c r="B196" s="3"/>
      <c r="C196" s="15"/>
      <c r="D196" s="3"/>
      <c r="E196" s="3"/>
      <c r="F196" s="3"/>
      <c r="G196" s="3"/>
      <c r="H196" s="3"/>
      <c r="I196" s="3"/>
      <c r="J196" s="3"/>
      <c r="M196" s="2">
        <v>2306.1260200000002</v>
      </c>
      <c r="N196" s="3"/>
      <c r="O196" s="15"/>
      <c r="P196" s="3"/>
      <c r="Q196" s="3"/>
      <c r="R196" s="3"/>
      <c r="S196" s="3"/>
      <c r="T196" s="3"/>
      <c r="U196" s="3"/>
      <c r="V196" s="3"/>
    </row>
    <row r="197" spans="1:22" x14ac:dyDescent="0.2">
      <c r="A197" s="2">
        <v>2306.0033400000002</v>
      </c>
      <c r="B197" s="3"/>
      <c r="C197" s="15"/>
      <c r="D197" s="3"/>
      <c r="E197" s="3"/>
      <c r="F197" s="3"/>
      <c r="G197" s="3"/>
      <c r="H197" s="3"/>
      <c r="I197" s="3"/>
      <c r="J197" s="3"/>
      <c r="M197" s="2">
        <v>2306.0033400000002</v>
      </c>
      <c r="N197" s="3"/>
      <c r="O197" s="15"/>
      <c r="P197" s="3"/>
      <c r="Q197" s="3"/>
      <c r="R197" s="3"/>
      <c r="S197" s="3"/>
      <c r="T197" s="3"/>
      <c r="U197" s="3"/>
      <c r="V197" s="3"/>
    </row>
    <row r="198" spans="1:22" x14ac:dyDescent="0.2">
      <c r="A198" s="2">
        <v>2306.1450599999998</v>
      </c>
      <c r="B198" s="3"/>
      <c r="C198" s="15"/>
      <c r="D198" s="3"/>
      <c r="E198" s="3"/>
      <c r="F198" s="3"/>
      <c r="G198" s="3"/>
      <c r="H198" s="3"/>
      <c r="I198" s="3"/>
      <c r="J198" s="3"/>
      <c r="M198" s="2">
        <v>2306.1450599999998</v>
      </c>
      <c r="N198" s="3"/>
      <c r="O198" s="15"/>
      <c r="P198" s="3"/>
      <c r="Q198" s="3"/>
      <c r="R198" s="3"/>
      <c r="S198" s="3"/>
      <c r="T198" s="3"/>
      <c r="U198" s="3"/>
      <c r="V198" s="3"/>
    </row>
    <row r="199" spans="1:22" x14ac:dyDescent="0.2">
      <c r="A199" s="2">
        <v>2306.0056199999999</v>
      </c>
      <c r="B199" s="3"/>
      <c r="C199" s="3"/>
      <c r="D199" s="3"/>
      <c r="E199" s="3"/>
      <c r="F199" s="3"/>
      <c r="G199" s="3"/>
      <c r="H199" s="3"/>
      <c r="I199" s="3"/>
      <c r="J199" s="3"/>
      <c r="M199" s="2">
        <v>2306.0056199999999</v>
      </c>
      <c r="N199" s="3"/>
      <c r="O199" s="15"/>
      <c r="P199" s="3"/>
      <c r="Q199" s="3"/>
      <c r="R199" s="3"/>
      <c r="S199" s="3"/>
      <c r="T199" s="3"/>
      <c r="U199" s="3"/>
      <c r="V199" s="3"/>
    </row>
    <row r="200" spans="1:22" x14ac:dyDescent="0.2">
      <c r="A200" s="2">
        <v>2306.0075000000002</v>
      </c>
      <c r="B200" s="3"/>
      <c r="C200" s="3"/>
      <c r="D200" s="3"/>
      <c r="E200" s="3"/>
      <c r="F200" s="3"/>
      <c r="G200" s="3"/>
      <c r="H200" s="3"/>
      <c r="I200" s="3"/>
      <c r="J200" s="3"/>
      <c r="M200" s="2">
        <v>2306.0075000000002</v>
      </c>
      <c r="N200" s="3"/>
      <c r="O200" s="15"/>
      <c r="P200" s="3"/>
      <c r="Q200" s="3"/>
      <c r="R200" s="3"/>
      <c r="S200" s="3"/>
      <c r="T200" s="3"/>
      <c r="U200" s="3"/>
      <c r="V200" s="3"/>
    </row>
    <row r="201" spans="1:22" x14ac:dyDescent="0.2">
      <c r="A201" s="2">
        <v>2306.0777800000001</v>
      </c>
      <c r="B201" s="3"/>
      <c r="C201" s="3"/>
      <c r="D201" s="3"/>
      <c r="E201" s="3"/>
      <c r="F201" s="3"/>
      <c r="G201" s="3"/>
      <c r="H201" s="3"/>
      <c r="I201" s="3"/>
      <c r="J201" s="3"/>
      <c r="M201" s="2">
        <v>2306.0777800000001</v>
      </c>
      <c r="N201" s="3"/>
      <c r="O201" s="15"/>
      <c r="P201" s="3"/>
      <c r="Q201" s="3"/>
      <c r="R201" s="3"/>
      <c r="S201" s="3"/>
      <c r="T201" s="3"/>
      <c r="U201" s="3"/>
      <c r="V201" s="3"/>
    </row>
    <row r="202" spans="1:22" x14ac:dyDescent="0.2">
      <c r="A202" s="2">
        <v>2306.0013899999999</v>
      </c>
      <c r="B202" s="3"/>
      <c r="C202" s="3"/>
      <c r="D202" s="3"/>
      <c r="E202" s="3"/>
      <c r="F202" s="3"/>
      <c r="G202" s="3"/>
      <c r="H202" s="3"/>
      <c r="I202" s="3"/>
      <c r="J202" s="3"/>
      <c r="M202" s="2">
        <v>2306.0013899999999</v>
      </c>
      <c r="N202" s="3"/>
      <c r="O202" s="15"/>
      <c r="P202" s="3"/>
      <c r="Q202" s="3"/>
      <c r="R202" s="3"/>
      <c r="S202" s="3"/>
      <c r="T202" s="3"/>
      <c r="U202" s="3"/>
      <c r="V202" s="3"/>
    </row>
    <row r="203" spans="1:22" x14ac:dyDescent="0.2">
      <c r="A203" s="2">
        <v>2306.0055400000001</v>
      </c>
      <c r="B203" s="3"/>
      <c r="C203" s="3"/>
      <c r="D203" s="3"/>
      <c r="E203" s="3"/>
      <c r="F203" s="3"/>
      <c r="G203" s="3"/>
      <c r="H203" s="3"/>
      <c r="I203" s="3"/>
      <c r="J203" s="3"/>
      <c r="M203" s="2">
        <v>2306.0055400000001</v>
      </c>
      <c r="N203" s="17">
        <v>1</v>
      </c>
      <c r="O203" s="16">
        <v>0</v>
      </c>
      <c r="P203" s="16">
        <v>0</v>
      </c>
      <c r="Q203" s="16">
        <v>0</v>
      </c>
      <c r="R203" s="16">
        <v>0</v>
      </c>
      <c r="S203" s="16">
        <v>0</v>
      </c>
      <c r="T203" s="16">
        <v>0</v>
      </c>
      <c r="U203" s="16">
        <v>0</v>
      </c>
      <c r="V203" s="16" t="s">
        <v>109</v>
      </c>
    </row>
    <row r="204" spans="1:22" x14ac:dyDescent="0.2">
      <c r="A204" s="2">
        <v>2306.0012999999999</v>
      </c>
      <c r="B204" s="3"/>
      <c r="C204" s="15"/>
      <c r="D204" s="3"/>
      <c r="E204" s="3"/>
      <c r="F204" s="3"/>
      <c r="G204" s="3"/>
      <c r="H204" s="3"/>
      <c r="I204" s="3"/>
      <c r="J204" s="3"/>
      <c r="M204" s="2">
        <v>2306.0012999999999</v>
      </c>
      <c r="N204" s="3"/>
      <c r="O204" s="15"/>
      <c r="P204" s="3"/>
      <c r="Q204" s="3"/>
      <c r="R204" s="3"/>
      <c r="S204" s="3"/>
      <c r="T204" s="3"/>
      <c r="U204" s="3"/>
      <c r="V204" s="3"/>
    </row>
    <row r="205" spans="1:22" x14ac:dyDescent="0.2">
      <c r="A205" s="2">
        <v>2306.0266700000002</v>
      </c>
      <c r="B205" s="3"/>
      <c r="C205" s="15"/>
      <c r="D205" s="3"/>
      <c r="E205" s="3"/>
      <c r="F205" s="3"/>
      <c r="G205" s="3"/>
      <c r="H205" s="3"/>
      <c r="I205" s="3"/>
      <c r="J205" s="3"/>
      <c r="M205" s="2">
        <v>2306.0266700000002</v>
      </c>
      <c r="N205" s="3"/>
      <c r="O205" s="15"/>
      <c r="P205" s="3"/>
      <c r="Q205" s="3"/>
      <c r="R205" s="3"/>
      <c r="S205" s="3"/>
      <c r="T205" s="3"/>
      <c r="U205" s="3"/>
      <c r="V205" s="3"/>
    </row>
    <row r="206" spans="1:22" x14ac:dyDescent="0.2">
      <c r="A206" s="2">
        <v>2306.0099399999999</v>
      </c>
      <c r="B206" s="16">
        <v>1</v>
      </c>
      <c r="C206" s="16">
        <v>0</v>
      </c>
      <c r="D206" s="16">
        <v>0</v>
      </c>
      <c r="E206" s="16">
        <v>0</v>
      </c>
      <c r="F206" s="16">
        <v>0</v>
      </c>
      <c r="G206" s="16">
        <v>0</v>
      </c>
      <c r="H206" s="16">
        <v>0</v>
      </c>
      <c r="I206" s="16">
        <v>0</v>
      </c>
      <c r="J206" s="16" t="s">
        <v>109</v>
      </c>
      <c r="M206" s="2">
        <v>2306.0099399999999</v>
      </c>
      <c r="N206" s="3"/>
      <c r="O206" s="15"/>
      <c r="P206" s="3"/>
      <c r="Q206" s="3"/>
      <c r="R206" s="3"/>
      <c r="S206" s="3"/>
      <c r="T206" s="3"/>
      <c r="U206" s="3"/>
      <c r="V206" s="3"/>
    </row>
    <row r="207" spans="1:22" x14ac:dyDescent="0.2">
      <c r="A207" s="2">
        <v>2306.0016300000002</v>
      </c>
      <c r="B207" s="3"/>
      <c r="C207" s="15"/>
      <c r="D207" s="3"/>
      <c r="E207" s="3"/>
      <c r="F207" s="3"/>
      <c r="G207" s="3"/>
      <c r="H207" s="3"/>
      <c r="I207" s="3"/>
      <c r="J207" s="3"/>
      <c r="M207" s="2">
        <v>2306.0016300000002</v>
      </c>
      <c r="N207" s="3"/>
      <c r="O207" s="15"/>
      <c r="P207" s="3"/>
      <c r="Q207" s="3"/>
      <c r="R207" s="3"/>
      <c r="S207" s="3"/>
      <c r="T207" s="3"/>
      <c r="U207" s="3"/>
      <c r="V207" s="3"/>
    </row>
    <row r="208" spans="1:22" x14ac:dyDescent="0.2">
      <c r="A208" s="2">
        <v>2306.0206199999998</v>
      </c>
      <c r="B208" s="3"/>
      <c r="C208" s="3"/>
      <c r="D208" s="3"/>
      <c r="E208" s="3"/>
      <c r="F208" s="3"/>
      <c r="G208" s="3"/>
      <c r="H208" s="3"/>
      <c r="I208" s="3"/>
      <c r="J208" s="3"/>
      <c r="M208" s="2">
        <v>2306.0206199999998</v>
      </c>
      <c r="N208" s="3"/>
      <c r="O208" s="3"/>
      <c r="P208" s="3"/>
      <c r="Q208" s="3"/>
      <c r="R208" s="3"/>
      <c r="S208" s="3"/>
      <c r="T208" s="3"/>
      <c r="U208" s="3"/>
      <c r="V208" s="3"/>
    </row>
    <row r="209" spans="1:22" x14ac:dyDescent="0.2">
      <c r="A209" s="2">
        <v>2306.0209599999998</v>
      </c>
      <c r="B209" s="3"/>
      <c r="C209" s="15"/>
      <c r="D209" s="3"/>
      <c r="E209" s="3"/>
      <c r="F209" s="3"/>
      <c r="G209" s="3"/>
      <c r="H209" s="3"/>
      <c r="I209" s="3"/>
      <c r="J209" s="3"/>
      <c r="M209" s="2">
        <v>2306.0209599999998</v>
      </c>
      <c r="N209" s="3"/>
      <c r="O209" s="3"/>
      <c r="P209" s="3"/>
      <c r="Q209" s="3"/>
      <c r="R209" s="3"/>
      <c r="S209" s="3"/>
      <c r="T209" s="3"/>
      <c r="U209" s="3"/>
      <c r="V209" s="3"/>
    </row>
    <row r="210" spans="1:22" x14ac:dyDescent="0.2">
      <c r="A210" s="2">
        <v>2306.0019000000002</v>
      </c>
      <c r="B210" s="3"/>
      <c r="C210" s="3"/>
      <c r="D210" s="3"/>
      <c r="E210" s="3"/>
      <c r="F210" s="3"/>
      <c r="G210" s="3"/>
      <c r="H210" s="3"/>
      <c r="I210" s="3"/>
      <c r="J210" s="3"/>
      <c r="M210" s="2">
        <v>2306.0019000000002</v>
      </c>
      <c r="N210" s="3"/>
      <c r="O210" s="15"/>
      <c r="P210" s="3"/>
      <c r="Q210" s="3"/>
      <c r="R210" s="3"/>
      <c r="S210" s="3"/>
      <c r="T210" s="3"/>
      <c r="U210" s="3"/>
      <c r="V210" s="3"/>
    </row>
    <row r="211" spans="1:22" x14ac:dyDescent="0.2">
      <c r="A211" s="2">
        <v>2306.0128399999999</v>
      </c>
      <c r="B211" s="3"/>
      <c r="C211" s="3"/>
      <c r="D211" s="3"/>
      <c r="E211" s="3"/>
      <c r="F211" s="3"/>
      <c r="G211" s="3"/>
      <c r="H211" s="3"/>
      <c r="I211" s="3"/>
      <c r="J211" s="3"/>
      <c r="M211" s="2">
        <v>2306.0128399999999</v>
      </c>
      <c r="N211" s="3"/>
      <c r="O211" s="3"/>
      <c r="P211" s="3"/>
      <c r="Q211" s="3"/>
      <c r="R211" s="3"/>
      <c r="S211" s="3"/>
      <c r="T211" s="3"/>
      <c r="U211" s="3"/>
      <c r="V211" s="3"/>
    </row>
    <row r="212" spans="1:22" x14ac:dyDescent="0.2">
      <c r="A212" s="2">
        <v>2306.10905</v>
      </c>
      <c r="B212" s="3"/>
      <c r="C212" s="3"/>
      <c r="D212" s="3"/>
      <c r="E212" s="3"/>
      <c r="F212" s="3"/>
      <c r="G212" s="3"/>
      <c r="H212" s="3"/>
      <c r="I212" s="3"/>
      <c r="J212" s="3"/>
      <c r="M212" s="2">
        <v>2306.10905</v>
      </c>
      <c r="N212" s="3"/>
      <c r="O212" s="15"/>
      <c r="P212" s="3"/>
      <c r="Q212" s="3"/>
      <c r="R212" s="3"/>
      <c r="S212" s="3"/>
      <c r="T212" s="3"/>
      <c r="U212" s="3"/>
      <c r="V212" s="3"/>
    </row>
    <row r="213" spans="1:22" x14ac:dyDescent="0.2">
      <c r="A213" s="2">
        <v>2306.0039400000001</v>
      </c>
      <c r="B213" s="3"/>
      <c r="C213" s="3"/>
      <c r="D213" s="3"/>
      <c r="E213" s="3"/>
      <c r="F213" s="3"/>
      <c r="G213" s="3"/>
      <c r="H213" s="3"/>
      <c r="I213" s="3"/>
      <c r="J213" s="3"/>
      <c r="M213" s="2">
        <v>2306.0039400000001</v>
      </c>
      <c r="N213" s="3">
        <v>1</v>
      </c>
      <c r="O213" s="15"/>
      <c r="P213" s="3"/>
      <c r="Q213" s="3"/>
      <c r="R213" s="3"/>
      <c r="S213" s="3"/>
      <c r="T213" s="3"/>
      <c r="U213" s="3"/>
      <c r="V213" s="3" t="s">
        <v>132</v>
      </c>
    </row>
    <row r="214" spans="1:22" x14ac:dyDescent="0.2">
      <c r="A214" s="2">
        <v>2306.0035800000001</v>
      </c>
      <c r="B214" s="3"/>
      <c r="C214" s="3"/>
      <c r="D214" s="3"/>
      <c r="E214" s="3"/>
      <c r="F214" s="3"/>
      <c r="G214" s="3"/>
      <c r="H214" s="3"/>
      <c r="I214" s="3"/>
      <c r="J214" s="3"/>
      <c r="M214" s="2">
        <v>2306.0035800000001</v>
      </c>
      <c r="N214" s="3"/>
      <c r="O214" s="15"/>
      <c r="P214" s="3"/>
      <c r="Q214" s="3"/>
      <c r="R214" s="3"/>
      <c r="S214" s="3"/>
      <c r="T214" s="3"/>
      <c r="U214" s="3"/>
      <c r="V214" s="3"/>
    </row>
    <row r="215" spans="1:22" x14ac:dyDescent="0.2">
      <c r="A215" s="2">
        <v>2306.00531</v>
      </c>
      <c r="B215" s="3"/>
      <c r="C215" s="3"/>
      <c r="D215" s="3"/>
      <c r="E215" s="3"/>
      <c r="F215" s="3"/>
      <c r="G215" s="3"/>
      <c r="H215" s="3"/>
      <c r="I215" s="3"/>
      <c r="J215" s="3"/>
      <c r="M215" s="2">
        <v>2306.00531</v>
      </c>
      <c r="N215" s="3"/>
      <c r="O215" s="3"/>
      <c r="P215" s="3"/>
      <c r="Q215" s="3"/>
      <c r="R215" s="3"/>
      <c r="S215" s="3"/>
      <c r="T215" s="3"/>
      <c r="U215" s="3"/>
      <c r="V215" s="3"/>
    </row>
    <row r="216" spans="1:22" x14ac:dyDescent="0.2">
      <c r="A216" s="2">
        <v>2306.0036700000001</v>
      </c>
      <c r="B216" s="3"/>
      <c r="C216" s="3"/>
      <c r="D216" s="3"/>
      <c r="E216" s="3"/>
      <c r="F216" s="3"/>
      <c r="G216" s="3"/>
      <c r="H216" s="3"/>
      <c r="I216" s="3"/>
      <c r="J216" s="3"/>
      <c r="M216" s="2">
        <v>2306.0036700000001</v>
      </c>
      <c r="N216" s="3"/>
      <c r="O216" s="15"/>
      <c r="P216" s="3"/>
      <c r="Q216" s="3"/>
      <c r="R216" s="3"/>
      <c r="S216" s="3"/>
      <c r="T216" s="3"/>
      <c r="U216" s="3"/>
      <c r="V216" s="3"/>
    </row>
    <row r="217" spans="1:22" x14ac:dyDescent="0.2">
      <c r="A217" s="2">
        <v>2306.00155</v>
      </c>
      <c r="B217" s="3"/>
      <c r="C217" s="3"/>
      <c r="D217" s="3"/>
      <c r="E217" s="3"/>
      <c r="F217" s="3"/>
      <c r="G217" s="3"/>
      <c r="H217" s="3"/>
      <c r="I217" s="3"/>
      <c r="J217" s="3"/>
      <c r="M217" s="2">
        <v>2306.00155</v>
      </c>
      <c r="N217" s="3"/>
      <c r="O217" s="15"/>
      <c r="P217" s="3"/>
      <c r="Q217" s="3"/>
      <c r="R217" s="3"/>
      <c r="S217" s="3"/>
      <c r="T217" s="3"/>
      <c r="U217" s="3"/>
      <c r="V217" s="3"/>
    </row>
    <row r="218" spans="1:22" x14ac:dyDescent="0.2">
      <c r="A218" s="2">
        <v>2306.01073</v>
      </c>
      <c r="B218" s="3"/>
      <c r="C218" s="3"/>
      <c r="D218" s="3"/>
      <c r="E218" s="3"/>
      <c r="F218" s="3"/>
      <c r="G218" s="3"/>
      <c r="H218" s="3"/>
      <c r="I218" s="3"/>
      <c r="J218" s="3"/>
      <c r="M218" s="2">
        <v>2306.01073</v>
      </c>
      <c r="N218" s="3"/>
      <c r="O218" s="3"/>
      <c r="P218" s="3"/>
      <c r="Q218" s="3"/>
      <c r="R218" s="3"/>
      <c r="S218" s="3"/>
      <c r="T218" s="3"/>
      <c r="U218" s="3"/>
      <c r="V218" s="3"/>
    </row>
    <row r="219" spans="1:22" x14ac:dyDescent="0.2">
      <c r="A219" s="2">
        <v>2306.0162500000001</v>
      </c>
      <c r="B219" s="3">
        <v>1</v>
      </c>
      <c r="C219" s="3">
        <v>1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 t="s">
        <v>116</v>
      </c>
      <c r="M219" s="2">
        <v>2306.0162500000001</v>
      </c>
      <c r="N219" s="3"/>
      <c r="O219" s="15"/>
      <c r="P219" s="3"/>
      <c r="Q219" s="3"/>
      <c r="R219" s="3"/>
      <c r="S219" s="3"/>
      <c r="T219" s="3"/>
      <c r="U219" s="3"/>
      <c r="V219" s="3"/>
    </row>
    <row r="220" spans="1:22" x14ac:dyDescent="0.2">
      <c r="A220" s="2">
        <v>2306.0058100000001</v>
      </c>
      <c r="B220" s="3"/>
      <c r="C220" s="3"/>
      <c r="D220" s="3"/>
      <c r="E220" s="3"/>
      <c r="F220" s="3"/>
      <c r="G220" s="3"/>
      <c r="H220" s="3"/>
      <c r="I220" s="3"/>
      <c r="J220" s="3"/>
      <c r="M220" s="2">
        <v>2306.0058100000001</v>
      </c>
      <c r="N220" s="3"/>
      <c r="O220" s="15"/>
      <c r="P220" s="3"/>
      <c r="Q220" s="3"/>
      <c r="R220" s="3"/>
      <c r="S220" s="3"/>
      <c r="T220" s="3"/>
      <c r="U220" s="3"/>
      <c r="V220" s="3"/>
    </row>
    <row r="221" spans="1:22" x14ac:dyDescent="0.2">
      <c r="A221" s="2">
        <v>2306.0166100000001</v>
      </c>
      <c r="B221" s="3"/>
      <c r="C221" s="15"/>
      <c r="D221" s="3"/>
      <c r="E221" s="3"/>
      <c r="F221" s="3"/>
      <c r="G221" s="3"/>
      <c r="H221" s="3"/>
      <c r="I221" s="3"/>
      <c r="J221" s="3"/>
      <c r="M221" s="2">
        <v>2306.0166100000001</v>
      </c>
      <c r="N221" s="3"/>
      <c r="O221" s="15"/>
      <c r="P221" s="3"/>
      <c r="Q221" s="3"/>
      <c r="R221" s="3"/>
      <c r="S221" s="3"/>
      <c r="T221" s="3"/>
      <c r="U221" s="3"/>
      <c r="V221" s="3"/>
    </row>
    <row r="222" spans="1:22" x14ac:dyDescent="0.2">
      <c r="A222" s="2">
        <v>2306.0057499999998</v>
      </c>
      <c r="B222" s="3"/>
      <c r="C222" s="3"/>
      <c r="D222" s="3"/>
      <c r="E222" s="3"/>
      <c r="F222" s="3"/>
      <c r="G222" s="3"/>
      <c r="H222" s="3"/>
      <c r="I222" s="3"/>
      <c r="J222" s="3"/>
      <c r="M222" s="2">
        <v>2306.0057499999998</v>
      </c>
      <c r="N222" s="3"/>
      <c r="O222" s="3"/>
      <c r="P222" s="3"/>
      <c r="Q222" s="3"/>
      <c r="R222" s="3"/>
      <c r="S222" s="3"/>
      <c r="T222" s="3"/>
      <c r="U222" s="3"/>
      <c r="V222" s="3"/>
    </row>
    <row r="223" spans="1:22" x14ac:dyDescent="0.2">
      <c r="A223" s="2">
        <v>2306.0580300000001</v>
      </c>
      <c r="B223" s="16">
        <v>1</v>
      </c>
      <c r="C223" s="16">
        <v>0</v>
      </c>
      <c r="D223" s="16">
        <v>0</v>
      </c>
      <c r="E223" s="16">
        <v>0</v>
      </c>
      <c r="F223" s="16">
        <v>0</v>
      </c>
      <c r="G223" s="16">
        <v>0</v>
      </c>
      <c r="H223" s="16">
        <v>0</v>
      </c>
      <c r="I223" s="16">
        <v>0</v>
      </c>
      <c r="J223" s="16" t="s">
        <v>109</v>
      </c>
      <c r="M223" s="2">
        <v>2306.0580300000001</v>
      </c>
      <c r="N223" s="3"/>
      <c r="O223" s="15"/>
      <c r="P223" s="3"/>
      <c r="Q223" s="3"/>
      <c r="R223" s="3"/>
      <c r="S223" s="3"/>
      <c r="T223" s="3"/>
      <c r="U223" s="3"/>
      <c r="V223" s="3"/>
    </row>
    <row r="224" spans="1:22" x14ac:dyDescent="0.2">
      <c r="A224" s="2">
        <v>2306.0011599999998</v>
      </c>
      <c r="B224" s="3"/>
      <c r="C224" s="3"/>
      <c r="D224" s="3"/>
      <c r="E224" s="3"/>
      <c r="F224" s="3"/>
      <c r="G224" s="3"/>
      <c r="H224" s="3"/>
      <c r="I224" s="3"/>
      <c r="J224" s="3"/>
      <c r="M224" s="2">
        <v>2306.0011599999998</v>
      </c>
      <c r="N224" s="3"/>
      <c r="O224" s="15"/>
      <c r="P224" s="3"/>
      <c r="Q224" s="3"/>
      <c r="R224" s="3"/>
      <c r="S224" s="3"/>
      <c r="T224" s="3"/>
      <c r="U224" s="3"/>
      <c r="V224" s="3"/>
    </row>
    <row r="225" spans="1:22" x14ac:dyDescent="0.2">
      <c r="A225" s="2">
        <v>2306.0012000000002</v>
      </c>
      <c r="B225" s="3"/>
      <c r="C225" s="3"/>
      <c r="D225" s="3"/>
      <c r="E225" s="3"/>
      <c r="F225" s="3"/>
      <c r="G225" s="3"/>
      <c r="H225" s="3"/>
      <c r="I225" s="3"/>
      <c r="J225" s="3"/>
      <c r="M225" s="2">
        <v>2306.0012000000002</v>
      </c>
      <c r="N225" s="3"/>
      <c r="O225" s="3"/>
      <c r="P225" s="3"/>
      <c r="Q225" s="3"/>
      <c r="R225" s="3"/>
      <c r="S225" s="3"/>
      <c r="T225" s="3"/>
      <c r="U225" s="3"/>
      <c r="V225" s="3"/>
    </row>
    <row r="226" spans="1:22" x14ac:dyDescent="0.2">
      <c r="A226" s="2">
        <v>2306.0078199999998</v>
      </c>
      <c r="B226" s="3"/>
      <c r="C226" s="15"/>
      <c r="D226" s="3"/>
      <c r="E226" s="3"/>
      <c r="F226" s="3"/>
      <c r="G226" s="3"/>
      <c r="H226" s="3"/>
      <c r="I226" s="3"/>
      <c r="J226" s="3"/>
      <c r="M226" s="2">
        <v>2306.0078199999998</v>
      </c>
      <c r="N226" s="3"/>
      <c r="O226" s="15"/>
      <c r="P226" s="3"/>
      <c r="Q226" s="3"/>
      <c r="R226" s="3"/>
      <c r="S226" s="3"/>
      <c r="T226" s="3"/>
      <c r="U226" s="3"/>
      <c r="V226" s="3"/>
    </row>
    <row r="227" spans="1:22" x14ac:dyDescent="0.2">
      <c r="A227" s="2">
        <v>2306.0458699999999</v>
      </c>
      <c r="B227" s="3"/>
      <c r="C227" s="15"/>
      <c r="D227" s="3"/>
      <c r="E227" s="3"/>
      <c r="F227" s="3"/>
      <c r="G227" s="3"/>
      <c r="H227" s="3"/>
      <c r="I227" s="3"/>
      <c r="J227" s="3"/>
      <c r="M227" s="2">
        <v>2306.0458699999999</v>
      </c>
      <c r="N227" s="3"/>
      <c r="O227" s="15"/>
      <c r="P227" s="3"/>
      <c r="Q227" s="3"/>
      <c r="R227" s="3"/>
      <c r="S227" s="3"/>
      <c r="T227" s="3"/>
      <c r="U227" s="3"/>
      <c r="V227" s="3"/>
    </row>
    <row r="228" spans="1:22" x14ac:dyDescent="0.2">
      <c r="A228" s="2">
        <v>2306.0018700000001</v>
      </c>
      <c r="B228" s="3"/>
      <c r="C228" s="3"/>
      <c r="D228" s="3"/>
      <c r="E228" s="3"/>
      <c r="F228" s="3"/>
      <c r="G228" s="3"/>
      <c r="H228" s="3"/>
      <c r="I228" s="3"/>
      <c r="J228" s="3"/>
      <c r="M228" s="2">
        <v>2306.0018700000001</v>
      </c>
      <c r="N228" s="3"/>
      <c r="O228" s="15"/>
      <c r="P228" s="3"/>
      <c r="Q228" s="3"/>
      <c r="R228" s="3"/>
      <c r="S228" s="3"/>
      <c r="T228" s="3"/>
      <c r="U228" s="3"/>
      <c r="V228" s="3"/>
    </row>
    <row r="229" spans="1:22" x14ac:dyDescent="0.2">
      <c r="A229" s="2">
        <v>2306.0129400000001</v>
      </c>
      <c r="B229" s="3"/>
      <c r="C229" s="15"/>
      <c r="D229" s="3"/>
      <c r="E229" s="3"/>
      <c r="F229" s="3"/>
      <c r="G229" s="3"/>
      <c r="H229" s="3"/>
      <c r="I229" s="3"/>
      <c r="J229" s="3"/>
      <c r="M229" s="2">
        <v>2306.0129400000001</v>
      </c>
      <c r="N229" s="3"/>
      <c r="O229" s="15"/>
      <c r="P229" s="3"/>
      <c r="Q229" s="3"/>
      <c r="R229" s="3"/>
      <c r="S229" s="3"/>
      <c r="T229" s="3"/>
      <c r="U229" s="3"/>
      <c r="V229" s="3"/>
    </row>
    <row r="230" spans="1:22" x14ac:dyDescent="0.2">
      <c r="A230" s="2">
        <v>2306.0050999999999</v>
      </c>
      <c r="B230" s="3"/>
      <c r="C230" s="3"/>
      <c r="D230" s="3"/>
      <c r="E230" s="3"/>
      <c r="F230" s="3"/>
      <c r="G230" s="3"/>
      <c r="H230" s="3"/>
      <c r="I230" s="3"/>
      <c r="J230" s="3"/>
      <c r="M230" s="2">
        <v>2306.0050999999999</v>
      </c>
      <c r="N230" s="17">
        <v>1</v>
      </c>
      <c r="O230" s="16">
        <v>0</v>
      </c>
      <c r="P230" s="16">
        <v>0</v>
      </c>
      <c r="Q230" s="16">
        <v>0</v>
      </c>
      <c r="R230" s="16">
        <v>0</v>
      </c>
      <c r="S230" s="16">
        <v>0</v>
      </c>
      <c r="T230" s="16">
        <v>0</v>
      </c>
      <c r="U230" s="16">
        <v>0</v>
      </c>
      <c r="V230" s="16" t="s">
        <v>109</v>
      </c>
    </row>
    <row r="231" spans="1:22" x14ac:dyDescent="0.2">
      <c r="A231" s="2">
        <v>2306.03395</v>
      </c>
      <c r="B231" s="16">
        <v>1</v>
      </c>
      <c r="C231" s="16">
        <v>0</v>
      </c>
      <c r="D231" s="16">
        <v>0</v>
      </c>
      <c r="E231" s="16">
        <v>0</v>
      </c>
      <c r="F231" s="16">
        <v>0</v>
      </c>
      <c r="G231" s="16">
        <v>0</v>
      </c>
      <c r="H231" s="16">
        <v>0</v>
      </c>
      <c r="I231" s="16">
        <v>0</v>
      </c>
      <c r="J231" s="16" t="s">
        <v>109</v>
      </c>
      <c r="M231" s="2">
        <v>2306.03395</v>
      </c>
      <c r="N231" s="3">
        <v>1</v>
      </c>
      <c r="O231" s="3"/>
      <c r="P231" s="3"/>
      <c r="Q231" s="3"/>
      <c r="R231" s="3"/>
      <c r="S231" s="3"/>
      <c r="T231" s="3"/>
      <c r="U231" s="3"/>
      <c r="V231" s="3" t="s">
        <v>133</v>
      </c>
    </row>
    <row r="232" spans="1:22" x14ac:dyDescent="0.2">
      <c r="A232" s="2">
        <v>2306.0014200000001</v>
      </c>
      <c r="B232" s="3"/>
      <c r="C232" s="3"/>
      <c r="D232" s="3"/>
      <c r="E232" s="3"/>
      <c r="F232" s="3"/>
      <c r="G232" s="3"/>
      <c r="H232" s="3"/>
      <c r="I232" s="3"/>
      <c r="J232" s="3"/>
      <c r="M232" s="2">
        <v>2306.0014200000001</v>
      </c>
      <c r="N232" s="3"/>
      <c r="O232" s="3"/>
      <c r="P232" s="3"/>
      <c r="Q232" s="3"/>
      <c r="R232" s="3"/>
      <c r="S232" s="3"/>
      <c r="T232" s="3"/>
      <c r="U232" s="3"/>
      <c r="V232" s="3"/>
    </row>
    <row r="233" spans="1:22" x14ac:dyDescent="0.2">
      <c r="A233" s="2">
        <v>2306.06241</v>
      </c>
      <c r="B233" s="3"/>
      <c r="C233" s="15"/>
      <c r="D233" s="3"/>
      <c r="E233" s="3"/>
      <c r="F233" s="3"/>
      <c r="G233" s="3"/>
      <c r="H233" s="3"/>
      <c r="I233" s="3"/>
      <c r="J233" s="3"/>
      <c r="M233" s="2">
        <v>2306.06241</v>
      </c>
      <c r="N233" s="3"/>
      <c r="O233" s="15"/>
      <c r="P233" s="3"/>
      <c r="Q233" s="3"/>
      <c r="R233" s="3"/>
      <c r="S233" s="3"/>
      <c r="T233" s="3"/>
      <c r="U233" s="3"/>
      <c r="V233" s="3"/>
    </row>
    <row r="234" spans="1:22" x14ac:dyDescent="0.2">
      <c r="A234" s="2">
        <v>2306.0163200000002</v>
      </c>
      <c r="B234" s="3"/>
      <c r="C234" s="15"/>
      <c r="D234" s="3"/>
      <c r="E234" s="3"/>
      <c r="F234" s="3"/>
      <c r="G234" s="3"/>
      <c r="H234" s="3"/>
      <c r="I234" s="3"/>
      <c r="J234" s="3"/>
      <c r="M234" s="2">
        <v>2306.0163200000002</v>
      </c>
      <c r="N234" s="3"/>
      <c r="O234" s="15"/>
      <c r="P234" s="3"/>
      <c r="Q234" s="3"/>
      <c r="R234" s="3"/>
      <c r="S234" s="3"/>
      <c r="T234" s="3"/>
      <c r="U234" s="3"/>
      <c r="V234" s="3"/>
    </row>
    <row r="235" spans="1:22" x14ac:dyDescent="0.2">
      <c r="A235" s="2">
        <v>2306.0106300000002</v>
      </c>
      <c r="B235" s="3"/>
      <c r="C235" s="3"/>
      <c r="D235" s="3"/>
      <c r="E235" s="3"/>
      <c r="F235" s="3"/>
      <c r="G235" s="3"/>
      <c r="H235" s="3"/>
      <c r="I235" s="3"/>
      <c r="J235" s="3"/>
      <c r="M235" s="2">
        <v>2306.0106300000002</v>
      </c>
      <c r="N235" s="3"/>
      <c r="O235" s="15"/>
      <c r="P235" s="3"/>
      <c r="Q235" s="3"/>
      <c r="R235" s="3"/>
      <c r="S235" s="3"/>
      <c r="T235" s="3"/>
      <c r="U235" s="3"/>
      <c r="V235" s="3"/>
    </row>
    <row r="236" spans="1:22" x14ac:dyDescent="0.2">
      <c r="A236" s="2">
        <v>2306.0014500000002</v>
      </c>
      <c r="B236" s="3"/>
      <c r="C236" s="15"/>
      <c r="D236" s="3"/>
      <c r="E236" s="3"/>
      <c r="F236" s="3"/>
      <c r="G236" s="3"/>
      <c r="H236" s="3"/>
      <c r="I236" s="3"/>
      <c r="J236" s="3" t="s">
        <v>107</v>
      </c>
      <c r="M236" s="2">
        <v>2306.0014500000002</v>
      </c>
      <c r="N236" s="3"/>
      <c r="O236" s="15"/>
      <c r="P236" s="3"/>
      <c r="Q236" s="3"/>
      <c r="R236" s="3"/>
      <c r="S236" s="3"/>
      <c r="T236" s="3"/>
      <c r="U236" s="3"/>
      <c r="V236" s="3" t="s">
        <v>107</v>
      </c>
    </row>
    <row r="237" spans="1:22" x14ac:dyDescent="0.2">
      <c r="A237" s="2">
        <v>2306.0180300000002</v>
      </c>
      <c r="B237" s="16">
        <v>1</v>
      </c>
      <c r="C237" s="16">
        <v>0</v>
      </c>
      <c r="D237" s="16">
        <v>0</v>
      </c>
      <c r="E237" s="16">
        <v>0</v>
      </c>
      <c r="F237" s="16">
        <v>0</v>
      </c>
      <c r="G237" s="16">
        <v>0</v>
      </c>
      <c r="H237" s="16">
        <v>0</v>
      </c>
      <c r="I237" s="16">
        <v>0</v>
      </c>
      <c r="J237" s="16" t="s">
        <v>109</v>
      </c>
      <c r="M237" s="2">
        <v>2306.0180300000002</v>
      </c>
      <c r="N237" s="3"/>
      <c r="O237" s="3"/>
      <c r="P237" s="3"/>
      <c r="Q237" s="3"/>
      <c r="R237" s="3"/>
      <c r="S237" s="3"/>
      <c r="T237" s="3"/>
      <c r="U237" s="3"/>
      <c r="V237" s="3"/>
    </row>
    <row r="238" spans="1:22" x14ac:dyDescent="0.2">
      <c r="A238" s="2">
        <v>2306.0376799999999</v>
      </c>
      <c r="B238" s="3"/>
      <c r="C238" s="3"/>
      <c r="D238" s="3"/>
      <c r="E238" s="3"/>
      <c r="F238" s="3"/>
      <c r="G238" s="3"/>
      <c r="H238" s="3"/>
      <c r="I238" s="3"/>
      <c r="J238" s="3"/>
      <c r="M238" s="2">
        <v>2306.0376799999999</v>
      </c>
      <c r="N238" s="3"/>
      <c r="O238" s="3"/>
      <c r="P238" s="3"/>
      <c r="Q238" s="3"/>
      <c r="R238" s="3"/>
      <c r="S238" s="3"/>
      <c r="T238" s="3"/>
      <c r="U238" s="3"/>
      <c r="V238" s="3"/>
    </row>
    <row r="239" spans="1:22" x14ac:dyDescent="0.2">
      <c r="A239" s="2">
        <v>2306.00126</v>
      </c>
      <c r="B239" s="3"/>
      <c r="C239" s="3"/>
      <c r="D239" s="3"/>
      <c r="E239" s="3"/>
      <c r="F239" s="3"/>
      <c r="G239" s="3"/>
      <c r="H239" s="3"/>
      <c r="I239" s="3"/>
      <c r="J239" s="3"/>
      <c r="M239" s="2">
        <v>2306.00126</v>
      </c>
      <c r="N239" s="3"/>
      <c r="O239" s="15"/>
      <c r="P239" s="3"/>
      <c r="Q239" s="3"/>
      <c r="R239" s="3"/>
      <c r="S239" s="3"/>
      <c r="T239" s="3"/>
      <c r="U239" s="3"/>
      <c r="V239" s="3"/>
    </row>
    <row r="240" spans="1:22" x14ac:dyDescent="0.2">
      <c r="A240" s="2">
        <v>2306.0092199999999</v>
      </c>
      <c r="B240" s="3"/>
      <c r="C240" s="3"/>
      <c r="D240" s="3"/>
      <c r="E240" s="3"/>
      <c r="F240" s="3"/>
      <c r="G240" s="3"/>
      <c r="H240" s="3"/>
      <c r="I240" s="3"/>
      <c r="J240" s="3"/>
      <c r="M240" s="2">
        <v>2306.0092199999999</v>
      </c>
      <c r="N240" s="3"/>
      <c r="O240" s="3"/>
      <c r="P240" s="3"/>
      <c r="Q240" s="3"/>
      <c r="R240" s="3"/>
      <c r="S240" s="3"/>
      <c r="T240" s="3"/>
      <c r="U240" s="3"/>
      <c r="V240" s="3"/>
    </row>
    <row r="241" spans="1:22" x14ac:dyDescent="0.2">
      <c r="A241" s="2">
        <v>2306.01235</v>
      </c>
      <c r="B241" s="3">
        <v>1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 t="s">
        <v>117</v>
      </c>
      <c r="M241" s="2">
        <v>2306.01235</v>
      </c>
      <c r="N241" s="3">
        <v>1</v>
      </c>
      <c r="O241" s="3"/>
      <c r="P241" s="3"/>
      <c r="Q241" s="3"/>
      <c r="R241" s="3"/>
      <c r="S241" s="3"/>
      <c r="T241" s="3"/>
      <c r="U241" s="3"/>
      <c r="V241" s="3" t="s">
        <v>134</v>
      </c>
    </row>
    <row r="242" spans="1:22" x14ac:dyDescent="0.2">
      <c r="A242" s="2">
        <v>2306.1094899999998</v>
      </c>
      <c r="B242" s="3"/>
      <c r="C242" s="15"/>
      <c r="D242" s="3"/>
      <c r="E242" s="3"/>
      <c r="F242" s="3"/>
      <c r="G242" s="3"/>
      <c r="H242" s="3"/>
      <c r="I242" s="3"/>
      <c r="J242" s="3"/>
      <c r="M242" s="2">
        <v>2306.1094899999998</v>
      </c>
      <c r="N242" s="3"/>
      <c r="O242" s="15"/>
      <c r="P242" s="3"/>
      <c r="Q242" s="3"/>
      <c r="R242" s="3"/>
      <c r="S242" s="3"/>
      <c r="T242" s="3"/>
      <c r="U242" s="3"/>
      <c r="V242" s="3"/>
    </row>
    <row r="243" spans="1:22" x14ac:dyDescent="0.2">
      <c r="A243" s="2">
        <v>2306.0031300000001</v>
      </c>
      <c r="B243" s="3"/>
      <c r="C243" s="3"/>
      <c r="D243" s="3"/>
      <c r="E243" s="3"/>
      <c r="F243" s="3"/>
      <c r="G243" s="3"/>
      <c r="H243" s="3"/>
      <c r="I243" s="3"/>
      <c r="J243" s="3"/>
      <c r="M243" s="2">
        <v>2306.0031300000001</v>
      </c>
      <c r="N243" s="3"/>
      <c r="O243" s="15"/>
      <c r="P243" s="3"/>
      <c r="Q243" s="3"/>
      <c r="R243" s="3"/>
      <c r="S243" s="3"/>
      <c r="T243" s="3"/>
      <c r="U243" s="3"/>
      <c r="V243" s="3"/>
    </row>
    <row r="244" spans="1:22" x14ac:dyDescent="0.2">
      <c r="A244" s="2">
        <v>2306.0834500000001</v>
      </c>
      <c r="B244" s="16">
        <v>1</v>
      </c>
      <c r="C244" s="16">
        <v>0</v>
      </c>
      <c r="D244" s="16">
        <v>0</v>
      </c>
      <c r="E244" s="16">
        <v>0</v>
      </c>
      <c r="F244" s="16">
        <v>0</v>
      </c>
      <c r="G244" s="16">
        <v>0</v>
      </c>
      <c r="H244" s="16">
        <v>0</v>
      </c>
      <c r="I244" s="16">
        <v>0</v>
      </c>
      <c r="J244" s="16" t="s">
        <v>109</v>
      </c>
      <c r="M244" s="2">
        <v>2306.0834500000001</v>
      </c>
      <c r="N244" s="3">
        <v>1</v>
      </c>
      <c r="O244" s="3">
        <v>1</v>
      </c>
      <c r="P244" s="3">
        <v>1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 t="s">
        <v>101</v>
      </c>
    </row>
    <row r="245" spans="1:22" x14ac:dyDescent="0.2">
      <c r="A245" s="2">
        <v>2306.00128</v>
      </c>
      <c r="B245" s="3">
        <v>0</v>
      </c>
      <c r="C245" s="3">
        <v>0</v>
      </c>
      <c r="D245" s="3">
        <v>1</v>
      </c>
      <c r="E245" s="3">
        <v>1</v>
      </c>
      <c r="F245" s="3">
        <v>0</v>
      </c>
      <c r="G245" s="3">
        <v>0</v>
      </c>
      <c r="H245" s="3">
        <v>0</v>
      </c>
      <c r="I245" s="3">
        <v>0</v>
      </c>
      <c r="J245" s="3" t="s">
        <v>118</v>
      </c>
      <c r="M245" s="2">
        <v>2306.00128</v>
      </c>
      <c r="N245" s="3"/>
      <c r="O245" s="15"/>
      <c r="P245" s="3"/>
      <c r="Q245" s="3"/>
      <c r="R245" s="3"/>
      <c r="S245" s="3"/>
      <c r="T245" s="3"/>
      <c r="U245" s="3"/>
      <c r="V245" s="3"/>
    </row>
    <row r="246" spans="1:22" x14ac:dyDescent="0.2">
      <c r="A246" s="2">
        <v>2306.03766</v>
      </c>
      <c r="B246" s="3"/>
      <c r="C246" s="15"/>
      <c r="D246" s="3"/>
      <c r="E246" s="3"/>
      <c r="F246" s="3"/>
      <c r="G246" s="3"/>
      <c r="H246" s="3"/>
      <c r="I246" s="3"/>
      <c r="J246" s="3"/>
      <c r="M246" s="2">
        <v>2306.03766</v>
      </c>
      <c r="N246" s="3"/>
      <c r="O246" s="15"/>
      <c r="P246" s="3"/>
      <c r="Q246" s="3"/>
      <c r="R246" s="3"/>
      <c r="S246" s="3"/>
      <c r="T246" s="3"/>
      <c r="U246" s="3"/>
      <c r="V246" s="3"/>
    </row>
    <row r="247" spans="1:22" x14ac:dyDescent="0.2">
      <c r="A247" s="2">
        <v>2306.0057299999999</v>
      </c>
      <c r="B247" s="3">
        <v>1</v>
      </c>
      <c r="C247" s="15">
        <v>1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/>
      <c r="M247" s="2">
        <v>2306.0057299999999</v>
      </c>
      <c r="N247" s="3"/>
      <c r="O247" s="15"/>
      <c r="P247" s="3"/>
      <c r="Q247" s="3"/>
      <c r="R247" s="3"/>
      <c r="S247" s="3"/>
      <c r="T247" s="3"/>
      <c r="U247" s="3"/>
      <c r="V247" s="3"/>
    </row>
    <row r="248" spans="1:22" x14ac:dyDescent="0.2">
      <c r="A248" s="2">
        <v>2306.0074100000002</v>
      </c>
      <c r="B248" s="3"/>
      <c r="C248" s="15"/>
      <c r="D248" s="3"/>
      <c r="E248" s="3"/>
      <c r="F248" s="3"/>
      <c r="G248" s="3"/>
      <c r="H248" s="3"/>
      <c r="I248" s="3"/>
      <c r="J248" s="3"/>
      <c r="M248" s="2">
        <v>2306.0074100000002</v>
      </c>
      <c r="N248" s="3"/>
      <c r="O248" s="15"/>
      <c r="P248" s="3"/>
      <c r="Q248" s="3"/>
      <c r="R248" s="3"/>
      <c r="S248" s="3"/>
      <c r="T248" s="3"/>
      <c r="U248" s="3"/>
      <c r="V248" s="3"/>
    </row>
    <row r="249" spans="1:22" x14ac:dyDescent="0.2">
      <c r="A249" s="2">
        <v>2306.0011</v>
      </c>
      <c r="B249" s="16">
        <v>1</v>
      </c>
      <c r="C249" s="16">
        <v>0</v>
      </c>
      <c r="D249" s="16">
        <v>0</v>
      </c>
      <c r="E249" s="16">
        <v>0</v>
      </c>
      <c r="F249" s="16">
        <v>0</v>
      </c>
      <c r="G249" s="16">
        <v>0</v>
      </c>
      <c r="H249" s="16">
        <v>0</v>
      </c>
      <c r="I249" s="16">
        <v>0</v>
      </c>
      <c r="J249" s="16" t="s">
        <v>109</v>
      </c>
      <c r="M249" s="2">
        <v>2306.0011</v>
      </c>
      <c r="N249" s="3"/>
      <c r="O249" s="3"/>
      <c r="P249" s="3"/>
      <c r="Q249" s="3"/>
      <c r="R249" s="3"/>
      <c r="S249" s="3"/>
      <c r="T249" s="3"/>
      <c r="U249" s="3"/>
      <c r="V249" s="3"/>
    </row>
    <row r="250" spans="1:22" x14ac:dyDescent="0.2">
      <c r="A250" s="2">
        <v>2306.0032200000001</v>
      </c>
      <c r="B250" s="3"/>
      <c r="C250" s="15"/>
      <c r="D250" s="3"/>
      <c r="E250" s="3"/>
      <c r="F250" s="3"/>
      <c r="G250" s="3"/>
      <c r="H250" s="3"/>
      <c r="I250" s="3"/>
      <c r="J250" s="3"/>
      <c r="M250" s="2">
        <v>2306.0032200000001</v>
      </c>
      <c r="N250" s="3"/>
      <c r="O250" s="15"/>
      <c r="P250" s="3"/>
      <c r="Q250" s="3"/>
      <c r="R250" s="3"/>
      <c r="S250" s="3"/>
      <c r="T250" s="3"/>
      <c r="U250" s="3"/>
      <c r="V250" s="3"/>
    </row>
    <row r="251" spans="1:22" x14ac:dyDescent="0.2">
      <c r="A251" s="2">
        <v>2306.0074599999998</v>
      </c>
      <c r="B251" s="3">
        <v>1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 t="s">
        <v>117</v>
      </c>
      <c r="M251" s="2">
        <v>2306.0074599999998</v>
      </c>
      <c r="N251" s="17">
        <v>1</v>
      </c>
      <c r="O251" s="16"/>
      <c r="P251" s="16"/>
      <c r="Q251" s="16"/>
      <c r="R251" s="16"/>
      <c r="S251" s="16"/>
      <c r="T251" s="16"/>
      <c r="U251" s="16"/>
      <c r="V251" s="16" t="s">
        <v>134</v>
      </c>
    </row>
    <row r="252" spans="1:22" x14ac:dyDescent="0.2">
      <c r="A252" s="2">
        <v>2306.0057400000001</v>
      </c>
      <c r="B252" s="3"/>
      <c r="C252" s="3"/>
      <c r="D252" s="3"/>
      <c r="E252" s="3"/>
      <c r="F252" s="3"/>
      <c r="G252" s="3"/>
      <c r="H252" s="3"/>
      <c r="I252" s="3"/>
      <c r="J252" s="3"/>
      <c r="M252" s="2">
        <v>2306.0057400000001</v>
      </c>
      <c r="N252" s="3"/>
      <c r="O252" s="3"/>
      <c r="P252" s="3"/>
      <c r="Q252" s="3"/>
      <c r="R252" s="3"/>
      <c r="S252" s="3"/>
      <c r="T252" s="3"/>
      <c r="U252" s="3"/>
      <c r="V252" s="3"/>
    </row>
    <row r="253" spans="1:22" x14ac:dyDescent="0.2">
      <c r="A253" s="2">
        <v>2306.0165999999999</v>
      </c>
      <c r="B253" s="3"/>
      <c r="C253" s="3"/>
      <c r="D253" s="3"/>
      <c r="E253" s="3"/>
      <c r="F253" s="3"/>
      <c r="G253" s="3"/>
      <c r="H253" s="3"/>
      <c r="I253" s="3"/>
      <c r="J253" s="3"/>
      <c r="M253" s="2">
        <v>2306.0165999999999</v>
      </c>
      <c r="N253" s="3"/>
      <c r="O253" s="3"/>
      <c r="P253" s="3"/>
      <c r="Q253" s="3"/>
      <c r="R253" s="3"/>
      <c r="S253" s="3"/>
      <c r="T253" s="3"/>
      <c r="U253" s="3"/>
      <c r="V253" s="3"/>
    </row>
    <row r="254" spans="1:22" x14ac:dyDescent="0.2">
      <c r="A254" s="2">
        <v>2306.0057999999999</v>
      </c>
      <c r="B254" s="3"/>
      <c r="C254" s="3"/>
      <c r="D254" s="3"/>
      <c r="E254" s="3"/>
      <c r="F254" s="3"/>
      <c r="G254" s="3"/>
      <c r="H254" s="3"/>
      <c r="I254" s="3"/>
      <c r="J254" s="3"/>
      <c r="M254" s="2">
        <v>2306.0057999999999</v>
      </c>
      <c r="N254" s="3"/>
      <c r="O254" s="15"/>
      <c r="P254" s="3"/>
      <c r="Q254" s="3"/>
      <c r="R254" s="3"/>
      <c r="S254" s="3"/>
      <c r="T254" s="3"/>
      <c r="U254" s="3"/>
      <c r="V254" s="3"/>
    </row>
    <row r="255" spans="1:22" x14ac:dyDescent="0.2">
      <c r="A255" s="2">
        <v>2306.0071200000002</v>
      </c>
      <c r="B255" s="3"/>
      <c r="C255" s="15"/>
      <c r="D255" s="3"/>
      <c r="E255" s="3"/>
      <c r="F255" s="3"/>
      <c r="G255" s="3"/>
      <c r="H255" s="3"/>
      <c r="I255" s="3"/>
      <c r="J255" s="3"/>
      <c r="M255" s="2">
        <v>2306.0071200000002</v>
      </c>
      <c r="N255" s="3"/>
      <c r="O255" s="15"/>
      <c r="P255" s="3"/>
      <c r="Q255" s="3"/>
      <c r="R255" s="3"/>
      <c r="S255" s="3"/>
      <c r="T255" s="3"/>
      <c r="U255" s="3"/>
      <c r="V255" s="3"/>
    </row>
    <row r="256" spans="1:22" x14ac:dyDescent="0.2">
      <c r="A256" s="2">
        <v>2306.0038199999999</v>
      </c>
      <c r="B256" s="16">
        <v>1</v>
      </c>
      <c r="C256" s="16">
        <v>0</v>
      </c>
      <c r="D256" s="16">
        <v>0</v>
      </c>
      <c r="E256" s="16">
        <v>0</v>
      </c>
      <c r="F256" s="16">
        <v>0</v>
      </c>
      <c r="G256" s="16">
        <v>0</v>
      </c>
      <c r="H256" s="16">
        <v>0</v>
      </c>
      <c r="I256" s="16">
        <v>0</v>
      </c>
      <c r="J256" s="16" t="s">
        <v>109</v>
      </c>
      <c r="M256" s="2">
        <v>2306.0038199999999</v>
      </c>
      <c r="N256" s="3"/>
      <c r="O256" s="15"/>
      <c r="P256" s="3"/>
      <c r="Q256" s="3"/>
      <c r="R256" s="3"/>
      <c r="S256" s="3"/>
      <c r="T256" s="3"/>
      <c r="U256" s="3"/>
      <c r="V256" s="3"/>
    </row>
    <row r="257" spans="1:22" x14ac:dyDescent="0.2">
      <c r="A257" s="2">
        <v>2306.0396000000001</v>
      </c>
      <c r="B257" s="3"/>
      <c r="C257" s="15"/>
      <c r="D257" s="3"/>
      <c r="E257" s="3"/>
      <c r="F257" s="3"/>
      <c r="G257" s="3"/>
      <c r="H257" s="3"/>
      <c r="I257" s="3"/>
      <c r="J257" s="3"/>
      <c r="M257" s="2">
        <v>2306.0396000000001</v>
      </c>
      <c r="N257" s="3"/>
      <c r="O257" s="15"/>
      <c r="P257" s="3"/>
      <c r="Q257" s="3"/>
      <c r="R257" s="3"/>
      <c r="S257" s="3"/>
      <c r="T257" s="3"/>
      <c r="U257" s="3"/>
      <c r="V257" s="3"/>
    </row>
    <row r="258" spans="1:22" x14ac:dyDescent="0.2">
      <c r="A258" s="2">
        <v>2306.00371</v>
      </c>
      <c r="B258" s="3"/>
      <c r="C258" s="15"/>
      <c r="D258" s="3"/>
      <c r="E258" s="3"/>
      <c r="F258" s="3"/>
      <c r="G258" s="3"/>
      <c r="H258" s="3"/>
      <c r="I258" s="3"/>
      <c r="J258" s="3"/>
      <c r="M258" s="2">
        <v>2306.00371</v>
      </c>
      <c r="N258" s="3"/>
      <c r="O258" s="15"/>
      <c r="P258" s="3"/>
      <c r="Q258" s="3"/>
      <c r="R258" s="3"/>
      <c r="S258" s="3"/>
      <c r="T258" s="3"/>
      <c r="U258" s="3"/>
      <c r="V258" s="3"/>
    </row>
    <row r="259" spans="1:22" x14ac:dyDescent="0.2">
      <c r="A259" s="2">
        <v>2306.0018100000002</v>
      </c>
      <c r="B259" s="3"/>
      <c r="C259" s="3"/>
      <c r="D259" s="3"/>
      <c r="E259" s="3"/>
      <c r="F259" s="3"/>
      <c r="G259" s="3"/>
      <c r="H259" s="3"/>
      <c r="I259" s="3"/>
      <c r="J259" s="3"/>
      <c r="M259" s="2">
        <v>2306.0018100000002</v>
      </c>
      <c r="N259" s="3"/>
      <c r="O259" s="15"/>
      <c r="P259" s="3"/>
      <c r="Q259" s="3"/>
      <c r="R259" s="3"/>
      <c r="S259" s="3"/>
      <c r="T259" s="3"/>
      <c r="U259" s="3"/>
      <c r="V259" s="3"/>
    </row>
    <row r="260" spans="1:22" x14ac:dyDescent="0.2">
      <c r="A260" s="2">
        <v>2306.0051100000001</v>
      </c>
      <c r="B260" s="3"/>
      <c r="C260" s="3"/>
      <c r="D260" s="3"/>
      <c r="E260" s="3"/>
      <c r="F260" s="3"/>
      <c r="G260" s="3"/>
      <c r="H260" s="3"/>
      <c r="I260" s="3"/>
      <c r="J260" s="3"/>
      <c r="M260" s="2">
        <v>2306.0051100000001</v>
      </c>
      <c r="N260" s="3"/>
      <c r="O260" s="15"/>
      <c r="P260" s="3"/>
      <c r="Q260" s="3"/>
      <c r="R260" s="3"/>
      <c r="S260" s="3"/>
      <c r="T260" s="3"/>
      <c r="U260" s="3"/>
      <c r="V260" s="3"/>
    </row>
    <row r="261" spans="1:22" x14ac:dyDescent="0.2">
      <c r="A261" s="2">
        <v>2306.00378</v>
      </c>
      <c r="B261" s="3"/>
      <c r="C261" s="3"/>
      <c r="D261" s="3"/>
      <c r="E261" s="3"/>
      <c r="F261" s="3"/>
      <c r="G261" s="3"/>
      <c r="H261" s="3"/>
      <c r="I261" s="3"/>
      <c r="J261" s="3"/>
      <c r="M261" s="2">
        <v>2306.00378</v>
      </c>
      <c r="N261" s="3">
        <v>1</v>
      </c>
      <c r="O261" s="3">
        <v>1</v>
      </c>
      <c r="P261" s="3">
        <v>1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/>
    </row>
    <row r="262" spans="1:22" x14ac:dyDescent="0.2">
      <c r="A262" s="2">
        <v>2306.0051600000002</v>
      </c>
      <c r="B262" s="3"/>
      <c r="C262" s="3"/>
      <c r="D262" s="3"/>
      <c r="E262" s="3"/>
      <c r="F262" s="3"/>
      <c r="G262" s="3"/>
      <c r="H262" s="3"/>
      <c r="I262" s="3"/>
      <c r="J262" s="3"/>
      <c r="M262" s="2">
        <v>2306.0051600000002</v>
      </c>
      <c r="N262" s="3"/>
      <c r="O262" s="3"/>
      <c r="P262" s="3"/>
      <c r="Q262" s="3"/>
      <c r="R262" s="3"/>
      <c r="S262" s="3"/>
      <c r="T262" s="3"/>
      <c r="U262" s="3"/>
      <c r="V262" s="3"/>
    </row>
    <row r="263" spans="1:22" x14ac:dyDescent="0.2">
      <c r="A263" s="2">
        <v>2306.0034000000001</v>
      </c>
      <c r="B263" s="3"/>
      <c r="C263" s="15"/>
      <c r="D263" s="3"/>
      <c r="E263" s="3"/>
      <c r="F263" s="3"/>
      <c r="G263" s="3"/>
      <c r="H263" s="3"/>
      <c r="I263" s="3"/>
      <c r="J263" s="3"/>
      <c r="M263" s="2">
        <v>2306.0034000000001</v>
      </c>
      <c r="N263" s="3"/>
      <c r="O263" s="15"/>
      <c r="P263" s="3"/>
      <c r="Q263" s="3"/>
      <c r="R263" s="3"/>
      <c r="S263" s="3"/>
      <c r="T263" s="3"/>
      <c r="U263" s="3"/>
      <c r="V263" s="3"/>
    </row>
    <row r="264" spans="1:22" x14ac:dyDescent="0.2">
      <c r="A264" s="2">
        <v>2306.0048999999999</v>
      </c>
      <c r="B264" s="3" t="s">
        <v>119</v>
      </c>
      <c r="C264" s="3"/>
      <c r="D264" s="3"/>
      <c r="E264" s="3"/>
      <c r="F264" s="3"/>
      <c r="G264" s="3"/>
      <c r="H264" s="3"/>
      <c r="I264" s="3"/>
      <c r="J264" s="3"/>
      <c r="M264" s="2">
        <v>2306.0048999999999</v>
      </c>
      <c r="N264" s="16" t="s">
        <v>119</v>
      </c>
      <c r="O264" s="3"/>
      <c r="P264" s="3"/>
      <c r="Q264" s="3"/>
      <c r="R264" s="3"/>
      <c r="S264" s="3"/>
      <c r="T264" s="3"/>
      <c r="U264" s="3"/>
      <c r="V264" s="3"/>
    </row>
    <row r="265" spans="1:22" x14ac:dyDescent="0.2">
      <c r="A265" s="2">
        <v>2306.0420199999999</v>
      </c>
      <c r="B265" s="3"/>
      <c r="C265" s="3"/>
      <c r="D265" s="3"/>
      <c r="E265" s="3"/>
      <c r="F265" s="3"/>
      <c r="G265" s="3"/>
      <c r="H265" s="3"/>
      <c r="I265" s="3"/>
      <c r="J265" s="3"/>
      <c r="M265" s="2">
        <v>2306.0420199999999</v>
      </c>
      <c r="N265" s="3"/>
      <c r="O265" s="15"/>
      <c r="P265" s="3"/>
      <c r="Q265" s="3"/>
      <c r="R265" s="3"/>
      <c r="S265" s="3"/>
      <c r="T265" s="3"/>
      <c r="U265" s="3"/>
      <c r="V265" s="3"/>
    </row>
    <row r="266" spans="1:22" x14ac:dyDescent="0.2">
      <c r="A266" s="2">
        <v>2306.0046400000001</v>
      </c>
      <c r="B266" s="3"/>
      <c r="C266" s="15"/>
      <c r="D266" s="3"/>
      <c r="E266" s="3"/>
      <c r="F266" s="3"/>
      <c r="G266" s="3"/>
      <c r="H266" s="3"/>
      <c r="I266" s="3"/>
      <c r="J266" s="3"/>
      <c r="M266" s="2">
        <v>2306.0046400000001</v>
      </c>
      <c r="N266" s="3">
        <v>1</v>
      </c>
      <c r="O266" s="15">
        <v>1</v>
      </c>
      <c r="P266" s="3">
        <v>1</v>
      </c>
      <c r="Q266" s="3"/>
      <c r="R266" s="3"/>
      <c r="S266" s="3"/>
      <c r="T266" s="3"/>
      <c r="U266" s="3"/>
      <c r="V266" s="3"/>
    </row>
    <row r="267" spans="1:22" x14ac:dyDescent="0.2">
      <c r="A267" s="2">
        <v>2306.00038</v>
      </c>
      <c r="B267" s="3"/>
      <c r="C267" s="15"/>
      <c r="D267" s="3"/>
      <c r="E267" s="3"/>
      <c r="F267" s="3"/>
      <c r="G267" s="3"/>
      <c r="H267" s="3"/>
      <c r="I267" s="3"/>
      <c r="J267" s="3"/>
      <c r="M267" s="2">
        <v>2306.00038</v>
      </c>
      <c r="N267" s="3"/>
      <c r="O267" s="15"/>
      <c r="P267" s="3"/>
      <c r="Q267" s="3"/>
      <c r="R267" s="3"/>
      <c r="S267" s="3"/>
      <c r="T267" s="3"/>
      <c r="U267" s="3"/>
      <c r="V267" s="3"/>
    </row>
    <row r="268" spans="1:22" x14ac:dyDescent="0.2">
      <c r="A268" s="2">
        <v>2306.1384800000001</v>
      </c>
      <c r="B268" s="16">
        <v>1</v>
      </c>
      <c r="C268" s="16">
        <v>0</v>
      </c>
      <c r="D268" s="16">
        <v>0</v>
      </c>
      <c r="E268" s="16">
        <v>0</v>
      </c>
      <c r="F268" s="16">
        <v>0</v>
      </c>
      <c r="G268" s="16">
        <v>0</v>
      </c>
      <c r="H268" s="16">
        <v>0</v>
      </c>
      <c r="I268" s="16">
        <v>0</v>
      </c>
      <c r="J268" s="16"/>
      <c r="M268" s="2">
        <v>2306.1384800000001</v>
      </c>
      <c r="N268" s="3"/>
      <c r="O268" s="3"/>
      <c r="P268" s="3"/>
      <c r="Q268" s="3"/>
      <c r="R268" s="3"/>
      <c r="S268" s="3"/>
      <c r="T268" s="3"/>
      <c r="U268" s="3"/>
      <c r="V268" s="3"/>
    </row>
    <row r="269" spans="1:22" x14ac:dyDescent="0.2">
      <c r="A269" s="2">
        <v>2306.0000700000001</v>
      </c>
      <c r="B269" s="3"/>
      <c r="C269" s="15"/>
      <c r="D269" s="3"/>
      <c r="E269" s="3"/>
      <c r="F269" s="3"/>
      <c r="G269" s="3"/>
      <c r="H269" s="3"/>
      <c r="I269" s="3"/>
      <c r="J269" s="3"/>
      <c r="M269" s="2">
        <v>2306.0000700000001</v>
      </c>
      <c r="N269" s="3"/>
      <c r="O269" s="15"/>
      <c r="P269" s="3"/>
      <c r="Q269" s="3"/>
      <c r="R269" s="3"/>
      <c r="S269" s="3"/>
      <c r="T269" s="3"/>
      <c r="U269" s="3"/>
      <c r="V269" s="3"/>
    </row>
    <row r="270" spans="1:22" x14ac:dyDescent="0.2">
      <c r="A270" s="2">
        <v>2306.0023500000002</v>
      </c>
      <c r="B270" s="3"/>
      <c r="C270" s="3"/>
      <c r="D270" s="3"/>
      <c r="E270" s="3"/>
      <c r="F270" s="3"/>
      <c r="G270" s="3"/>
      <c r="H270" s="3"/>
      <c r="I270" s="3"/>
      <c r="J270" s="3"/>
      <c r="M270" s="2">
        <v>2306.0023500000002</v>
      </c>
      <c r="N270" s="3"/>
      <c r="O270" s="15"/>
      <c r="P270" s="3"/>
      <c r="Q270" s="3"/>
      <c r="R270" s="3"/>
      <c r="S270" s="3"/>
      <c r="T270" s="3"/>
      <c r="U270" s="3"/>
      <c r="V270" s="3"/>
    </row>
    <row r="271" spans="1:22" x14ac:dyDescent="0.2">
      <c r="A271" s="2">
        <v>2306.0003099999999</v>
      </c>
      <c r="B271" s="3"/>
      <c r="C271" s="3"/>
      <c r="D271" s="3"/>
      <c r="E271" s="3"/>
      <c r="F271" s="3"/>
      <c r="G271" s="3"/>
      <c r="H271" s="3"/>
      <c r="I271" s="3"/>
      <c r="J271" s="3" t="s">
        <v>107</v>
      </c>
      <c r="M271" s="2">
        <v>2306.0003099999999</v>
      </c>
      <c r="N271" s="3" t="s">
        <v>107</v>
      </c>
      <c r="O271" s="3"/>
      <c r="P271" s="3"/>
      <c r="Q271" s="3"/>
      <c r="R271" s="3"/>
      <c r="S271" s="3"/>
      <c r="T271" s="3"/>
      <c r="U271" s="3"/>
      <c r="V271" s="3"/>
    </row>
    <row r="272" spans="1:22" x14ac:dyDescent="0.2">
      <c r="A272" s="2">
        <v>2306.0020300000001</v>
      </c>
      <c r="B272" s="3">
        <v>1</v>
      </c>
      <c r="C272" s="3">
        <v>1</v>
      </c>
      <c r="D272" s="3">
        <v>1</v>
      </c>
      <c r="E272" s="3">
        <v>1</v>
      </c>
      <c r="F272" s="3">
        <v>0</v>
      </c>
      <c r="G272" s="3">
        <v>0</v>
      </c>
      <c r="H272" s="3">
        <v>0</v>
      </c>
      <c r="I272" s="3">
        <v>0</v>
      </c>
      <c r="J272" s="3"/>
      <c r="M272" s="2">
        <v>2306.0020300000001</v>
      </c>
      <c r="N272" s="3"/>
      <c r="O272" s="15"/>
      <c r="P272" s="3"/>
      <c r="Q272" s="3"/>
      <c r="R272" s="3"/>
      <c r="S272" s="3"/>
      <c r="T272" s="3"/>
      <c r="U272" s="3"/>
      <c r="V272" s="3"/>
    </row>
    <row r="273" spans="1:22" x14ac:dyDescent="0.2">
      <c r="A273" s="2">
        <v>2306.02792</v>
      </c>
      <c r="B273" s="3"/>
      <c r="C273" s="3"/>
      <c r="D273" s="3"/>
      <c r="E273" s="3"/>
      <c r="F273" s="3"/>
      <c r="G273" s="3"/>
      <c r="H273" s="3"/>
      <c r="I273" s="3"/>
      <c r="J273" s="3"/>
      <c r="M273" s="2">
        <v>2306.02792</v>
      </c>
      <c r="N273" s="3"/>
      <c r="O273" s="15"/>
      <c r="P273" s="3"/>
      <c r="Q273" s="3"/>
      <c r="R273" s="3"/>
      <c r="S273" s="3"/>
      <c r="T273" s="3"/>
      <c r="U273" s="3"/>
      <c r="V273" s="3"/>
    </row>
    <row r="274" spans="1:22" x14ac:dyDescent="0.2">
      <c r="A274" s="2">
        <v>2306.00009</v>
      </c>
      <c r="B274" s="3"/>
      <c r="C274" s="15"/>
      <c r="D274" s="3"/>
      <c r="E274" s="3"/>
      <c r="F274" s="3"/>
      <c r="G274" s="3"/>
      <c r="H274" s="3"/>
      <c r="I274" s="3"/>
      <c r="J274" s="3"/>
      <c r="M274" s="2">
        <v>2306.00009</v>
      </c>
      <c r="N274" s="3">
        <v>1</v>
      </c>
      <c r="O274" s="3">
        <v>1</v>
      </c>
      <c r="P274" s="3">
        <v>1</v>
      </c>
      <c r="Q274" s="3"/>
      <c r="R274" s="3"/>
      <c r="S274" s="3"/>
      <c r="T274" s="3"/>
      <c r="U274" s="3"/>
      <c r="V274" s="3"/>
    </row>
    <row r="275" spans="1:22" x14ac:dyDescent="0.2">
      <c r="A275" s="2">
        <v>2306.00036</v>
      </c>
      <c r="B275" s="3"/>
      <c r="C275" s="3"/>
      <c r="D275" s="3"/>
      <c r="E275" s="3"/>
      <c r="F275" s="3"/>
      <c r="G275" s="3"/>
      <c r="H275" s="3"/>
      <c r="I275" s="3"/>
      <c r="J275" s="3"/>
      <c r="M275" s="2">
        <v>2306.00036</v>
      </c>
      <c r="N275" s="3"/>
      <c r="O275" s="3"/>
      <c r="P275" s="3"/>
      <c r="Q275" s="3"/>
      <c r="R275" s="3"/>
      <c r="S275" s="3"/>
      <c r="T275" s="3"/>
      <c r="U275" s="3"/>
      <c r="V275" s="3"/>
    </row>
    <row r="276" spans="1:22" x14ac:dyDescent="0.2">
      <c r="A276" s="2">
        <v>2306.0009599999998</v>
      </c>
      <c r="B276" s="16">
        <v>1</v>
      </c>
      <c r="C276" s="16">
        <v>0</v>
      </c>
      <c r="D276" s="16">
        <v>0</v>
      </c>
      <c r="E276" s="16">
        <v>0</v>
      </c>
      <c r="F276" s="16">
        <v>0</v>
      </c>
      <c r="G276" s="16">
        <v>0</v>
      </c>
      <c r="H276" s="16">
        <v>0</v>
      </c>
      <c r="I276" s="16">
        <v>0</v>
      </c>
      <c r="J276" s="16" t="s">
        <v>109</v>
      </c>
      <c r="M276" s="2">
        <v>2306.0009599999998</v>
      </c>
      <c r="N276" s="3"/>
      <c r="O276" s="15"/>
      <c r="P276" s="3"/>
      <c r="Q276" s="3"/>
      <c r="R276" s="3"/>
      <c r="S276" s="3"/>
      <c r="T276" s="3"/>
      <c r="U276" s="3"/>
      <c r="V276" s="3"/>
    </row>
    <row r="277" spans="1:22" x14ac:dyDescent="0.2">
      <c r="A277" s="2">
        <v>2306.0006199999998</v>
      </c>
      <c r="B277" s="3"/>
      <c r="C277" s="15"/>
      <c r="D277" s="3"/>
      <c r="E277" s="3"/>
      <c r="F277" s="3"/>
      <c r="G277" s="3"/>
      <c r="H277" s="3"/>
      <c r="I277" s="3"/>
      <c r="J277" s="3"/>
      <c r="M277" s="2">
        <v>2306.0006199999998</v>
      </c>
      <c r="N277" s="3">
        <v>1</v>
      </c>
      <c r="O277" s="15"/>
      <c r="P277" s="3"/>
      <c r="Q277" s="3"/>
      <c r="R277" s="3"/>
      <c r="S277" s="3"/>
      <c r="T277" s="3"/>
      <c r="U277" s="3"/>
      <c r="V277" s="3" t="s">
        <v>132</v>
      </c>
    </row>
    <row r="278" spans="1:22" x14ac:dyDescent="0.2">
      <c r="A278" s="2">
        <v>2306.0025000000001</v>
      </c>
      <c r="B278" s="3">
        <v>1</v>
      </c>
      <c r="C278" s="15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/>
      <c r="M278" s="2">
        <v>2306.0025000000001</v>
      </c>
      <c r="N278" s="3"/>
      <c r="O278" s="15"/>
      <c r="P278" s="3"/>
      <c r="Q278" s="3"/>
      <c r="R278" s="3"/>
      <c r="S278" s="3"/>
      <c r="T278" s="3"/>
      <c r="U278" s="3"/>
      <c r="V278" s="3"/>
    </row>
    <row r="279" spans="1:22" x14ac:dyDescent="0.2">
      <c r="A279" s="2">
        <v>2306.0537899999999</v>
      </c>
      <c r="B279" s="3"/>
      <c r="C279" s="3"/>
      <c r="D279" s="3"/>
      <c r="E279" s="3"/>
      <c r="F279" s="3"/>
      <c r="G279" s="3"/>
      <c r="H279" s="3"/>
      <c r="I279" s="3"/>
      <c r="J279" s="3"/>
      <c r="M279" s="2">
        <v>2306.0537899999999</v>
      </c>
      <c r="N279" s="3"/>
      <c r="O279" s="15"/>
      <c r="P279" s="3"/>
      <c r="Q279" s="3"/>
      <c r="R279" s="3"/>
      <c r="S279" s="3"/>
      <c r="T279" s="3"/>
      <c r="U279" s="3"/>
      <c r="V279" s="3"/>
    </row>
    <row r="280" spans="1:22" x14ac:dyDescent="0.2">
      <c r="A280" s="2">
        <v>2306.0025700000001</v>
      </c>
      <c r="B280" s="3"/>
      <c r="C280" s="15"/>
      <c r="D280" s="3"/>
      <c r="E280" s="3"/>
      <c r="F280" s="3"/>
      <c r="G280" s="3"/>
      <c r="H280" s="3"/>
      <c r="I280" s="3"/>
      <c r="J280" s="3"/>
      <c r="M280" s="2">
        <v>2306.0025700000001</v>
      </c>
      <c r="N280" s="3"/>
      <c r="O280" s="15"/>
      <c r="P280" s="3"/>
      <c r="Q280" s="3"/>
      <c r="R280" s="3"/>
      <c r="S280" s="3"/>
      <c r="T280" s="3"/>
      <c r="U280" s="3"/>
      <c r="V280" s="3"/>
    </row>
    <row r="281" spans="1:22" x14ac:dyDescent="0.2">
      <c r="A281" s="2">
        <v>2306.0009100000002</v>
      </c>
      <c r="B281" s="3"/>
      <c r="C281" s="3"/>
      <c r="D281" s="3"/>
      <c r="E281" s="3"/>
      <c r="F281" s="3"/>
      <c r="G281" s="3"/>
      <c r="H281" s="3"/>
      <c r="I281" s="3"/>
      <c r="J281" s="3"/>
      <c r="M281" s="2">
        <v>2306.0009100000002</v>
      </c>
      <c r="N281" s="3"/>
      <c r="O281" s="15"/>
      <c r="P281" s="3"/>
      <c r="Q281" s="3"/>
      <c r="R281" s="3"/>
      <c r="S281" s="3"/>
      <c r="T281" s="3"/>
      <c r="U281" s="3"/>
      <c r="V281" s="3"/>
    </row>
    <row r="282" spans="1:22" x14ac:dyDescent="0.2">
      <c r="A282" s="2">
        <v>2306.0026800000001</v>
      </c>
      <c r="B282" s="3"/>
      <c r="C282" s="15"/>
      <c r="D282" s="3"/>
      <c r="E282" s="3"/>
      <c r="F282" s="3"/>
      <c r="G282" s="3"/>
      <c r="H282" s="3"/>
      <c r="I282" s="3"/>
      <c r="J282" s="3"/>
      <c r="M282" s="2">
        <v>2306.0026800000001</v>
      </c>
      <c r="N282" s="3"/>
      <c r="O282" s="15"/>
      <c r="P282" s="3"/>
      <c r="Q282" s="3"/>
      <c r="R282" s="3"/>
      <c r="S282" s="3"/>
      <c r="T282" s="3"/>
      <c r="U282" s="3"/>
      <c r="V282" s="3"/>
    </row>
    <row r="283" spans="1:22" x14ac:dyDescent="0.2">
      <c r="A283" s="2">
        <v>2306.0005299999998</v>
      </c>
      <c r="B283" s="3"/>
      <c r="C283" s="15"/>
      <c r="D283" s="3"/>
      <c r="E283" s="3"/>
      <c r="F283" s="3"/>
      <c r="G283" s="3"/>
      <c r="H283" s="3"/>
      <c r="I283" s="3"/>
      <c r="J283" s="3"/>
      <c r="M283" s="2">
        <v>2306.0005299999998</v>
      </c>
      <c r="N283" s="3"/>
      <c r="O283" s="15"/>
      <c r="P283" s="3"/>
      <c r="Q283" s="3"/>
      <c r="R283" s="3"/>
      <c r="S283" s="3"/>
      <c r="T283" s="3"/>
      <c r="U283" s="3"/>
      <c r="V283" s="3"/>
    </row>
    <row r="284" spans="1:22" x14ac:dyDescent="0.2">
      <c r="A284" s="2">
        <v>2306.0194900000001</v>
      </c>
      <c r="B284" s="3"/>
      <c r="C284" s="3"/>
      <c r="D284" s="3"/>
      <c r="E284" s="3"/>
      <c r="F284" s="3"/>
      <c r="G284" s="3"/>
      <c r="H284" s="3"/>
      <c r="I284" s="3"/>
      <c r="J284" s="3"/>
      <c r="M284" s="2">
        <v>2306.0194900000001</v>
      </c>
      <c r="N284" s="3"/>
      <c r="O284" s="15"/>
      <c r="P284" s="3"/>
      <c r="Q284" s="3"/>
      <c r="R284" s="3"/>
      <c r="S284" s="3"/>
      <c r="T284" s="3"/>
      <c r="U284" s="3"/>
      <c r="V284" s="3"/>
    </row>
    <row r="285" spans="1:22" x14ac:dyDescent="0.2">
      <c r="A285" s="2">
        <v>2306.02394</v>
      </c>
      <c r="B285" s="3"/>
      <c r="C285" s="15"/>
      <c r="D285" s="3"/>
      <c r="E285" s="3"/>
      <c r="F285" s="3"/>
      <c r="G285" s="3"/>
      <c r="H285" s="3"/>
      <c r="I285" s="3"/>
      <c r="J285" s="3"/>
      <c r="M285" s="2">
        <v>2306.02394</v>
      </c>
      <c r="N285" s="3"/>
      <c r="O285" s="15"/>
      <c r="P285" s="3"/>
      <c r="Q285" s="3"/>
      <c r="R285" s="3"/>
      <c r="S285" s="3"/>
      <c r="T285" s="3"/>
      <c r="U285" s="3"/>
      <c r="V285" s="3"/>
    </row>
    <row r="286" spans="1:22" x14ac:dyDescent="0.2">
      <c r="A286" s="2">
        <v>2306.0151099999998</v>
      </c>
      <c r="B286" s="3"/>
      <c r="C286" s="15"/>
      <c r="D286" s="3"/>
      <c r="E286" s="3"/>
      <c r="F286" s="3"/>
      <c r="G286" s="3"/>
      <c r="H286" s="3"/>
      <c r="I286" s="3"/>
      <c r="J286" s="3"/>
      <c r="M286" s="2">
        <v>2306.0151099999998</v>
      </c>
      <c r="N286" s="3"/>
      <c r="O286" s="15"/>
      <c r="P286" s="3"/>
      <c r="Q286" s="3"/>
      <c r="R286" s="3"/>
      <c r="S286" s="3"/>
      <c r="T286" s="3"/>
      <c r="U286" s="3"/>
      <c r="V286" s="3"/>
    </row>
    <row r="287" spans="1:22" x14ac:dyDescent="0.2">
      <c r="A287" s="2">
        <v>2306.0040800000002</v>
      </c>
      <c r="B287" s="3"/>
      <c r="C287" s="3"/>
      <c r="D287" s="3"/>
      <c r="E287" s="3"/>
      <c r="F287" s="3"/>
      <c r="G287" s="3"/>
      <c r="H287" s="3"/>
      <c r="I287" s="3"/>
      <c r="J287" s="3"/>
      <c r="M287" s="2">
        <v>2306.0040800000002</v>
      </c>
      <c r="N287" s="3"/>
      <c r="O287" s="3"/>
      <c r="P287" s="3"/>
      <c r="Q287" s="3"/>
      <c r="R287" s="3"/>
      <c r="S287" s="3"/>
      <c r="T287" s="3"/>
      <c r="U287" s="3"/>
      <c r="V287" s="3"/>
    </row>
    <row r="288" spans="1:22" x14ac:dyDescent="0.2">
      <c r="A288" s="2">
        <v>2306.0137800000002</v>
      </c>
      <c r="B288" s="3"/>
      <c r="C288" s="3"/>
      <c r="D288" s="3"/>
      <c r="E288" s="3"/>
      <c r="F288" s="3"/>
      <c r="G288" s="3"/>
      <c r="H288" s="3"/>
      <c r="I288" s="3"/>
      <c r="J288" s="3"/>
      <c r="M288" s="2">
        <v>2306.0137800000002</v>
      </c>
      <c r="N288" s="3"/>
      <c r="O288" s="15"/>
      <c r="P288" s="3"/>
      <c r="Q288" s="3"/>
      <c r="R288" s="3"/>
      <c r="S288" s="3"/>
      <c r="T288" s="3"/>
      <c r="U288" s="3"/>
      <c r="V288" s="3"/>
    </row>
    <row r="289" spans="1:22" x14ac:dyDescent="0.2">
      <c r="A289" s="2">
        <v>2306.00054</v>
      </c>
      <c r="B289" s="3"/>
      <c r="C289" s="15"/>
      <c r="D289" s="3"/>
      <c r="E289" s="3"/>
      <c r="F289" s="3"/>
      <c r="G289" s="3"/>
      <c r="H289" s="3"/>
      <c r="I289" s="3"/>
      <c r="J289" s="3"/>
      <c r="M289" s="2">
        <v>2306.00054</v>
      </c>
      <c r="N289" s="3"/>
      <c r="O289" s="15"/>
      <c r="P289" s="3"/>
      <c r="Q289" s="3"/>
      <c r="R289" s="3"/>
      <c r="S289" s="3"/>
      <c r="T289" s="3"/>
      <c r="U289" s="3"/>
      <c r="V289" s="3"/>
    </row>
    <row r="290" spans="1:22" x14ac:dyDescent="0.2">
      <c r="A290" s="2">
        <v>2306.0026600000001</v>
      </c>
      <c r="B290" s="3"/>
      <c r="C290" s="15"/>
      <c r="D290" s="3"/>
      <c r="E290" s="3"/>
      <c r="F290" s="3"/>
      <c r="G290" s="3"/>
      <c r="H290" s="3"/>
      <c r="I290" s="3"/>
      <c r="J290" s="3"/>
      <c r="M290" s="2">
        <v>2306.0026600000001</v>
      </c>
      <c r="N290" s="3"/>
      <c r="O290" s="3"/>
      <c r="P290" s="3"/>
      <c r="Q290" s="3"/>
      <c r="R290" s="3"/>
      <c r="S290" s="3"/>
      <c r="T290" s="3"/>
      <c r="U290" s="3"/>
      <c r="V290" s="3"/>
    </row>
    <row r="291" spans="1:22" x14ac:dyDescent="0.2">
      <c r="A291" s="2">
        <v>2306.0000799999998</v>
      </c>
      <c r="B291" s="3"/>
      <c r="C291" s="3"/>
      <c r="D291" s="3"/>
      <c r="E291" s="3"/>
      <c r="F291" s="3"/>
      <c r="G291" s="3"/>
      <c r="H291" s="3"/>
      <c r="I291" s="3"/>
      <c r="J291" s="3"/>
      <c r="M291" s="2">
        <v>2306.0000799999998</v>
      </c>
      <c r="N291" s="3"/>
      <c r="O291" s="15"/>
      <c r="P291" s="3"/>
      <c r="Q291" s="3"/>
      <c r="R291" s="3"/>
      <c r="S291" s="3"/>
      <c r="T291" s="3"/>
      <c r="U291" s="3"/>
      <c r="V291" s="3"/>
    </row>
    <row r="292" spans="1:22" x14ac:dyDescent="0.2">
      <c r="A292" s="2">
        <v>2306.0066099999999</v>
      </c>
      <c r="B292" s="3"/>
      <c r="C292" s="3"/>
      <c r="D292" s="3"/>
      <c r="E292" s="3"/>
      <c r="F292" s="3"/>
      <c r="G292" s="3"/>
      <c r="H292" s="3"/>
      <c r="I292" s="3"/>
      <c r="J292" s="3"/>
      <c r="M292" s="2">
        <v>2306.0066099999999</v>
      </c>
      <c r="N292" s="3"/>
      <c r="O292" s="15"/>
      <c r="P292" s="3"/>
      <c r="Q292" s="3"/>
      <c r="R292" s="3"/>
      <c r="S292" s="3"/>
      <c r="T292" s="3"/>
      <c r="U292" s="3"/>
      <c r="V292" s="3"/>
    </row>
    <row r="293" spans="1:22" x14ac:dyDescent="0.2">
      <c r="A293" s="2">
        <v>2306.0213600000002</v>
      </c>
      <c r="B293" s="3"/>
      <c r="C293" s="3"/>
      <c r="D293" s="3"/>
      <c r="E293" s="3"/>
      <c r="F293" s="3"/>
      <c r="G293" s="3"/>
      <c r="H293" s="3"/>
      <c r="I293" s="3"/>
      <c r="J293" s="3"/>
      <c r="M293" s="2">
        <v>2306.0213600000002</v>
      </c>
      <c r="N293" s="3"/>
      <c r="O293" s="15"/>
      <c r="P293" s="3"/>
      <c r="Q293" s="3"/>
      <c r="R293" s="3"/>
      <c r="S293" s="3"/>
      <c r="T293" s="3"/>
      <c r="U293" s="3"/>
      <c r="V293" s="3"/>
    </row>
    <row r="294" spans="1:22" x14ac:dyDescent="0.2">
      <c r="A294" s="2">
        <v>2306.0045300000002</v>
      </c>
      <c r="B294" s="3"/>
      <c r="C294" s="15"/>
      <c r="D294" s="3"/>
      <c r="E294" s="3"/>
      <c r="F294" s="3"/>
      <c r="G294" s="3"/>
      <c r="H294" s="3"/>
      <c r="I294" s="3"/>
      <c r="J294" s="3"/>
      <c r="M294" s="2">
        <v>2306.0045300000002</v>
      </c>
      <c r="N294" s="3"/>
      <c r="O294" s="15"/>
      <c r="P294" s="3"/>
      <c r="Q294" s="3"/>
      <c r="R294" s="3"/>
      <c r="S294" s="3"/>
      <c r="T294" s="3"/>
      <c r="U294" s="3"/>
      <c r="V294" s="3"/>
    </row>
    <row r="295" spans="1:22" x14ac:dyDescent="0.2">
      <c r="A295" s="2">
        <v>2306.0020500000001</v>
      </c>
      <c r="B295" s="3"/>
      <c r="C295" s="15"/>
      <c r="D295" s="3"/>
      <c r="E295" s="3"/>
      <c r="F295" s="3"/>
      <c r="G295" s="3"/>
      <c r="H295" s="3"/>
      <c r="I295" s="3"/>
      <c r="J295" s="3"/>
      <c r="M295" s="2">
        <v>2306.0020500000001</v>
      </c>
      <c r="N295" s="3"/>
      <c r="O295" s="15"/>
      <c r="P295" s="3"/>
      <c r="Q295" s="3"/>
      <c r="R295" s="3"/>
      <c r="S295" s="3"/>
      <c r="T295" s="3"/>
      <c r="U295" s="3"/>
      <c r="V295" s="3"/>
    </row>
    <row r="296" spans="1:22" x14ac:dyDescent="0.2">
      <c r="A296" s="2">
        <v>2306.0174000000002</v>
      </c>
      <c r="B296" s="3"/>
      <c r="C296" s="3"/>
      <c r="D296" s="3"/>
      <c r="E296" s="3"/>
      <c r="F296" s="3"/>
      <c r="G296" s="3"/>
      <c r="H296" s="3"/>
      <c r="I296" s="3"/>
      <c r="J296" s="3"/>
      <c r="M296" s="2">
        <v>2306.0174000000002</v>
      </c>
      <c r="N296" s="3"/>
      <c r="O296" s="15"/>
      <c r="P296" s="3"/>
      <c r="Q296" s="3"/>
      <c r="R296" s="3"/>
      <c r="S296" s="3"/>
      <c r="T296" s="3"/>
      <c r="U296" s="3"/>
      <c r="V296" s="3"/>
    </row>
    <row r="297" spans="1:22" x14ac:dyDescent="0.2">
      <c r="A297" s="2">
        <v>2306.0003000000002</v>
      </c>
      <c r="B297" s="3" t="s">
        <v>120</v>
      </c>
      <c r="C297" s="3"/>
      <c r="D297" s="3"/>
      <c r="E297" s="3"/>
      <c r="F297" s="3"/>
      <c r="G297" s="3"/>
      <c r="H297" s="3"/>
      <c r="I297" s="3"/>
      <c r="J297" s="3"/>
      <c r="M297" s="2">
        <v>2306.0003000000002</v>
      </c>
      <c r="N297" s="16" t="s">
        <v>120</v>
      </c>
      <c r="O297" s="3"/>
      <c r="P297" s="3"/>
      <c r="Q297" s="3"/>
      <c r="R297" s="3"/>
      <c r="S297" s="3"/>
      <c r="T297" s="3"/>
      <c r="U297" s="3"/>
      <c r="V297" s="3"/>
    </row>
    <row r="298" spans="1:22" x14ac:dyDescent="0.2">
      <c r="A298" s="2">
        <v>2306.0230299999998</v>
      </c>
      <c r="B298" s="3"/>
      <c r="C298" s="3"/>
      <c r="D298" s="3"/>
      <c r="E298" s="3"/>
      <c r="F298" s="3"/>
      <c r="G298" s="3"/>
      <c r="H298" s="3"/>
      <c r="I298" s="3"/>
      <c r="J298" s="3"/>
      <c r="M298" s="2">
        <v>2306.0230299999998</v>
      </c>
      <c r="N298" s="3"/>
      <c r="O298" s="15"/>
      <c r="P298" s="3"/>
      <c r="Q298" s="3"/>
      <c r="R298" s="3"/>
      <c r="S298" s="3"/>
      <c r="T298" s="3"/>
      <c r="U298" s="3"/>
      <c r="V298" s="3"/>
    </row>
    <row r="299" spans="1:22" x14ac:dyDescent="0.2">
      <c r="A299" s="2">
        <v>2306.0045399999999</v>
      </c>
      <c r="B299" s="3"/>
      <c r="C299" s="3"/>
      <c r="D299" s="3"/>
      <c r="E299" s="3"/>
      <c r="F299" s="3"/>
      <c r="G299" s="3"/>
      <c r="H299" s="3"/>
      <c r="I299" s="3"/>
      <c r="J299" s="3"/>
      <c r="M299" s="2">
        <v>2306.0045399999999</v>
      </c>
      <c r="N299" s="3"/>
      <c r="O299" s="3"/>
      <c r="P299" s="3"/>
      <c r="Q299" s="3"/>
      <c r="R299" s="3"/>
      <c r="S299" s="3"/>
      <c r="T299" s="3"/>
      <c r="U299" s="3"/>
      <c r="V299" s="3"/>
    </row>
    <row r="300" spans="1:22" x14ac:dyDescent="0.2">
      <c r="A300" s="2">
        <v>2306.0382199999999</v>
      </c>
      <c r="B300" s="3"/>
      <c r="C300" s="3"/>
      <c r="D300" s="3"/>
      <c r="E300" s="3"/>
      <c r="F300" s="3"/>
      <c r="G300" s="3"/>
      <c r="H300" s="3"/>
      <c r="I300" s="3"/>
      <c r="J300" s="3"/>
      <c r="M300" s="2">
        <v>2306.0382199999999</v>
      </c>
      <c r="N300" s="3"/>
      <c r="O300" s="3"/>
      <c r="P300" s="3"/>
      <c r="Q300" s="3"/>
      <c r="R300" s="3"/>
      <c r="S300" s="3"/>
      <c r="T300" s="3"/>
      <c r="U300" s="3"/>
      <c r="V300" s="3"/>
    </row>
    <row r="301" spans="1:22" x14ac:dyDescent="0.2">
      <c r="A301" s="2">
        <v>2306.0003900000002</v>
      </c>
      <c r="B301" s="3"/>
      <c r="C301" s="3"/>
      <c r="D301" s="3"/>
      <c r="E301" s="3"/>
      <c r="F301" s="3"/>
      <c r="G301" s="3"/>
      <c r="H301" s="3"/>
      <c r="I301" s="3"/>
      <c r="J301" s="3"/>
      <c r="M301" s="2">
        <v>2306.0003900000002</v>
      </c>
      <c r="N301" s="3"/>
      <c r="O301" s="3"/>
      <c r="P301" s="3"/>
      <c r="Q301" s="3"/>
      <c r="R301" s="3"/>
      <c r="S301" s="3"/>
      <c r="T301" s="3"/>
      <c r="U301" s="3"/>
      <c r="V301" s="3"/>
    </row>
    <row r="302" spans="1:22" x14ac:dyDescent="0.2">
      <c r="A302" s="2">
        <v>2306.0154400000001</v>
      </c>
      <c r="B302" s="3"/>
      <c r="C302" s="15"/>
      <c r="D302" s="3"/>
      <c r="E302" s="3"/>
      <c r="F302" s="3"/>
      <c r="G302" s="3"/>
      <c r="H302" s="3"/>
      <c r="I302" s="3"/>
      <c r="J302" s="3"/>
      <c r="M302" s="2">
        <v>2306.0154400000001</v>
      </c>
      <c r="N302" s="3"/>
      <c r="O302" s="3"/>
      <c r="P302" s="3"/>
      <c r="Q302" s="3"/>
      <c r="R302" s="3"/>
      <c r="S302" s="3"/>
      <c r="T302" s="3"/>
      <c r="U302" s="3"/>
      <c r="V302" s="3"/>
    </row>
    <row r="303" spans="1:22" x14ac:dyDescent="0.2">
      <c r="A303" s="2">
        <v>2306.00234</v>
      </c>
      <c r="B303" s="3"/>
      <c r="C303" s="3"/>
      <c r="D303" s="3"/>
      <c r="E303" s="3"/>
      <c r="F303" s="3"/>
      <c r="G303" s="3"/>
      <c r="H303" s="3"/>
      <c r="I303" s="3"/>
      <c r="J303" s="3"/>
      <c r="M303" s="2">
        <v>2306.00234</v>
      </c>
      <c r="N303" s="3"/>
      <c r="O303" s="3"/>
      <c r="P303" s="3"/>
      <c r="Q303" s="3"/>
      <c r="R303" s="3"/>
      <c r="S303" s="3"/>
      <c r="T303" s="3"/>
      <c r="U303" s="3"/>
      <c r="V303" s="3"/>
    </row>
    <row r="304" spans="1:22" x14ac:dyDescent="0.2">
      <c r="A304" s="2">
        <v>2306.0000599999998</v>
      </c>
      <c r="B304" s="3"/>
      <c r="C304" s="3"/>
      <c r="D304" s="3"/>
      <c r="E304" s="3"/>
      <c r="F304" s="3"/>
      <c r="G304" s="3"/>
      <c r="H304" s="3"/>
      <c r="I304" s="3"/>
      <c r="J304" s="3"/>
      <c r="M304" s="2">
        <v>2306.0000599999998</v>
      </c>
      <c r="N304" s="3"/>
      <c r="O304" s="15"/>
      <c r="P304" s="3"/>
      <c r="Q304" s="3"/>
      <c r="R304" s="3"/>
      <c r="S304" s="3"/>
      <c r="T304" s="3"/>
      <c r="U304" s="3"/>
      <c r="V304" s="3"/>
    </row>
    <row r="305" spans="1:22" x14ac:dyDescent="0.2">
      <c r="A305" s="2">
        <v>2306.0000100000002</v>
      </c>
      <c r="B305" s="3"/>
      <c r="C305" s="3"/>
      <c r="D305" s="3"/>
      <c r="E305" s="3"/>
      <c r="F305" s="3"/>
      <c r="G305" s="3"/>
      <c r="H305" s="3"/>
      <c r="I305" s="3"/>
      <c r="J305" s="3"/>
      <c r="M305" s="2">
        <v>2306.0000100000002</v>
      </c>
      <c r="N305" s="3">
        <v>1</v>
      </c>
      <c r="O305" s="15">
        <v>1</v>
      </c>
      <c r="P305" s="3">
        <v>0</v>
      </c>
      <c r="Q305" s="3">
        <v>0</v>
      </c>
      <c r="R305" s="3">
        <v>1</v>
      </c>
      <c r="S305" s="3">
        <v>0</v>
      </c>
      <c r="T305" s="3">
        <v>0</v>
      </c>
      <c r="U305" s="3">
        <v>0</v>
      </c>
      <c r="V305" s="3" t="s">
        <v>144</v>
      </c>
    </row>
    <row r="306" spans="1:22" x14ac:dyDescent="0.2">
      <c r="A306" s="2">
        <v>2306.01127</v>
      </c>
      <c r="B306" s="3"/>
      <c r="C306" s="3"/>
      <c r="D306" s="3"/>
      <c r="E306" s="3"/>
      <c r="F306" s="3"/>
      <c r="G306" s="3"/>
      <c r="H306" s="3"/>
      <c r="I306" s="3"/>
      <c r="J306" s="3"/>
      <c r="M306" s="2">
        <v>2306.01127</v>
      </c>
      <c r="N306" s="3"/>
      <c r="O306" s="15"/>
      <c r="P306" s="3"/>
      <c r="Q306" s="3"/>
      <c r="R306" s="3"/>
      <c r="S306" s="3"/>
      <c r="T306" s="3"/>
      <c r="U306" s="3"/>
      <c r="V306" s="3"/>
    </row>
    <row r="307" spans="1:22" x14ac:dyDescent="0.2">
      <c r="A307" s="2">
        <v>2306.03442</v>
      </c>
      <c r="B307" s="3"/>
      <c r="C307" s="15"/>
      <c r="D307" s="3"/>
      <c r="E307" s="3"/>
      <c r="F307" s="3"/>
      <c r="G307" s="3"/>
      <c r="H307" s="3"/>
      <c r="I307" s="3"/>
      <c r="J307" s="3"/>
      <c r="M307" s="2">
        <v>2306.03442</v>
      </c>
      <c r="N307" s="3"/>
      <c r="O307" s="15"/>
      <c r="P307" s="3"/>
      <c r="Q307" s="3"/>
      <c r="R307" s="3"/>
      <c r="S307" s="3"/>
      <c r="T307" s="3"/>
      <c r="U307" s="3"/>
      <c r="V307" s="3"/>
    </row>
    <row r="308" spans="1:22" x14ac:dyDescent="0.2">
      <c r="A308" s="2">
        <v>2306.0005500000002</v>
      </c>
      <c r="B308" s="3" t="s">
        <v>121</v>
      </c>
      <c r="C308" s="3"/>
      <c r="D308" s="3"/>
      <c r="E308" s="3"/>
      <c r="F308" s="3"/>
      <c r="G308" s="3"/>
      <c r="H308" s="3"/>
      <c r="I308" s="3"/>
      <c r="J308" s="3"/>
      <c r="M308" s="2">
        <v>2306.0005500000002</v>
      </c>
      <c r="N308" s="16" t="s">
        <v>121</v>
      </c>
      <c r="O308" s="3"/>
      <c r="P308" s="3"/>
      <c r="Q308" s="3"/>
      <c r="R308" s="3"/>
      <c r="S308" s="3"/>
      <c r="T308" s="3"/>
      <c r="U308" s="3"/>
      <c r="V308" s="3"/>
    </row>
    <row r="309" spans="1:22" x14ac:dyDescent="0.2">
      <c r="A309" s="2">
        <v>2306.0043099999998</v>
      </c>
      <c r="B309" s="16">
        <v>1</v>
      </c>
      <c r="C309" s="16">
        <v>0</v>
      </c>
      <c r="D309" s="16">
        <v>0</v>
      </c>
      <c r="E309" s="16">
        <v>0</v>
      </c>
      <c r="F309" s="16">
        <v>0</v>
      </c>
      <c r="G309" s="16">
        <v>0</v>
      </c>
      <c r="H309" s="16">
        <v>0</v>
      </c>
      <c r="I309" s="16">
        <v>0</v>
      </c>
      <c r="J309" s="16" t="s">
        <v>109</v>
      </c>
      <c r="M309" s="2">
        <v>2306.0043099999998</v>
      </c>
      <c r="N309" s="3"/>
      <c r="O309" s="15"/>
      <c r="P309" s="3"/>
      <c r="Q309" s="3"/>
      <c r="R309" s="3"/>
      <c r="S309" s="3"/>
      <c r="T309" s="3"/>
      <c r="U309" s="3"/>
      <c r="V309" s="3"/>
    </row>
    <row r="310" spans="1:22" x14ac:dyDescent="0.2">
      <c r="A310" s="2">
        <v>2306.0029300000001</v>
      </c>
      <c r="B310" s="16">
        <v>1</v>
      </c>
      <c r="C310" s="16">
        <v>0</v>
      </c>
      <c r="D310" s="16">
        <v>0</v>
      </c>
      <c r="E310" s="16">
        <v>1</v>
      </c>
      <c r="F310" s="16">
        <v>0</v>
      </c>
      <c r="G310" s="16">
        <v>0</v>
      </c>
      <c r="H310" s="16">
        <v>0</v>
      </c>
      <c r="I310" s="16">
        <v>0</v>
      </c>
      <c r="J310" s="16" t="s">
        <v>122</v>
      </c>
      <c r="M310" s="2">
        <v>2306.0029300000001</v>
      </c>
      <c r="N310" s="3"/>
      <c r="O310" s="15"/>
      <c r="P310" s="3"/>
      <c r="Q310" s="3"/>
      <c r="R310" s="3"/>
      <c r="S310" s="3"/>
      <c r="T310" s="3"/>
      <c r="U310" s="3"/>
      <c r="V310" s="3"/>
    </row>
    <row r="311" spans="1:22" x14ac:dyDescent="0.2">
      <c r="A311" s="2">
        <v>2306.0341600000002</v>
      </c>
      <c r="B311" s="3"/>
      <c r="C311" s="3"/>
      <c r="D311" s="3"/>
      <c r="E311" s="3"/>
      <c r="F311" s="3"/>
      <c r="G311" s="3"/>
      <c r="H311" s="3"/>
      <c r="I311" s="3"/>
      <c r="J311" s="3"/>
      <c r="M311" s="2">
        <v>2306.0341600000002</v>
      </c>
      <c r="N311" s="3"/>
      <c r="O311" s="3"/>
      <c r="P311" s="3"/>
      <c r="Q311" s="3"/>
      <c r="R311" s="3"/>
      <c r="S311" s="3"/>
      <c r="T311" s="3"/>
      <c r="U311" s="3"/>
      <c r="V311" s="3"/>
    </row>
    <row r="312" spans="1:22" x14ac:dyDescent="0.2">
      <c r="A312" s="2">
        <v>2306.0151000000001</v>
      </c>
      <c r="B312" s="3"/>
      <c r="C312" s="3"/>
      <c r="D312" s="3"/>
      <c r="E312" s="3"/>
      <c r="F312" s="3"/>
      <c r="G312" s="3"/>
      <c r="H312" s="3"/>
      <c r="I312" s="3"/>
      <c r="J312" s="3"/>
      <c r="M312" s="2">
        <v>2306.0151000000001</v>
      </c>
      <c r="N312" s="3"/>
      <c r="O312" s="3"/>
      <c r="P312" s="3"/>
      <c r="Q312" s="3"/>
      <c r="R312" s="3"/>
      <c r="S312" s="3"/>
      <c r="T312" s="3"/>
      <c r="U312" s="3"/>
      <c r="V312" s="3"/>
    </row>
    <row r="313" spans="1:22" x14ac:dyDescent="0.2">
      <c r="A313" s="2">
        <v>2306.0043599999999</v>
      </c>
      <c r="B313" s="3"/>
      <c r="C313" s="3"/>
      <c r="D313" s="3"/>
      <c r="E313" s="3"/>
      <c r="F313" s="3"/>
      <c r="G313" s="3"/>
      <c r="H313" s="3"/>
      <c r="I313" s="3"/>
      <c r="J313" s="3"/>
      <c r="M313" s="2">
        <v>2306.0043599999999</v>
      </c>
      <c r="N313" s="3"/>
      <c r="O313" s="15"/>
      <c r="P313" s="3"/>
      <c r="Q313" s="3"/>
      <c r="R313" s="3"/>
      <c r="S313" s="3"/>
      <c r="T313" s="3"/>
      <c r="U313" s="3"/>
      <c r="V313" s="3"/>
    </row>
    <row r="314" spans="1:22" x14ac:dyDescent="0.2">
      <c r="A314" s="2">
        <v>2306.0005200000001</v>
      </c>
      <c r="B314" s="3"/>
      <c r="C314" s="3"/>
      <c r="D314" s="3"/>
      <c r="E314" s="3"/>
      <c r="F314" s="3"/>
      <c r="G314" s="3"/>
      <c r="H314" s="3"/>
      <c r="I314" s="3"/>
      <c r="J314" s="3"/>
      <c r="M314" s="2">
        <v>2306.0005200000001</v>
      </c>
      <c r="N314" s="3">
        <v>1</v>
      </c>
      <c r="O314" s="3"/>
      <c r="P314" s="3"/>
      <c r="Q314" s="3"/>
      <c r="R314" s="3"/>
      <c r="S314" s="3"/>
      <c r="T314" s="3"/>
      <c r="U314" s="3"/>
      <c r="V314" s="3"/>
    </row>
    <row r="315" spans="1:22" x14ac:dyDescent="0.2">
      <c r="A315" s="2">
        <v>2306.0025999999998</v>
      </c>
      <c r="B315" s="3"/>
      <c r="C315" s="3"/>
      <c r="D315" s="3"/>
      <c r="E315" s="3"/>
      <c r="F315" s="3"/>
      <c r="G315" s="3"/>
      <c r="H315" s="3"/>
      <c r="I315" s="3"/>
      <c r="J315" s="3"/>
      <c r="M315" s="2">
        <v>2306.0025999999998</v>
      </c>
      <c r="N315" s="3"/>
      <c r="O315" s="3"/>
      <c r="P315" s="3"/>
      <c r="Q315" s="3"/>
      <c r="R315" s="3"/>
      <c r="S315" s="3"/>
      <c r="T315" s="3"/>
      <c r="U315" s="3"/>
      <c r="V315" s="3"/>
    </row>
    <row r="316" spans="1:22" x14ac:dyDescent="0.2">
      <c r="A316" s="2">
        <v>2306.0443</v>
      </c>
      <c r="B316" s="3"/>
      <c r="C316" s="3"/>
      <c r="D316" s="3"/>
      <c r="E316" s="3"/>
      <c r="F316" s="3"/>
      <c r="G316" s="3"/>
      <c r="H316" s="3"/>
      <c r="I316" s="3"/>
      <c r="J316" s="3"/>
      <c r="M316" s="2">
        <v>2306.0443</v>
      </c>
      <c r="N316" s="3"/>
      <c r="O316" s="15"/>
      <c r="P316" s="3"/>
      <c r="Q316" s="3"/>
      <c r="R316" s="3"/>
      <c r="S316" s="3"/>
      <c r="T316" s="3"/>
      <c r="U316" s="3"/>
      <c r="V316" s="3"/>
    </row>
    <row r="317" spans="1:22" x14ac:dyDescent="0.2">
      <c r="A317" s="2">
        <v>2306.0006400000002</v>
      </c>
      <c r="B317" s="3"/>
      <c r="C317" s="3"/>
      <c r="D317" s="3"/>
      <c r="E317" s="3"/>
      <c r="F317" s="3"/>
      <c r="G317" s="3"/>
      <c r="H317" s="3"/>
      <c r="I317" s="3"/>
      <c r="J317" s="3"/>
      <c r="M317" s="2">
        <v>2306.0006400000002</v>
      </c>
      <c r="N317" s="3">
        <v>1</v>
      </c>
      <c r="O317" s="15">
        <v>1</v>
      </c>
      <c r="P317" s="3"/>
      <c r="Q317" s="3"/>
      <c r="R317" s="3"/>
      <c r="S317" s="3"/>
      <c r="T317" s="3"/>
      <c r="U317" s="3"/>
      <c r="V317" s="3"/>
    </row>
    <row r="318" spans="1:22" x14ac:dyDescent="0.2">
      <c r="A318" s="2">
        <v>2306.0026899999998</v>
      </c>
      <c r="B318" s="3"/>
      <c r="C318" s="3"/>
      <c r="D318" s="3"/>
      <c r="E318" s="3"/>
      <c r="F318" s="3"/>
      <c r="G318" s="3"/>
      <c r="H318" s="3"/>
      <c r="I318" s="3"/>
      <c r="J318" s="3"/>
      <c r="M318" s="2">
        <v>2306.0026899999998</v>
      </c>
      <c r="N318" s="17">
        <v>1</v>
      </c>
      <c r="O318" s="16">
        <v>0</v>
      </c>
      <c r="P318" s="16">
        <v>0</v>
      </c>
      <c r="Q318" s="16">
        <v>0</v>
      </c>
      <c r="R318" s="16">
        <v>0</v>
      </c>
      <c r="S318" s="16">
        <v>0</v>
      </c>
      <c r="T318" s="16">
        <v>0</v>
      </c>
      <c r="U318" s="16">
        <v>0</v>
      </c>
      <c r="V318" s="16" t="s">
        <v>109</v>
      </c>
    </row>
    <row r="319" spans="1:22" x14ac:dyDescent="0.2">
      <c r="A319" s="2">
        <v>2306.00063</v>
      </c>
      <c r="B319" s="3"/>
      <c r="C319" s="3"/>
      <c r="D319" s="3"/>
      <c r="E319" s="3"/>
      <c r="F319" s="3"/>
      <c r="G319" s="3"/>
      <c r="H319" s="3"/>
      <c r="I319" s="3"/>
      <c r="J319" s="3"/>
      <c r="M319" s="2">
        <v>2306.00063</v>
      </c>
      <c r="N319" s="3"/>
      <c r="O319" s="15"/>
      <c r="P319" s="3"/>
      <c r="Q319" s="3"/>
      <c r="R319" s="3"/>
      <c r="S319" s="3"/>
      <c r="T319" s="3"/>
      <c r="U319" s="3"/>
      <c r="V319" s="3"/>
    </row>
    <row r="320" spans="1:22" x14ac:dyDescent="0.2">
      <c r="A320" s="2">
        <v>2306.0171300000002</v>
      </c>
      <c r="B320" s="3"/>
      <c r="C320" s="3"/>
      <c r="D320" s="3"/>
      <c r="E320" s="3"/>
      <c r="F320" s="3"/>
      <c r="G320" s="3"/>
      <c r="H320" s="3"/>
      <c r="I320" s="3"/>
      <c r="J320" s="3"/>
      <c r="M320" s="2">
        <v>2306.0171300000002</v>
      </c>
      <c r="N320" s="3"/>
      <c r="O320" s="15"/>
      <c r="P320" s="3"/>
      <c r="Q320" s="3"/>
      <c r="R320" s="3"/>
      <c r="S320" s="3"/>
      <c r="T320" s="3"/>
      <c r="U320" s="3"/>
      <c r="V320" s="3"/>
    </row>
    <row r="321" spans="1:22" x14ac:dyDescent="0.2">
      <c r="A321" s="2">
        <v>2306.0305899999998</v>
      </c>
      <c r="B321" s="3"/>
      <c r="C321" s="3"/>
      <c r="D321" s="3"/>
      <c r="E321" s="3"/>
      <c r="F321" s="3"/>
      <c r="G321" s="3"/>
      <c r="H321" s="3"/>
      <c r="I321" s="3"/>
      <c r="J321" s="3"/>
      <c r="M321" s="2">
        <v>2306.0305899999998</v>
      </c>
      <c r="N321" s="3"/>
      <c r="O321" s="15"/>
      <c r="P321" s="3"/>
      <c r="Q321" s="3"/>
      <c r="R321" s="3"/>
      <c r="S321" s="3"/>
      <c r="T321" s="3"/>
      <c r="U321" s="3"/>
      <c r="V321" s="3"/>
    </row>
    <row r="322" spans="1:22" x14ac:dyDescent="0.2">
      <c r="A322" s="2">
        <v>2306.0004100000001</v>
      </c>
      <c r="B322" s="3"/>
      <c r="C322" s="3"/>
      <c r="D322" s="3"/>
      <c r="E322" s="3"/>
      <c r="F322" s="3"/>
      <c r="G322" s="3"/>
      <c r="H322" s="3"/>
      <c r="I322" s="3"/>
      <c r="J322" s="3"/>
      <c r="M322" s="2">
        <v>2306.0004100000001</v>
      </c>
      <c r="N322" s="3"/>
      <c r="O322" s="3"/>
      <c r="P322" s="3"/>
      <c r="Q322" s="3"/>
      <c r="R322" s="3"/>
      <c r="S322" s="3"/>
      <c r="T322" s="3"/>
      <c r="U322" s="3"/>
      <c r="V322" s="3"/>
    </row>
    <row r="323" spans="1:22" x14ac:dyDescent="0.2">
      <c r="A323" s="2">
        <v>2306.05701</v>
      </c>
      <c r="B323" s="3"/>
      <c r="C323" s="3"/>
      <c r="D323" s="3"/>
      <c r="E323" s="3"/>
      <c r="F323" s="3"/>
      <c r="G323" s="3"/>
      <c r="H323" s="3"/>
      <c r="I323" s="3"/>
      <c r="J323" s="3"/>
      <c r="M323" s="2">
        <v>2306.05701</v>
      </c>
      <c r="N323" s="3"/>
      <c r="O323" s="3"/>
      <c r="P323" s="3"/>
      <c r="Q323" s="3"/>
      <c r="R323" s="3"/>
      <c r="S323" s="3"/>
      <c r="T323" s="3"/>
      <c r="U323" s="3"/>
      <c r="V323" s="3"/>
    </row>
    <row r="324" spans="1:22" x14ac:dyDescent="0.2">
      <c r="A324" s="2">
        <v>2306.00425</v>
      </c>
      <c r="B324" s="3"/>
      <c r="C324" s="3"/>
      <c r="D324" s="3"/>
      <c r="E324" s="3"/>
      <c r="F324" s="3"/>
      <c r="G324" s="3"/>
      <c r="H324" s="3"/>
      <c r="I324" s="3"/>
      <c r="J324" s="3"/>
      <c r="M324" s="2">
        <v>2306.00425</v>
      </c>
      <c r="N324" s="3"/>
      <c r="O324" s="15"/>
      <c r="P324" s="3"/>
      <c r="Q324" s="3"/>
      <c r="R324" s="3"/>
      <c r="S324" s="3"/>
      <c r="T324" s="3"/>
      <c r="U324" s="3"/>
      <c r="V324" s="3"/>
    </row>
    <row r="325" spans="1:22" x14ac:dyDescent="0.2">
      <c r="A325" s="2">
        <v>2306.0028699999998</v>
      </c>
      <c r="B325" s="3"/>
      <c r="C325" s="15"/>
      <c r="D325" s="3"/>
      <c r="E325" s="3"/>
      <c r="F325" s="3"/>
      <c r="G325" s="3"/>
      <c r="H325" s="3"/>
      <c r="I325" s="3"/>
      <c r="J325" s="3"/>
      <c r="M325" s="2">
        <v>2306.0028699999998</v>
      </c>
      <c r="N325" s="17">
        <v>1</v>
      </c>
      <c r="O325" s="16">
        <v>0</v>
      </c>
      <c r="P325" s="16">
        <v>0</v>
      </c>
      <c r="Q325" s="16">
        <v>0</v>
      </c>
      <c r="R325" s="16">
        <v>0</v>
      </c>
      <c r="S325" s="16">
        <v>0</v>
      </c>
      <c r="T325" s="16">
        <v>0</v>
      </c>
      <c r="U325" s="16">
        <v>0</v>
      </c>
      <c r="V325" s="16" t="s">
        <v>109</v>
      </c>
    </row>
    <row r="326" spans="1:22" x14ac:dyDescent="0.2">
      <c r="A326" s="2">
        <v>2306.0084499999998</v>
      </c>
      <c r="B326" s="3"/>
      <c r="C326" s="15"/>
      <c r="D326" s="3"/>
      <c r="E326" s="3"/>
      <c r="F326" s="3"/>
      <c r="G326" s="3"/>
      <c r="H326" s="3"/>
      <c r="I326" s="3"/>
      <c r="J326" s="3"/>
      <c r="M326" s="2">
        <v>2306.0084499999998</v>
      </c>
      <c r="N326" s="3" t="s">
        <v>135</v>
      </c>
      <c r="O326" s="15"/>
      <c r="P326" s="3"/>
      <c r="Q326" s="3"/>
      <c r="R326" s="3"/>
      <c r="S326" s="3"/>
      <c r="T326" s="3"/>
      <c r="U326" s="3"/>
      <c r="V326" s="3"/>
    </row>
    <row r="327" spans="1:22" x14ac:dyDescent="0.2">
      <c r="A327" s="2">
        <v>2306.0042199999998</v>
      </c>
      <c r="B327" s="3"/>
      <c r="C327" s="15"/>
      <c r="D327" s="3"/>
      <c r="E327" s="3"/>
      <c r="F327" s="3"/>
      <c r="G327" s="3"/>
      <c r="H327" s="3"/>
      <c r="I327" s="3"/>
      <c r="J327" s="3"/>
      <c r="M327" s="2">
        <v>2306.0042199999998</v>
      </c>
      <c r="N327" s="17">
        <v>1</v>
      </c>
      <c r="O327" s="16">
        <v>0</v>
      </c>
      <c r="P327" s="16">
        <v>0</v>
      </c>
      <c r="Q327" s="16">
        <v>0</v>
      </c>
      <c r="R327" s="16">
        <v>0</v>
      </c>
      <c r="S327" s="16">
        <v>0</v>
      </c>
      <c r="T327" s="16">
        <v>0</v>
      </c>
      <c r="U327" s="16">
        <v>0</v>
      </c>
      <c r="V327" s="16" t="s">
        <v>109</v>
      </c>
    </row>
    <row r="328" spans="1:22" x14ac:dyDescent="0.2">
      <c r="A328" s="2">
        <v>2306.0027399999999</v>
      </c>
      <c r="B328" s="3"/>
      <c r="C328" s="15"/>
      <c r="D328" s="3"/>
      <c r="E328" s="3"/>
      <c r="F328" s="3"/>
      <c r="G328" s="3"/>
      <c r="H328" s="3"/>
      <c r="I328" s="3"/>
      <c r="J328" s="3"/>
      <c r="M328" s="2">
        <v>2306.0027399999999</v>
      </c>
      <c r="N328" s="3"/>
      <c r="O328" s="15"/>
      <c r="P328" s="3"/>
      <c r="Q328" s="3"/>
      <c r="R328" s="3"/>
      <c r="S328" s="3"/>
      <c r="T328" s="3"/>
      <c r="U328" s="3"/>
      <c r="V328" s="3"/>
    </row>
    <row r="329" spans="1:22" x14ac:dyDescent="0.2">
      <c r="A329" s="2">
        <v>2306.0672800000002</v>
      </c>
      <c r="B329" s="3"/>
      <c r="C329" s="15"/>
      <c r="D329" s="3"/>
      <c r="E329" s="3"/>
      <c r="F329" s="3"/>
      <c r="G329" s="3"/>
      <c r="H329" s="3"/>
      <c r="I329" s="3"/>
      <c r="J329" s="3"/>
      <c r="M329" s="2">
        <v>2306.0672800000002</v>
      </c>
      <c r="N329" s="3"/>
      <c r="O329" s="15"/>
      <c r="P329" s="3"/>
      <c r="Q329" s="3"/>
      <c r="R329" s="3"/>
      <c r="S329" s="3"/>
      <c r="T329" s="3"/>
      <c r="U329" s="3"/>
      <c r="V329" s="3"/>
    </row>
    <row r="330" spans="1:22" x14ac:dyDescent="0.2">
      <c r="A330" s="2">
        <v>2306.0218500000001</v>
      </c>
      <c r="B330" s="3"/>
      <c r="C330" s="3"/>
      <c r="D330" s="3"/>
      <c r="E330" s="3"/>
      <c r="F330" s="3"/>
      <c r="G330" s="3"/>
      <c r="H330" s="3"/>
      <c r="I330" s="3"/>
      <c r="J330" s="3"/>
      <c r="M330" s="2">
        <v>2306.0218500000001</v>
      </c>
      <c r="N330" s="3"/>
      <c r="O330" s="15"/>
      <c r="P330" s="3"/>
      <c r="Q330" s="3"/>
      <c r="R330" s="3"/>
      <c r="S330" s="3"/>
      <c r="T330" s="3"/>
      <c r="U330" s="3"/>
      <c r="V330" s="3"/>
    </row>
    <row r="331" spans="1:22" x14ac:dyDescent="0.2">
      <c r="A331" s="2">
        <v>2306.0008400000002</v>
      </c>
      <c r="B331" s="3"/>
      <c r="C331" s="15"/>
      <c r="D331" s="3"/>
      <c r="E331" s="3"/>
      <c r="F331" s="3"/>
      <c r="G331" s="3"/>
      <c r="H331" s="3"/>
      <c r="I331" s="3"/>
      <c r="J331" s="3"/>
      <c r="M331" s="2">
        <v>2306.0008400000002</v>
      </c>
      <c r="N331" s="3">
        <v>1</v>
      </c>
      <c r="O331" s="15"/>
      <c r="P331" s="3"/>
      <c r="Q331" s="3"/>
      <c r="R331" s="3"/>
      <c r="S331" s="3"/>
      <c r="T331" s="3"/>
      <c r="U331" s="3"/>
      <c r="V331" s="3"/>
    </row>
    <row r="332" spans="1:22" x14ac:dyDescent="0.2">
      <c r="A332" s="2">
        <v>2306.1365500000002</v>
      </c>
      <c r="B332" s="3"/>
      <c r="C332" s="3"/>
      <c r="D332" s="3"/>
      <c r="E332" s="3"/>
      <c r="F332" s="3"/>
      <c r="G332" s="3"/>
      <c r="H332" s="3"/>
      <c r="I332" s="3"/>
      <c r="J332" s="3"/>
      <c r="M332" s="2">
        <v>2306.1365500000002</v>
      </c>
      <c r="N332" s="3"/>
      <c r="O332" s="15"/>
      <c r="P332" s="3"/>
      <c r="Q332" s="3"/>
      <c r="R332" s="3"/>
      <c r="S332" s="3"/>
      <c r="T332" s="3"/>
      <c r="U332" s="3"/>
      <c r="V332" s="3"/>
    </row>
    <row r="333" spans="1:22" x14ac:dyDescent="0.2">
      <c r="A333" s="2">
        <v>2306.0007000000001</v>
      </c>
      <c r="B333" s="3"/>
      <c r="C333" s="3"/>
      <c r="D333" s="3"/>
      <c r="E333" s="3"/>
      <c r="F333" s="3"/>
      <c r="G333" s="3"/>
      <c r="H333" s="3"/>
      <c r="I333" s="3"/>
      <c r="J333" s="3"/>
      <c r="M333" s="2">
        <v>2306.0007000000001</v>
      </c>
      <c r="N333" s="3"/>
      <c r="O333" s="3"/>
      <c r="P333" s="3"/>
      <c r="Q333" s="3"/>
      <c r="R333" s="3"/>
      <c r="S333" s="3"/>
      <c r="T333" s="3"/>
      <c r="U333" s="3"/>
      <c r="V333" s="3"/>
    </row>
    <row r="334" spans="1:22" x14ac:dyDescent="0.2">
      <c r="A334" s="2">
        <v>2306.0004800000002</v>
      </c>
      <c r="B334" s="3"/>
      <c r="C334" s="3"/>
      <c r="D334" s="3"/>
      <c r="E334" s="3"/>
      <c r="F334" s="3"/>
      <c r="G334" s="3"/>
      <c r="H334" s="3"/>
      <c r="I334" s="3"/>
      <c r="J334" s="3"/>
      <c r="M334" s="2">
        <v>2306.0004800000002</v>
      </c>
      <c r="N334" s="3"/>
      <c r="O334" s="15"/>
      <c r="P334" s="3"/>
      <c r="Q334" s="3"/>
      <c r="R334" s="3"/>
      <c r="S334" s="3"/>
      <c r="T334" s="3"/>
      <c r="U334" s="3"/>
      <c r="V334" s="3"/>
    </row>
    <row r="335" spans="1:22" x14ac:dyDescent="0.2">
      <c r="A335" s="2">
        <v>2306.0088000000001</v>
      </c>
      <c r="B335" s="3">
        <v>1</v>
      </c>
      <c r="C335" s="3">
        <v>1</v>
      </c>
      <c r="D335" s="3">
        <v>1</v>
      </c>
      <c r="E335" s="3">
        <v>1</v>
      </c>
      <c r="F335" s="3">
        <v>0</v>
      </c>
      <c r="G335" s="3">
        <v>0</v>
      </c>
      <c r="H335" s="3">
        <v>0</v>
      </c>
      <c r="I335" s="3">
        <v>0</v>
      </c>
      <c r="J335" s="3"/>
      <c r="M335" s="2">
        <v>2306.0088000000001</v>
      </c>
      <c r="N335" s="3"/>
      <c r="O335" s="3"/>
      <c r="P335" s="3"/>
      <c r="Q335" s="3"/>
      <c r="R335" s="3"/>
      <c r="S335" s="3"/>
      <c r="T335" s="3"/>
      <c r="U335" s="3"/>
      <c r="V335" s="3"/>
    </row>
    <row r="336" spans="1:22" x14ac:dyDescent="0.2">
      <c r="A336" s="2">
        <v>2306.00621</v>
      </c>
      <c r="B336" s="3"/>
      <c r="C336" s="3"/>
      <c r="D336" s="3"/>
      <c r="E336" s="3"/>
      <c r="F336" s="3"/>
      <c r="G336" s="3"/>
      <c r="H336" s="3"/>
      <c r="I336" s="3"/>
      <c r="J336" s="3"/>
      <c r="M336" s="2">
        <v>2306.00621</v>
      </c>
      <c r="N336" s="3"/>
      <c r="O336" s="3"/>
      <c r="P336" s="3"/>
      <c r="Q336" s="3"/>
      <c r="R336" s="3"/>
      <c r="S336" s="3"/>
      <c r="T336" s="3"/>
      <c r="U336" s="3"/>
      <c r="V336" s="3"/>
    </row>
    <row r="337" spans="1:22" x14ac:dyDescent="0.2">
      <c r="A337" s="2">
        <v>2306.00675</v>
      </c>
      <c r="B337" s="3"/>
      <c r="C337" s="3"/>
      <c r="D337" s="3"/>
      <c r="E337" s="3"/>
      <c r="F337" s="3"/>
      <c r="G337" s="3"/>
      <c r="H337" s="3"/>
      <c r="I337" s="3"/>
      <c r="J337" s="3"/>
      <c r="M337" s="2">
        <v>2306.00675</v>
      </c>
      <c r="N337" s="3"/>
      <c r="O337" s="3"/>
      <c r="P337" s="3"/>
      <c r="Q337" s="3"/>
      <c r="R337" s="3"/>
      <c r="S337" s="3"/>
      <c r="T337" s="3"/>
      <c r="U337" s="3"/>
      <c r="V337" s="3"/>
    </row>
    <row r="338" spans="1:22" x14ac:dyDescent="0.2">
      <c r="A338" s="2">
        <v>2306.0068099999999</v>
      </c>
      <c r="B338" s="3"/>
      <c r="C338" s="3"/>
      <c r="D338" s="3"/>
      <c r="E338" s="3"/>
      <c r="F338" s="3"/>
      <c r="G338" s="3"/>
      <c r="H338" s="3"/>
      <c r="I338" s="3"/>
      <c r="J338" s="3"/>
      <c r="M338" s="2">
        <v>2306.0068099999999</v>
      </c>
      <c r="N338" s="3"/>
      <c r="O338" s="15"/>
      <c r="P338" s="3"/>
      <c r="Q338" s="3"/>
      <c r="R338" s="3"/>
      <c r="S338" s="3"/>
      <c r="T338" s="3"/>
      <c r="U338" s="3"/>
      <c r="V338" s="3"/>
    </row>
    <row r="339" spans="1:22" x14ac:dyDescent="0.2">
      <c r="A339" s="2">
        <v>2306.0047800000002</v>
      </c>
      <c r="B339" s="3"/>
      <c r="C339" s="3"/>
      <c r="D339" s="3"/>
      <c r="E339" s="3"/>
      <c r="F339" s="3"/>
      <c r="G339" s="3"/>
      <c r="H339" s="3"/>
      <c r="I339" s="3"/>
      <c r="J339" s="3"/>
      <c r="M339" s="2">
        <v>2306.0047800000002</v>
      </c>
      <c r="N339" s="3"/>
      <c r="O339" s="3"/>
      <c r="P339" s="3"/>
      <c r="Q339" s="3"/>
      <c r="R339" s="3"/>
      <c r="S339" s="3"/>
      <c r="T339" s="3"/>
      <c r="U339" s="3"/>
      <c r="V339" s="3"/>
    </row>
    <row r="340" spans="1:22" x14ac:dyDescent="0.2">
      <c r="A340" s="2">
        <v>2306.0130800000002</v>
      </c>
      <c r="B340" s="3"/>
      <c r="C340" s="15"/>
      <c r="D340" s="3"/>
      <c r="E340" s="3"/>
      <c r="F340" s="3"/>
      <c r="G340" s="3"/>
      <c r="H340" s="3"/>
      <c r="I340" s="3"/>
      <c r="J340" s="3"/>
      <c r="M340" s="2">
        <v>2306.0130800000002</v>
      </c>
      <c r="N340" s="3"/>
      <c r="O340" s="15"/>
      <c r="P340" s="3"/>
      <c r="Q340" s="3"/>
      <c r="R340" s="3"/>
      <c r="S340" s="3"/>
      <c r="T340" s="3"/>
      <c r="U340" s="3"/>
      <c r="V340" s="3"/>
    </row>
    <row r="341" spans="1:22" x14ac:dyDescent="0.2">
      <c r="A341" s="2">
        <v>2306.1004800000001</v>
      </c>
      <c r="B341" s="3"/>
      <c r="C341" s="15"/>
      <c r="D341" s="3"/>
      <c r="E341" s="3"/>
      <c r="F341" s="3"/>
      <c r="G341" s="3"/>
      <c r="H341" s="3"/>
      <c r="I341" s="3"/>
      <c r="J341" s="3"/>
      <c r="M341" s="2">
        <v>2306.1004800000001</v>
      </c>
      <c r="N341" s="3">
        <v>1</v>
      </c>
      <c r="O341" s="3">
        <v>1</v>
      </c>
      <c r="P341" s="3">
        <v>1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/>
    </row>
    <row r="342" spans="1:22" x14ac:dyDescent="0.2">
      <c r="A342" s="2">
        <v>2306.0081799999998</v>
      </c>
      <c r="B342" s="3"/>
      <c r="C342" s="3"/>
      <c r="D342" s="3"/>
      <c r="E342" s="3"/>
      <c r="F342" s="3"/>
      <c r="G342" s="3"/>
      <c r="H342" s="3"/>
      <c r="I342" s="3"/>
      <c r="J342" s="3"/>
      <c r="M342" s="2">
        <v>2306.0081799999998</v>
      </c>
      <c r="N342" s="3">
        <v>1</v>
      </c>
      <c r="O342" s="15">
        <v>1</v>
      </c>
      <c r="P342" s="3"/>
      <c r="Q342" s="3"/>
      <c r="R342" s="3"/>
      <c r="S342" s="3"/>
      <c r="T342" s="3"/>
      <c r="U342" s="3"/>
      <c r="V342" s="3"/>
    </row>
    <row r="343" spans="1:22" x14ac:dyDescent="0.2">
      <c r="A343" s="2">
        <v>2306.0277299999998</v>
      </c>
      <c r="B343" s="3">
        <v>1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/>
      <c r="M343" s="2">
        <v>2306.0277299999998</v>
      </c>
      <c r="N343" s="3"/>
      <c r="O343" s="3"/>
      <c r="P343" s="3"/>
      <c r="Q343" s="3"/>
      <c r="R343" s="3"/>
      <c r="S343" s="3"/>
      <c r="T343" s="3"/>
      <c r="U343" s="3"/>
      <c r="V343" s="3"/>
    </row>
    <row r="344" spans="1:22" x14ac:dyDescent="0.2">
      <c r="A344" s="2">
        <v>2306.00216</v>
      </c>
      <c r="B344" s="3"/>
      <c r="C344" s="3"/>
      <c r="D344" s="3"/>
      <c r="E344" s="3"/>
      <c r="F344" s="3"/>
      <c r="G344" s="3"/>
      <c r="H344" s="3"/>
      <c r="I344" s="3"/>
      <c r="J344" s="3"/>
      <c r="M344" s="2">
        <v>2306.00216</v>
      </c>
      <c r="N344" s="3"/>
      <c r="O344" s="3"/>
      <c r="P344" s="3"/>
      <c r="Q344" s="3"/>
      <c r="R344" s="3"/>
      <c r="S344" s="3"/>
      <c r="T344" s="3"/>
      <c r="U344" s="3"/>
      <c r="V344" s="3"/>
    </row>
    <row r="345" spans="1:22" x14ac:dyDescent="0.2">
      <c r="A345" s="2">
        <v>2306.0159199999998</v>
      </c>
      <c r="B345" s="3"/>
      <c r="C345" s="3"/>
      <c r="D345" s="3"/>
      <c r="E345" s="3"/>
      <c r="F345" s="3"/>
      <c r="G345" s="3"/>
      <c r="H345" s="3"/>
      <c r="I345" s="3"/>
      <c r="J345" s="3"/>
      <c r="M345" s="2">
        <v>2306.0159199999998</v>
      </c>
      <c r="N345" s="3"/>
      <c r="O345" s="15"/>
      <c r="P345" s="3"/>
      <c r="Q345" s="3"/>
      <c r="R345" s="3"/>
      <c r="S345" s="3"/>
      <c r="T345" s="3"/>
      <c r="U345" s="3"/>
      <c r="V345" s="3"/>
    </row>
    <row r="346" spans="1:22" x14ac:dyDescent="0.2">
      <c r="A346" s="2">
        <v>2306.0022899999999</v>
      </c>
      <c r="B346" s="16">
        <v>1</v>
      </c>
      <c r="C346" s="16">
        <v>0</v>
      </c>
      <c r="D346" s="16">
        <v>0</v>
      </c>
      <c r="E346" s="16">
        <v>0</v>
      </c>
      <c r="F346" s="16">
        <v>0</v>
      </c>
      <c r="G346" s="16">
        <v>0</v>
      </c>
      <c r="H346" s="16">
        <v>0</v>
      </c>
      <c r="I346" s="16">
        <v>0</v>
      </c>
      <c r="J346" s="16" t="s">
        <v>109</v>
      </c>
      <c r="M346" s="2">
        <v>2306.0022899999999</v>
      </c>
      <c r="N346" s="3"/>
      <c r="O346" s="15"/>
      <c r="P346" s="3"/>
      <c r="Q346" s="3"/>
      <c r="R346" s="3"/>
      <c r="S346" s="3"/>
      <c r="T346" s="3"/>
      <c r="U346" s="3"/>
      <c r="V346" s="3"/>
    </row>
    <row r="347" spans="1:22" x14ac:dyDescent="0.2">
      <c r="A347" s="2">
        <v>2306.0047100000002</v>
      </c>
      <c r="B347" s="3"/>
      <c r="C347" s="15"/>
      <c r="D347" s="3"/>
      <c r="E347" s="3"/>
      <c r="F347" s="3"/>
      <c r="G347" s="3"/>
      <c r="H347" s="3"/>
      <c r="I347" s="3"/>
      <c r="J347" s="3" t="s">
        <v>107</v>
      </c>
      <c r="M347" s="2">
        <v>2306.0047100000002</v>
      </c>
      <c r="N347" s="3">
        <v>1</v>
      </c>
      <c r="O347" s="15">
        <v>1</v>
      </c>
      <c r="P347" s="3">
        <v>1</v>
      </c>
      <c r="Q347" s="3"/>
      <c r="R347" s="3"/>
      <c r="S347" s="3"/>
      <c r="T347" s="3"/>
      <c r="U347" s="3"/>
      <c r="V347" s="3"/>
    </row>
    <row r="348" spans="1:22" x14ac:dyDescent="0.2">
      <c r="A348" s="2">
        <v>2306.01791</v>
      </c>
      <c r="B348" s="3"/>
      <c r="C348" s="3"/>
      <c r="D348" s="3"/>
      <c r="E348" s="3"/>
      <c r="F348" s="3"/>
      <c r="G348" s="3"/>
      <c r="H348" s="3"/>
      <c r="I348" s="3"/>
      <c r="J348" s="3"/>
      <c r="M348" s="2">
        <v>2306.01791</v>
      </c>
      <c r="N348" s="3"/>
      <c r="O348" s="3"/>
      <c r="P348" s="3"/>
      <c r="Q348" s="3"/>
      <c r="R348" s="3"/>
      <c r="S348" s="3"/>
      <c r="T348" s="3"/>
      <c r="U348" s="3"/>
      <c r="V348" s="3"/>
    </row>
    <row r="349" spans="1:22" x14ac:dyDescent="0.2">
      <c r="A349" s="2">
        <v>2306.0113299999998</v>
      </c>
      <c r="B349" s="3"/>
      <c r="C349" s="3"/>
      <c r="D349" s="3"/>
      <c r="E349" s="3"/>
      <c r="F349" s="3"/>
      <c r="G349" s="3"/>
      <c r="H349" s="3"/>
      <c r="I349" s="3"/>
      <c r="J349" s="3"/>
      <c r="M349" s="2">
        <v>2306.0113299999998</v>
      </c>
      <c r="N349" s="3"/>
      <c r="O349" s="3"/>
      <c r="P349" s="3"/>
      <c r="Q349" s="3"/>
      <c r="R349" s="3"/>
      <c r="S349" s="3"/>
      <c r="T349" s="3"/>
      <c r="U349" s="3"/>
      <c r="V349" s="3"/>
    </row>
    <row r="350" spans="1:22" x14ac:dyDescent="0.2">
      <c r="A350" s="2">
        <v>2306.00218</v>
      </c>
      <c r="B350" s="3"/>
      <c r="C350" s="3"/>
      <c r="D350" s="3"/>
      <c r="E350" s="3"/>
      <c r="F350" s="3"/>
      <c r="G350" s="3"/>
      <c r="H350" s="3"/>
      <c r="I350" s="3"/>
      <c r="J350" s="3"/>
      <c r="M350" s="2">
        <v>2306.00218</v>
      </c>
      <c r="N350" s="3"/>
      <c r="O350" s="15"/>
      <c r="P350" s="3"/>
      <c r="Q350" s="3"/>
      <c r="R350" s="3"/>
      <c r="S350" s="3"/>
      <c r="T350" s="3"/>
      <c r="U350" s="3"/>
      <c r="V350" s="3"/>
    </row>
    <row r="351" spans="1:22" x14ac:dyDescent="0.2">
      <c r="A351" s="2">
        <v>2306.0848599999999</v>
      </c>
      <c r="B351" s="16">
        <v>1</v>
      </c>
      <c r="C351" s="16">
        <v>0</v>
      </c>
      <c r="D351" s="16">
        <v>0</v>
      </c>
      <c r="E351" s="16">
        <v>0</v>
      </c>
      <c r="F351" s="16">
        <v>0</v>
      </c>
      <c r="G351" s="16">
        <v>0</v>
      </c>
      <c r="H351" s="16">
        <v>0</v>
      </c>
      <c r="I351" s="16">
        <v>0</v>
      </c>
      <c r="J351" s="16" t="s">
        <v>123</v>
      </c>
      <c r="M351" s="2">
        <v>2306.0848599999999</v>
      </c>
      <c r="N351" s="3"/>
      <c r="O351" s="15"/>
      <c r="P351" s="3"/>
      <c r="Q351" s="3"/>
      <c r="R351" s="3"/>
      <c r="S351" s="3"/>
      <c r="T351" s="3"/>
      <c r="U351" s="3"/>
      <c r="V351" s="3"/>
    </row>
    <row r="352" spans="1:22" x14ac:dyDescent="0.2">
      <c r="A352" s="2">
        <v>2306.0004899999999</v>
      </c>
      <c r="B352" s="3"/>
      <c r="C352" s="15"/>
      <c r="D352" s="3"/>
      <c r="E352" s="3"/>
      <c r="F352" s="3"/>
      <c r="G352" s="3"/>
      <c r="H352" s="3"/>
      <c r="I352" s="3"/>
      <c r="J352" s="3" t="s">
        <v>107</v>
      </c>
      <c r="M352" s="2">
        <v>2306.0004899999999</v>
      </c>
      <c r="N352" s="3">
        <v>1</v>
      </c>
      <c r="O352" s="15">
        <v>0</v>
      </c>
      <c r="P352" s="3">
        <v>0</v>
      </c>
      <c r="Q352" s="3">
        <v>0</v>
      </c>
      <c r="R352" s="3">
        <v>1</v>
      </c>
      <c r="S352" s="3">
        <v>0</v>
      </c>
      <c r="T352" s="3">
        <v>0</v>
      </c>
      <c r="U352" s="3">
        <v>0</v>
      </c>
      <c r="V352" s="3" t="s">
        <v>136</v>
      </c>
    </row>
    <row r="353" spans="1:22" x14ac:dyDescent="0.2">
      <c r="A353" s="2">
        <v>2306.0214799999999</v>
      </c>
      <c r="B353" s="3"/>
      <c r="C353" s="15"/>
      <c r="D353" s="3"/>
      <c r="E353" s="3"/>
      <c r="F353" s="3"/>
      <c r="G353" s="3"/>
      <c r="H353" s="3"/>
      <c r="I353" s="3"/>
      <c r="J353" s="3"/>
      <c r="M353" s="2">
        <v>2306.0214799999999</v>
      </c>
      <c r="N353" s="3"/>
      <c r="O353" s="15"/>
      <c r="P353" s="3"/>
      <c r="Q353" s="3"/>
      <c r="R353" s="3"/>
      <c r="S353" s="3"/>
      <c r="T353" s="3"/>
      <c r="U353" s="3"/>
      <c r="V353" s="3"/>
    </row>
    <row r="354" spans="1:22" x14ac:dyDescent="0.2">
      <c r="A354" s="2">
        <v>2306.0008200000002</v>
      </c>
      <c r="B354" s="3"/>
      <c r="C354" s="3"/>
      <c r="D354" s="3"/>
      <c r="E354" s="3"/>
      <c r="F354" s="3"/>
      <c r="G354" s="3"/>
      <c r="H354" s="3"/>
      <c r="I354" s="3"/>
      <c r="J354" s="3"/>
      <c r="M354" s="2">
        <v>2306.0008200000002</v>
      </c>
      <c r="N354" s="3"/>
      <c r="O354" s="15"/>
      <c r="P354" s="3"/>
      <c r="Q354" s="3"/>
      <c r="R354" s="3"/>
      <c r="S354" s="3"/>
      <c r="T354" s="3"/>
      <c r="U354" s="3"/>
      <c r="V354" s="3"/>
    </row>
    <row r="355" spans="1:22" x14ac:dyDescent="0.2">
      <c r="A355" s="2">
        <v>2306.0153399999999</v>
      </c>
      <c r="B355" s="3"/>
      <c r="C355" s="3"/>
      <c r="D355" s="3"/>
      <c r="E355" s="3"/>
      <c r="F355" s="3"/>
      <c r="G355" s="3"/>
      <c r="H355" s="3"/>
      <c r="I355" s="3"/>
      <c r="J355" s="3"/>
      <c r="M355" s="2">
        <v>2306.0153399999999</v>
      </c>
      <c r="N355" s="3"/>
      <c r="O355" s="3"/>
      <c r="P355" s="3"/>
      <c r="Q355" s="3"/>
      <c r="R355" s="3"/>
      <c r="S355" s="3"/>
      <c r="T355" s="3"/>
      <c r="U355" s="3"/>
      <c r="V355" s="3"/>
    </row>
    <row r="356" spans="1:22" x14ac:dyDescent="0.2">
      <c r="A356" s="2">
        <v>2306.0024400000002</v>
      </c>
      <c r="B356" s="3"/>
      <c r="C356" s="3"/>
      <c r="D356" s="3"/>
      <c r="E356" s="3"/>
      <c r="F356" s="3"/>
      <c r="G356" s="3"/>
      <c r="H356" s="3"/>
      <c r="I356" s="3"/>
      <c r="J356" s="3"/>
      <c r="M356" s="2">
        <v>2306.0024400000002</v>
      </c>
      <c r="N356" s="3"/>
      <c r="O356" s="3"/>
      <c r="P356" s="3"/>
      <c r="Q356" s="3"/>
      <c r="R356" s="3"/>
      <c r="S356" s="3"/>
      <c r="T356" s="3"/>
      <c r="U356" s="3"/>
      <c r="V356" s="3"/>
    </row>
    <row r="357" spans="1:22" x14ac:dyDescent="0.2">
      <c r="A357" s="2">
        <v>2306.0007599999999</v>
      </c>
      <c r="B357" s="3"/>
      <c r="C357" s="15"/>
      <c r="D357" s="3"/>
      <c r="E357" s="3"/>
      <c r="F357" s="3"/>
      <c r="G357" s="3"/>
      <c r="H357" s="3"/>
      <c r="I357" s="3"/>
      <c r="J357" s="3"/>
      <c r="M357" s="2">
        <v>2306.0007599999999</v>
      </c>
      <c r="N357" s="3">
        <v>1</v>
      </c>
      <c r="O357" s="15"/>
      <c r="P357" s="3"/>
      <c r="Q357" s="3"/>
      <c r="R357" s="3"/>
      <c r="S357" s="3"/>
      <c r="T357" s="3"/>
      <c r="U357" s="3"/>
      <c r="V357" s="3"/>
    </row>
    <row r="358" spans="1:22" x14ac:dyDescent="0.2">
      <c r="A358" s="2">
        <v>2306.0088599999999</v>
      </c>
      <c r="B358" s="16">
        <v>1</v>
      </c>
      <c r="C358" s="16">
        <v>0</v>
      </c>
      <c r="D358" s="16">
        <v>0</v>
      </c>
      <c r="E358" s="16">
        <v>0</v>
      </c>
      <c r="F358" s="16">
        <v>0</v>
      </c>
      <c r="G358" s="16">
        <v>0</v>
      </c>
      <c r="H358" s="16">
        <v>0</v>
      </c>
      <c r="I358" s="16">
        <v>0</v>
      </c>
      <c r="J358" s="16" t="s">
        <v>109</v>
      </c>
      <c r="M358" s="2">
        <v>2306.0088599999999</v>
      </c>
      <c r="N358" s="3"/>
      <c r="O358" s="3"/>
      <c r="P358" s="3"/>
      <c r="Q358" s="3"/>
      <c r="R358" s="3"/>
      <c r="S358" s="3"/>
      <c r="T358" s="3"/>
      <c r="U358" s="3"/>
      <c r="V358" s="3"/>
    </row>
    <row r="359" spans="1:22" x14ac:dyDescent="0.2">
      <c r="A359" s="2">
        <v>2306.0385500000002</v>
      </c>
      <c r="B359" s="3">
        <v>1</v>
      </c>
      <c r="C359" s="15">
        <v>1</v>
      </c>
      <c r="D359" s="3">
        <v>1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 t="s">
        <v>124</v>
      </c>
      <c r="M359" s="2">
        <v>2306.0385500000002</v>
      </c>
      <c r="N359" s="17">
        <v>1</v>
      </c>
      <c r="O359" s="16">
        <v>0</v>
      </c>
      <c r="P359" s="16">
        <v>0</v>
      </c>
      <c r="Q359" s="16">
        <v>0</v>
      </c>
      <c r="R359" s="16">
        <v>0</v>
      </c>
      <c r="S359" s="16">
        <v>0</v>
      </c>
      <c r="T359" s="16">
        <v>0</v>
      </c>
      <c r="U359" s="16">
        <v>0</v>
      </c>
      <c r="V359" s="16" t="s">
        <v>109</v>
      </c>
    </row>
    <row r="360" spans="1:22" x14ac:dyDescent="0.2">
      <c r="A360" s="2">
        <v>2306.0041500000002</v>
      </c>
      <c r="B360" s="3"/>
      <c r="C360" s="15"/>
      <c r="D360" s="3"/>
      <c r="E360" s="3"/>
      <c r="F360" s="3"/>
      <c r="G360" s="3"/>
      <c r="H360" s="3"/>
      <c r="I360" s="3"/>
      <c r="J360" s="3"/>
      <c r="M360" s="2">
        <v>2306.0041500000002</v>
      </c>
      <c r="N360" s="17">
        <v>1</v>
      </c>
      <c r="O360" s="16">
        <v>0</v>
      </c>
      <c r="P360" s="16">
        <v>0</v>
      </c>
      <c r="Q360" s="16">
        <v>0</v>
      </c>
      <c r="R360" s="16">
        <v>0</v>
      </c>
      <c r="S360" s="16">
        <v>0</v>
      </c>
      <c r="T360" s="16">
        <v>0</v>
      </c>
      <c r="U360" s="16">
        <v>0</v>
      </c>
      <c r="V360" s="16" t="s">
        <v>132</v>
      </c>
    </row>
    <row r="361" spans="1:22" x14ac:dyDescent="0.2">
      <c r="A361" s="2">
        <v>2306.0008499999999</v>
      </c>
      <c r="B361" s="3"/>
      <c r="C361" s="3"/>
      <c r="D361" s="3"/>
      <c r="E361" s="3"/>
      <c r="F361" s="3"/>
      <c r="G361" s="3"/>
      <c r="H361" s="3"/>
      <c r="I361" s="3"/>
      <c r="J361" s="3"/>
      <c r="M361" s="2">
        <v>2306.0008499999999</v>
      </c>
      <c r="N361" s="3"/>
      <c r="O361" s="3"/>
      <c r="P361" s="3"/>
      <c r="Q361" s="3"/>
      <c r="R361" s="3"/>
      <c r="S361" s="3"/>
      <c r="T361" s="3"/>
      <c r="U361" s="3"/>
      <c r="V361" s="3"/>
    </row>
    <row r="362" spans="1:22" x14ac:dyDescent="0.2">
      <c r="A362" s="2">
        <v>2306.0084400000001</v>
      </c>
      <c r="B362" s="3"/>
      <c r="C362" s="3"/>
      <c r="D362" s="3"/>
      <c r="E362" s="3"/>
      <c r="F362" s="3"/>
      <c r="G362" s="3"/>
      <c r="H362" s="3"/>
      <c r="I362" s="3"/>
      <c r="J362" s="3"/>
      <c r="M362" s="2">
        <v>2306.0084400000001</v>
      </c>
      <c r="N362" s="3"/>
      <c r="O362" s="15"/>
      <c r="P362" s="3"/>
      <c r="Q362" s="3"/>
      <c r="R362" s="3"/>
      <c r="S362" s="3"/>
      <c r="T362" s="3"/>
      <c r="U362" s="3"/>
      <c r="V362" s="3"/>
    </row>
    <row r="363" spans="1:22" x14ac:dyDescent="0.2">
      <c r="A363" s="2">
        <v>2306.0007799999998</v>
      </c>
      <c r="B363" s="3"/>
      <c r="C363" s="15"/>
      <c r="D363" s="3"/>
      <c r="E363" s="3"/>
      <c r="F363" s="3"/>
      <c r="G363" s="3"/>
      <c r="H363" s="3"/>
      <c r="I363" s="3"/>
      <c r="J363" s="3"/>
      <c r="M363" s="2">
        <v>2306.0007799999998</v>
      </c>
      <c r="N363" s="3"/>
      <c r="O363" s="15"/>
      <c r="P363" s="3"/>
      <c r="Q363" s="3"/>
      <c r="R363" s="3"/>
      <c r="S363" s="3"/>
      <c r="T363" s="3"/>
      <c r="U363" s="3"/>
      <c r="V363" s="3"/>
    </row>
    <row r="364" spans="1:22" x14ac:dyDescent="0.2">
      <c r="A364" s="2">
        <v>2306.00047</v>
      </c>
      <c r="B364" s="3"/>
      <c r="C364" s="3"/>
      <c r="D364" s="3"/>
      <c r="E364" s="3"/>
      <c r="F364" s="3"/>
      <c r="G364" s="3"/>
      <c r="H364" s="3"/>
      <c r="I364" s="3"/>
      <c r="J364" s="3"/>
      <c r="M364" s="2">
        <v>2306.00047</v>
      </c>
      <c r="N364" s="3"/>
      <c r="O364" s="15"/>
      <c r="P364" s="3"/>
      <c r="Q364" s="3"/>
      <c r="R364" s="3"/>
      <c r="S364" s="3"/>
      <c r="T364" s="3"/>
      <c r="U364" s="3"/>
      <c r="V364" s="3"/>
    </row>
    <row r="365" spans="1:22" x14ac:dyDescent="0.2">
      <c r="A365" s="2">
        <v>2306.0027500000001</v>
      </c>
      <c r="B365" s="3"/>
      <c r="C365" s="3"/>
      <c r="D365" s="3"/>
      <c r="E365" s="3"/>
      <c r="F365" s="3"/>
      <c r="G365" s="3"/>
      <c r="H365" s="3"/>
      <c r="I365" s="3"/>
      <c r="J365" s="3"/>
      <c r="M365" s="2">
        <v>2306.0027500000001</v>
      </c>
      <c r="N365" s="3"/>
      <c r="O365" s="3"/>
      <c r="P365" s="3"/>
      <c r="Q365" s="3"/>
      <c r="R365" s="3"/>
      <c r="S365" s="3"/>
      <c r="T365" s="3"/>
      <c r="U365" s="3"/>
      <c r="V365" s="3"/>
    </row>
    <row r="366" spans="1:22" x14ac:dyDescent="0.2">
      <c r="A366" s="2">
        <v>2306.0135300000002</v>
      </c>
      <c r="B366" s="3"/>
      <c r="C366" s="3"/>
      <c r="D366" s="3"/>
      <c r="E366" s="3"/>
      <c r="F366" s="3"/>
      <c r="G366" s="3"/>
      <c r="H366" s="3"/>
      <c r="I366" s="3"/>
      <c r="J366" s="3"/>
      <c r="M366" s="2">
        <v>2306.0135300000002</v>
      </c>
      <c r="N366" s="3"/>
      <c r="O366" s="15"/>
      <c r="P366" s="3"/>
      <c r="Q366" s="3"/>
      <c r="R366" s="3"/>
      <c r="S366" s="3"/>
      <c r="T366" s="3"/>
      <c r="U366" s="3"/>
      <c r="V366" s="3"/>
    </row>
    <row r="367" spans="1:22" x14ac:dyDescent="0.2">
      <c r="A367" s="2">
        <v>2306.0196500000002</v>
      </c>
      <c r="B367" s="3"/>
      <c r="C367" s="15"/>
      <c r="D367" s="3"/>
      <c r="E367" s="3"/>
      <c r="F367" s="3"/>
      <c r="G367" s="3"/>
      <c r="H367" s="3"/>
      <c r="I367" s="3"/>
      <c r="J367" s="3"/>
      <c r="M367" s="2">
        <v>2306.0196500000002</v>
      </c>
      <c r="N367" s="3"/>
      <c r="O367" s="15"/>
      <c r="P367" s="3"/>
      <c r="Q367" s="3"/>
      <c r="R367" s="3"/>
      <c r="S367" s="3"/>
      <c r="T367" s="3"/>
      <c r="U367" s="3"/>
      <c r="V367" s="3"/>
    </row>
    <row r="368" spans="1:22" x14ac:dyDescent="0.2">
      <c r="A368" s="2">
        <v>2306.0028600000001</v>
      </c>
      <c r="B368" s="16">
        <v>1</v>
      </c>
      <c r="C368" s="16">
        <v>0</v>
      </c>
      <c r="D368" s="16">
        <v>0</v>
      </c>
      <c r="E368" s="16">
        <v>0</v>
      </c>
      <c r="F368" s="16">
        <v>0</v>
      </c>
      <c r="G368" s="16">
        <v>0</v>
      </c>
      <c r="H368" s="16">
        <v>0</v>
      </c>
      <c r="I368" s="16">
        <v>0</v>
      </c>
      <c r="J368" s="16" t="s">
        <v>109</v>
      </c>
      <c r="M368" s="2">
        <v>2306.0028600000001</v>
      </c>
      <c r="N368" s="3"/>
      <c r="O368" s="15"/>
      <c r="P368" s="3"/>
      <c r="Q368" s="3"/>
      <c r="R368" s="3"/>
      <c r="S368" s="3"/>
      <c r="T368" s="3"/>
      <c r="U368" s="3"/>
      <c r="V368" s="3"/>
    </row>
    <row r="369" spans="1:22" x14ac:dyDescent="0.2">
      <c r="A369" s="2">
        <v>2306.0119199999999</v>
      </c>
      <c r="B369" s="3"/>
      <c r="C369" s="15"/>
      <c r="D369" s="3"/>
      <c r="E369" s="3"/>
      <c r="F369" s="3"/>
      <c r="G369" s="3"/>
      <c r="H369" s="3"/>
      <c r="I369" s="3"/>
      <c r="J369" s="3"/>
      <c r="M369" s="2">
        <v>2306.0119199999999</v>
      </c>
      <c r="N369" s="3"/>
      <c r="O369" s="15"/>
      <c r="P369" s="3"/>
      <c r="Q369" s="3"/>
      <c r="R369" s="3"/>
      <c r="S369" s="3"/>
      <c r="T369" s="3"/>
      <c r="U369" s="3"/>
      <c r="V369" s="3"/>
    </row>
    <row r="370" spans="1:22" x14ac:dyDescent="0.2">
      <c r="A370" s="2">
        <v>2306.0048400000001</v>
      </c>
      <c r="B370" s="3"/>
      <c r="C370" s="3"/>
      <c r="D370" s="3"/>
      <c r="E370" s="3"/>
      <c r="F370" s="3"/>
      <c r="G370" s="3"/>
      <c r="H370" s="3"/>
      <c r="I370" s="3"/>
      <c r="J370" s="3"/>
      <c r="M370" s="2">
        <v>2306.0048400000001</v>
      </c>
      <c r="N370" s="3"/>
      <c r="O370" s="15"/>
      <c r="P370" s="3"/>
      <c r="Q370" s="3"/>
      <c r="R370" s="3"/>
      <c r="S370" s="3"/>
      <c r="T370" s="3"/>
      <c r="U370" s="3"/>
      <c r="V370" s="3"/>
    </row>
    <row r="371" spans="1:22" x14ac:dyDescent="0.2">
      <c r="A371" s="2">
        <v>2306.0022600000002</v>
      </c>
      <c r="B371" s="3"/>
      <c r="C371" s="3"/>
      <c r="D371" s="3"/>
      <c r="E371" s="3"/>
      <c r="F371" s="3"/>
      <c r="G371" s="3"/>
      <c r="H371" s="3"/>
      <c r="I371" s="3"/>
      <c r="J371" s="3"/>
      <c r="M371" s="2">
        <v>2306.0022600000002</v>
      </c>
      <c r="N371" s="3"/>
      <c r="O371" s="15"/>
      <c r="P371" s="3"/>
      <c r="Q371" s="3"/>
      <c r="R371" s="3"/>
      <c r="S371" s="3"/>
      <c r="T371" s="3"/>
      <c r="U371" s="3"/>
      <c r="V371" s="3"/>
    </row>
    <row r="372" spans="1:22" x14ac:dyDescent="0.2">
      <c r="A372" s="2">
        <v>2306.0156900000002</v>
      </c>
      <c r="B372" s="3"/>
      <c r="C372" s="3"/>
      <c r="D372" s="3"/>
      <c r="E372" s="3"/>
      <c r="F372" s="3"/>
      <c r="G372" s="3"/>
      <c r="H372" s="3"/>
      <c r="I372" s="3"/>
      <c r="J372" s="3"/>
      <c r="M372" s="2">
        <v>2306.0156900000002</v>
      </c>
      <c r="N372" s="3"/>
      <c r="O372" s="15"/>
      <c r="P372" s="3"/>
      <c r="Q372" s="3"/>
      <c r="R372" s="3"/>
      <c r="S372" s="3"/>
      <c r="T372" s="3"/>
      <c r="U372" s="3"/>
      <c r="V372" s="3"/>
    </row>
    <row r="373" spans="1:22" x14ac:dyDescent="0.2">
      <c r="A373" s="2">
        <v>2306.0593899999999</v>
      </c>
      <c r="B373" s="3"/>
      <c r="C373" s="3"/>
      <c r="D373" s="3"/>
      <c r="E373" s="3"/>
      <c r="F373" s="3"/>
      <c r="G373" s="3"/>
      <c r="H373" s="3"/>
      <c r="I373" s="3"/>
      <c r="J373" s="3"/>
      <c r="M373" s="2">
        <v>2306.0593899999999</v>
      </c>
      <c r="N373" s="3"/>
      <c r="O373" s="15"/>
      <c r="P373" s="3"/>
      <c r="Q373" s="3"/>
      <c r="R373" s="3"/>
      <c r="S373" s="3"/>
      <c r="T373" s="3"/>
      <c r="U373" s="3"/>
      <c r="V373" s="3"/>
    </row>
    <row r="374" spans="1:22" x14ac:dyDescent="0.2">
      <c r="A374" s="2">
        <v>2306.0179699999999</v>
      </c>
      <c r="B374" s="3"/>
      <c r="C374" s="3"/>
      <c r="D374" s="3"/>
      <c r="E374" s="3"/>
      <c r="F374" s="3"/>
      <c r="G374" s="3"/>
      <c r="H374" s="3"/>
      <c r="I374" s="3"/>
      <c r="J374" s="3"/>
      <c r="M374" s="2">
        <v>2306.0179699999999</v>
      </c>
      <c r="N374" s="3"/>
      <c r="O374" s="15"/>
      <c r="P374" s="3"/>
      <c r="Q374" s="3"/>
      <c r="R374" s="3"/>
      <c r="S374" s="3"/>
      <c r="T374" s="3"/>
      <c r="U374" s="3"/>
      <c r="V374" s="3"/>
    </row>
    <row r="375" spans="1:22" x14ac:dyDescent="0.2">
      <c r="A375" s="2">
        <v>2306.0022100000001</v>
      </c>
      <c r="B375" s="3"/>
      <c r="C375" s="15"/>
      <c r="D375" s="3"/>
      <c r="E375" s="3"/>
      <c r="F375" s="3"/>
      <c r="G375" s="3"/>
      <c r="H375" s="3"/>
      <c r="I375" s="3"/>
      <c r="J375" s="3" t="s">
        <v>107</v>
      </c>
      <c r="M375" s="2">
        <v>2306.0022100000001</v>
      </c>
      <c r="N375" s="3"/>
      <c r="O375" s="15"/>
      <c r="P375" s="3"/>
      <c r="Q375" s="3"/>
      <c r="R375" s="3"/>
      <c r="S375" s="3"/>
      <c r="T375" s="3"/>
      <c r="U375" s="3"/>
      <c r="V375" s="3" t="s">
        <v>107</v>
      </c>
    </row>
    <row r="376" spans="1:22" x14ac:dyDescent="0.2">
      <c r="A376" s="2">
        <v>2306.0369599999999</v>
      </c>
      <c r="B376" s="3"/>
      <c r="C376" s="15"/>
      <c r="D376" s="3"/>
      <c r="E376" s="3"/>
      <c r="F376" s="3"/>
      <c r="G376" s="3"/>
      <c r="H376" s="3"/>
      <c r="I376" s="3"/>
      <c r="J376" s="3"/>
      <c r="M376" s="2">
        <v>2306.0369599999999</v>
      </c>
      <c r="N376" s="3"/>
      <c r="O376" s="15"/>
      <c r="P376" s="3"/>
      <c r="Q376" s="3"/>
      <c r="R376" s="3"/>
      <c r="S376" s="3"/>
      <c r="T376" s="3"/>
      <c r="U376" s="3"/>
      <c r="V376" s="3"/>
    </row>
    <row r="377" spans="1:22" x14ac:dyDescent="0.2">
      <c r="A377" s="2">
        <v>2306.0001299999999</v>
      </c>
      <c r="B377" s="3"/>
      <c r="C377" s="15"/>
      <c r="D377" s="3"/>
      <c r="E377" s="3"/>
      <c r="F377" s="3"/>
      <c r="G377" s="3"/>
      <c r="H377" s="3"/>
      <c r="I377" s="3"/>
      <c r="J377" s="3"/>
      <c r="M377" s="2">
        <v>2306.0001299999999</v>
      </c>
      <c r="N377" s="3"/>
      <c r="O377" s="15"/>
      <c r="P377" s="3"/>
      <c r="Q377" s="3"/>
      <c r="R377" s="3"/>
      <c r="S377" s="3"/>
      <c r="T377" s="3"/>
      <c r="U377" s="3"/>
      <c r="V377" s="3"/>
    </row>
    <row r="378" spans="1:22" x14ac:dyDescent="0.2">
      <c r="A378" s="2">
        <v>2306.0002500000001</v>
      </c>
      <c r="B378" s="3">
        <v>1</v>
      </c>
      <c r="C378" s="3">
        <v>1</v>
      </c>
      <c r="D378" s="3">
        <v>1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 t="s">
        <v>125</v>
      </c>
      <c r="M378" s="2">
        <v>2306.0002500000001</v>
      </c>
      <c r="N378" s="3"/>
      <c r="O378" s="15"/>
      <c r="P378" s="3"/>
      <c r="Q378" s="3"/>
      <c r="R378" s="3"/>
      <c r="S378" s="3"/>
      <c r="T378" s="3"/>
      <c r="U378" s="3"/>
      <c r="V378" s="3"/>
    </row>
    <row r="379" spans="1:22" x14ac:dyDescent="0.2">
      <c r="A379" s="2">
        <v>2306.00819</v>
      </c>
      <c r="B379" s="3"/>
      <c r="C379" s="3"/>
      <c r="D379" s="3"/>
      <c r="E379" s="3"/>
      <c r="F379" s="3"/>
      <c r="G379" s="3"/>
      <c r="H379" s="3"/>
      <c r="I379" s="3"/>
      <c r="J379" s="3"/>
      <c r="M379" s="2">
        <v>2306.00819</v>
      </c>
      <c r="N379" s="17">
        <v>1</v>
      </c>
      <c r="O379" s="16">
        <v>0</v>
      </c>
      <c r="P379" s="16">
        <v>0</v>
      </c>
      <c r="Q379" s="16">
        <v>0</v>
      </c>
      <c r="R379" s="16">
        <v>0</v>
      </c>
      <c r="S379" s="16">
        <v>0</v>
      </c>
      <c r="T379" s="16">
        <v>0</v>
      </c>
      <c r="U379" s="16">
        <v>0</v>
      </c>
      <c r="V379" s="16" t="s">
        <v>109</v>
      </c>
    </row>
    <row r="380" spans="1:22" x14ac:dyDescent="0.2">
      <c r="A380" s="2">
        <v>2306.08248</v>
      </c>
      <c r="B380" s="3"/>
      <c r="C380" s="3"/>
      <c r="D380" s="3"/>
      <c r="E380" s="3"/>
      <c r="F380" s="3"/>
      <c r="G380" s="3"/>
      <c r="H380" s="3"/>
      <c r="I380" s="3"/>
      <c r="J380" s="3"/>
      <c r="M380" s="2">
        <v>2306.08248</v>
      </c>
      <c r="N380" s="3"/>
      <c r="O380" s="15"/>
      <c r="P380" s="3"/>
      <c r="Q380" s="3"/>
      <c r="R380" s="3"/>
      <c r="S380" s="3"/>
      <c r="T380" s="3"/>
      <c r="U380" s="3"/>
      <c r="V380" s="3"/>
    </row>
    <row r="381" spans="1:22" x14ac:dyDescent="0.2">
      <c r="A381" s="2">
        <v>2306.00441</v>
      </c>
      <c r="B381" s="3"/>
      <c r="C381" s="3"/>
      <c r="D381" s="3"/>
      <c r="E381" s="3"/>
      <c r="F381" s="3"/>
      <c r="G381" s="3"/>
      <c r="H381" s="3"/>
      <c r="I381" s="3"/>
      <c r="J381" s="3"/>
      <c r="M381" s="2">
        <v>2306.00441</v>
      </c>
      <c r="N381" s="3"/>
      <c r="O381" s="15"/>
      <c r="P381" s="3"/>
      <c r="Q381" s="3"/>
      <c r="R381" s="3"/>
      <c r="S381" s="3"/>
      <c r="T381" s="3"/>
      <c r="U381" s="3"/>
      <c r="V381" s="3"/>
    </row>
    <row r="382" spans="1:22" x14ac:dyDescent="0.2">
      <c r="A382" s="2">
        <v>2306.1638600000001</v>
      </c>
      <c r="B382" s="3"/>
      <c r="C382" s="3"/>
      <c r="D382" s="3"/>
      <c r="E382" s="3"/>
      <c r="F382" s="3"/>
      <c r="G382" s="3"/>
      <c r="H382" s="3"/>
      <c r="I382" s="3"/>
      <c r="J382" s="3"/>
      <c r="M382" s="2">
        <v>2306.1638600000001</v>
      </c>
      <c r="N382" s="3"/>
      <c r="O382" s="15"/>
      <c r="P382" s="3"/>
      <c r="Q382" s="3"/>
      <c r="R382" s="3"/>
      <c r="S382" s="3"/>
      <c r="T382" s="3"/>
      <c r="U382" s="3"/>
      <c r="V382" s="3"/>
    </row>
    <row r="383" spans="1:22" x14ac:dyDescent="0.2">
      <c r="A383" s="2">
        <v>2306.08421</v>
      </c>
      <c r="B383" s="3">
        <v>0</v>
      </c>
      <c r="C383" s="3">
        <v>0</v>
      </c>
      <c r="D383" s="3">
        <v>1</v>
      </c>
      <c r="E383" s="3">
        <v>1</v>
      </c>
      <c r="F383" s="3">
        <v>0</v>
      </c>
      <c r="G383" s="3">
        <v>0</v>
      </c>
      <c r="H383" s="3">
        <v>0</v>
      </c>
      <c r="I383" s="3">
        <v>0</v>
      </c>
      <c r="J383" s="3" t="s">
        <v>126</v>
      </c>
      <c r="M383" s="2">
        <v>2306.08421</v>
      </c>
      <c r="N383" s="3"/>
      <c r="O383" s="15"/>
      <c r="P383" s="3"/>
      <c r="Q383" s="3"/>
      <c r="R383" s="3"/>
      <c r="S383" s="3"/>
      <c r="T383" s="3"/>
      <c r="U383" s="3"/>
      <c r="V383" s="3"/>
    </row>
    <row r="384" spans="1:22" x14ac:dyDescent="0.2">
      <c r="A384" s="2">
        <v>2306.0323699999999</v>
      </c>
      <c r="B384" s="3"/>
      <c r="C384" s="15"/>
      <c r="D384" s="3"/>
      <c r="E384" s="3"/>
      <c r="F384" s="3"/>
      <c r="G384" s="3"/>
      <c r="H384" s="3"/>
      <c r="I384" s="3"/>
      <c r="J384" s="3"/>
      <c r="M384" s="2">
        <v>2306.0323699999999</v>
      </c>
      <c r="N384" s="3">
        <v>1</v>
      </c>
      <c r="O384" s="3">
        <v>0</v>
      </c>
      <c r="P384" s="3">
        <v>0</v>
      </c>
      <c r="Q384" s="3">
        <v>0</v>
      </c>
      <c r="R384" s="3">
        <v>1</v>
      </c>
      <c r="S384" s="3">
        <v>0</v>
      </c>
      <c r="T384" s="3">
        <v>0</v>
      </c>
      <c r="U384" s="3">
        <v>0</v>
      </c>
      <c r="V384" s="3" t="s">
        <v>132</v>
      </c>
    </row>
    <row r="385" spans="1:22" x14ac:dyDescent="0.2">
      <c r="A385" s="2">
        <v>2306.0002199999999</v>
      </c>
      <c r="B385" s="3"/>
      <c r="C385" s="3"/>
      <c r="D385" s="3"/>
      <c r="E385" s="3"/>
      <c r="F385" s="3"/>
      <c r="G385" s="3"/>
      <c r="H385" s="3"/>
      <c r="I385" s="3"/>
      <c r="J385" s="3"/>
      <c r="M385" s="2">
        <v>2306.0002199999999</v>
      </c>
      <c r="N385" s="3">
        <v>1</v>
      </c>
      <c r="O385" s="3">
        <v>0</v>
      </c>
      <c r="P385" s="3">
        <v>0</v>
      </c>
      <c r="Q385" s="3">
        <v>0</v>
      </c>
      <c r="R385" s="3">
        <v>1</v>
      </c>
      <c r="S385" s="3">
        <v>0</v>
      </c>
      <c r="T385" s="3">
        <v>0</v>
      </c>
      <c r="U385" s="3">
        <v>0</v>
      </c>
      <c r="V385" s="3" t="s">
        <v>137</v>
      </c>
    </row>
    <row r="386" spans="1:22" x14ac:dyDescent="0.2">
      <c r="A386" s="2">
        <v>2306.0021000000002</v>
      </c>
      <c r="B386" s="3"/>
      <c r="C386" s="3"/>
      <c r="D386" s="3"/>
      <c r="E386" s="3"/>
      <c r="F386" s="3"/>
      <c r="G386" s="3"/>
      <c r="H386" s="3"/>
      <c r="I386" s="3"/>
      <c r="J386" s="3"/>
      <c r="M386" s="2">
        <v>2306.0021000000002</v>
      </c>
      <c r="N386" s="3"/>
      <c r="O386" s="3"/>
      <c r="P386" s="3"/>
      <c r="Q386" s="3"/>
      <c r="R386" s="3"/>
      <c r="S386" s="3"/>
      <c r="T386" s="3"/>
      <c r="U386" s="3"/>
      <c r="V386" s="3"/>
    </row>
    <row r="387" spans="1:22" x14ac:dyDescent="0.2">
      <c r="A387" s="2">
        <v>2306.00479</v>
      </c>
      <c r="B387" s="3"/>
      <c r="C387" s="15"/>
      <c r="D387" s="3"/>
      <c r="E387" s="3"/>
      <c r="F387" s="3"/>
      <c r="G387" s="3"/>
      <c r="H387" s="3"/>
      <c r="I387" s="3"/>
      <c r="J387" s="3"/>
      <c r="M387" s="2">
        <v>2306.00479</v>
      </c>
      <c r="N387" s="3">
        <v>1</v>
      </c>
      <c r="O387" s="15">
        <v>1</v>
      </c>
      <c r="P387" s="3">
        <v>1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/>
    </row>
    <row r="388" spans="1:22" x14ac:dyDescent="0.2">
      <c r="A388" s="2">
        <v>2306.0179899999998</v>
      </c>
      <c r="B388" s="3"/>
      <c r="C388" s="3"/>
      <c r="D388" s="3"/>
      <c r="E388" s="3"/>
      <c r="F388" s="3"/>
      <c r="G388" s="3"/>
      <c r="H388" s="3"/>
      <c r="I388" s="3"/>
      <c r="J388" s="3"/>
      <c r="M388" s="2">
        <v>2306.0179899999998</v>
      </c>
      <c r="N388" s="3"/>
      <c r="O388" s="3"/>
      <c r="P388" s="3"/>
      <c r="Q388" s="3"/>
      <c r="R388" s="3"/>
      <c r="S388" s="3"/>
      <c r="T388" s="3"/>
      <c r="U388" s="3"/>
      <c r="V388" s="3"/>
    </row>
    <row r="389" spans="1:22" x14ac:dyDescent="0.2">
      <c r="A389" s="2">
        <v>2306.0070599999999</v>
      </c>
      <c r="B389" s="3"/>
      <c r="C389" s="15"/>
      <c r="D389" s="3"/>
      <c r="E389" s="3"/>
      <c r="F389" s="3"/>
      <c r="G389" s="3"/>
      <c r="H389" s="3"/>
      <c r="I389" s="3"/>
      <c r="J389" s="3"/>
      <c r="M389" s="2">
        <v>2306.0070599999999</v>
      </c>
      <c r="N389" s="3"/>
      <c r="O389" s="15"/>
      <c r="P389" s="3"/>
      <c r="Q389" s="3"/>
      <c r="R389" s="3"/>
      <c r="S389" s="3"/>
      <c r="T389" s="3"/>
      <c r="U389" s="3"/>
      <c r="V389" s="3"/>
    </row>
    <row r="390" spans="1:22" x14ac:dyDescent="0.2">
      <c r="A390" s="2">
        <v>2306.1758300000001</v>
      </c>
      <c r="B390" s="3"/>
      <c r="C390" s="3"/>
      <c r="D390" s="3"/>
      <c r="E390" s="3"/>
      <c r="F390" s="3"/>
      <c r="G390" s="3"/>
      <c r="H390" s="3"/>
      <c r="I390" s="3"/>
      <c r="J390" s="3"/>
      <c r="M390" s="2">
        <v>2306.1758300000001</v>
      </c>
      <c r="N390" s="3"/>
      <c r="O390" s="15"/>
      <c r="P390" s="3"/>
      <c r="Q390" s="3"/>
      <c r="R390" s="3"/>
      <c r="S390" s="3"/>
      <c r="T390" s="3"/>
      <c r="U390" s="3"/>
      <c r="V390" s="3"/>
    </row>
    <row r="391" spans="1:22" x14ac:dyDescent="0.2">
      <c r="A391" s="2">
        <v>2306.0398700000001</v>
      </c>
      <c r="B391" s="3"/>
      <c r="C391" s="15"/>
      <c r="D391" s="3"/>
      <c r="E391" s="3"/>
      <c r="F391" s="3"/>
      <c r="G391" s="3"/>
      <c r="H391" s="3"/>
      <c r="I391" s="3"/>
      <c r="J391" s="3"/>
      <c r="M391" s="2">
        <v>2306.0398700000001</v>
      </c>
      <c r="N391" s="3"/>
      <c r="O391" s="15"/>
      <c r="P391" s="3"/>
      <c r="Q391" s="3"/>
      <c r="R391" s="3"/>
      <c r="S391" s="3"/>
      <c r="T391" s="3"/>
      <c r="U391" s="3"/>
      <c r="V391" s="3"/>
    </row>
    <row r="392" spans="1:22" x14ac:dyDescent="0.2">
      <c r="A392" s="2">
        <v>2306.0798799999998</v>
      </c>
      <c r="B392" s="3"/>
      <c r="C392" s="15"/>
      <c r="D392" s="3"/>
      <c r="E392" s="3"/>
      <c r="F392" s="3"/>
      <c r="G392" s="3"/>
      <c r="H392" s="3"/>
      <c r="I392" s="3"/>
      <c r="J392" s="3"/>
      <c r="M392" s="2">
        <v>2306.0798799999998</v>
      </c>
      <c r="N392" s="3"/>
      <c r="O392" s="15"/>
      <c r="P392" s="3"/>
      <c r="Q392" s="3"/>
      <c r="R392" s="3"/>
      <c r="S392" s="3"/>
      <c r="T392" s="3"/>
      <c r="U392" s="3"/>
      <c r="V392" s="3"/>
    </row>
    <row r="393" spans="1:22" x14ac:dyDescent="0.2">
      <c r="A393" s="2">
        <v>2306.00533</v>
      </c>
      <c r="B393" s="3"/>
      <c r="C393" s="3"/>
      <c r="D393" s="3"/>
      <c r="E393" s="3"/>
      <c r="F393" s="3"/>
      <c r="G393" s="3"/>
      <c r="H393" s="3"/>
      <c r="I393" s="3"/>
      <c r="J393" s="3"/>
      <c r="M393" s="2">
        <v>2306.00533</v>
      </c>
      <c r="N393" s="3"/>
      <c r="O393" s="3"/>
      <c r="P393" s="3"/>
      <c r="Q393" s="3"/>
      <c r="R393" s="3"/>
      <c r="S393" s="3"/>
      <c r="T393" s="3"/>
      <c r="U393" s="3"/>
      <c r="V393" s="3"/>
    </row>
    <row r="394" spans="1:22" x14ac:dyDescent="0.2">
      <c r="A394" s="2">
        <v>2306.0036500000001</v>
      </c>
      <c r="B394" s="3"/>
      <c r="C394" s="3"/>
      <c r="D394" s="3"/>
      <c r="E394" s="3"/>
      <c r="F394" s="3"/>
      <c r="G394" s="3"/>
      <c r="H394" s="3"/>
      <c r="I394" s="3"/>
      <c r="J394" s="3"/>
      <c r="M394" s="2">
        <v>2306.0036500000001</v>
      </c>
      <c r="N394" s="3">
        <v>1</v>
      </c>
      <c r="O394" s="15"/>
      <c r="P394" s="3"/>
      <c r="Q394" s="3"/>
      <c r="R394" s="3"/>
      <c r="S394" s="3"/>
      <c r="T394" s="3"/>
      <c r="U394" s="3"/>
      <c r="V394" s="3" t="s">
        <v>138</v>
      </c>
    </row>
    <row r="395" spans="1:22" x14ac:dyDescent="0.2">
      <c r="A395" s="2">
        <v>2306.0108500000001</v>
      </c>
      <c r="B395" s="3"/>
      <c r="C395" s="15"/>
      <c r="D395" s="3"/>
      <c r="E395" s="3"/>
      <c r="F395" s="3"/>
      <c r="G395" s="3"/>
      <c r="H395" s="3"/>
      <c r="I395" s="3"/>
      <c r="J395" s="3" t="s">
        <v>107</v>
      </c>
      <c r="M395" s="2">
        <v>2306.0108500000001</v>
      </c>
      <c r="N395" s="3"/>
      <c r="O395" s="3"/>
      <c r="P395" s="3"/>
      <c r="Q395" s="3"/>
      <c r="R395" s="3"/>
      <c r="S395" s="3"/>
      <c r="T395" s="3"/>
      <c r="U395" s="3"/>
      <c r="V395" s="3" t="s">
        <v>139</v>
      </c>
    </row>
    <row r="396" spans="1:22" x14ac:dyDescent="0.2">
      <c r="A396" s="2">
        <v>2306.0016099999998</v>
      </c>
      <c r="B396" s="3">
        <v>1</v>
      </c>
      <c r="C396" s="3">
        <v>0</v>
      </c>
      <c r="D396" s="3">
        <v>0</v>
      </c>
      <c r="E396" s="3">
        <v>0</v>
      </c>
      <c r="F396" s="3">
        <v>1</v>
      </c>
      <c r="G396" s="3">
        <v>0</v>
      </c>
      <c r="H396" s="3">
        <v>0</v>
      </c>
      <c r="I396" s="3">
        <v>0</v>
      </c>
      <c r="J396" s="3" t="s">
        <v>127</v>
      </c>
      <c r="M396" s="2">
        <v>2306.0016099999998</v>
      </c>
      <c r="N396" s="3"/>
      <c r="O396" s="15"/>
      <c r="P396" s="3"/>
      <c r="Q396" s="3"/>
      <c r="R396" s="3"/>
      <c r="S396" s="3"/>
      <c r="T396" s="3"/>
      <c r="U396" s="3"/>
      <c r="V396" s="3"/>
    </row>
    <row r="397" spans="1:22" x14ac:dyDescent="0.2">
      <c r="A397" s="2">
        <v>2306.0015899999999</v>
      </c>
      <c r="B397" s="3"/>
      <c r="C397" s="3"/>
      <c r="D397" s="3"/>
      <c r="E397" s="3"/>
      <c r="F397" s="3"/>
      <c r="G397" s="3"/>
      <c r="H397" s="3"/>
      <c r="I397" s="3"/>
      <c r="J397" s="3"/>
      <c r="M397" s="2">
        <v>2306.0015899999999</v>
      </c>
      <c r="N397" s="3"/>
      <c r="O397" s="3"/>
      <c r="P397" s="3"/>
      <c r="Q397" s="3"/>
      <c r="R397" s="3"/>
      <c r="S397" s="3"/>
      <c r="T397" s="3"/>
      <c r="U397" s="3"/>
      <c r="V397" s="3"/>
    </row>
    <row r="398" spans="1:22" x14ac:dyDescent="0.2">
      <c r="A398" s="2">
        <v>2306.01629</v>
      </c>
      <c r="B398" s="3"/>
      <c r="C398" s="15"/>
      <c r="D398" s="3"/>
      <c r="E398" s="3"/>
      <c r="F398" s="3"/>
      <c r="G398" s="3"/>
      <c r="H398" s="3"/>
      <c r="I398" s="3"/>
      <c r="J398" s="3"/>
      <c r="M398" s="2">
        <v>2306.01629</v>
      </c>
      <c r="N398" s="3"/>
      <c r="O398" s="15"/>
      <c r="P398" s="3"/>
      <c r="Q398" s="3"/>
      <c r="R398" s="3"/>
      <c r="S398" s="3"/>
      <c r="T398" s="3"/>
      <c r="U398" s="3"/>
      <c r="V398" s="3"/>
    </row>
    <row r="399" spans="1:22" x14ac:dyDescent="0.2">
      <c r="A399" s="2">
        <v>2306.0099100000002</v>
      </c>
      <c r="B399" s="3"/>
      <c r="C399" s="3"/>
      <c r="D399" s="3"/>
      <c r="E399" s="3"/>
      <c r="F399" s="3"/>
      <c r="G399" s="3"/>
      <c r="H399" s="3"/>
      <c r="I399" s="3"/>
      <c r="J399" s="3"/>
      <c r="M399" s="2">
        <v>2306.0099100000002</v>
      </c>
      <c r="N399" s="3"/>
      <c r="O399" s="3"/>
      <c r="P399" s="3"/>
      <c r="Q399" s="3"/>
      <c r="R399" s="3"/>
      <c r="S399" s="3"/>
      <c r="T399" s="3"/>
      <c r="U399" s="3"/>
      <c r="V399" s="3"/>
    </row>
    <row r="400" spans="1:22" x14ac:dyDescent="0.2">
      <c r="A400" s="2">
        <v>2306.0016599999999</v>
      </c>
      <c r="B400" s="3"/>
      <c r="C400" s="3"/>
      <c r="D400" s="3"/>
      <c r="E400" s="3"/>
      <c r="F400" s="3"/>
      <c r="G400" s="3"/>
      <c r="H400" s="3"/>
      <c r="I400" s="3"/>
      <c r="J400" s="3"/>
      <c r="M400" s="2">
        <v>2306.0016599999999</v>
      </c>
      <c r="N400" s="3"/>
      <c r="O400" s="3"/>
      <c r="P400" s="3"/>
      <c r="Q400" s="3"/>
      <c r="R400" s="3"/>
      <c r="S400" s="3"/>
      <c r="T400" s="3"/>
      <c r="U400" s="3"/>
      <c r="V400" s="3"/>
    </row>
    <row r="401" spans="1:22" x14ac:dyDescent="0.2">
      <c r="A401" s="2">
        <v>2306.1754099999998</v>
      </c>
      <c r="B401" s="3"/>
      <c r="C401" s="15"/>
      <c r="D401" s="3"/>
      <c r="E401" s="3"/>
      <c r="F401" s="3"/>
      <c r="G401" s="3"/>
      <c r="H401" s="3"/>
      <c r="I401" s="3"/>
      <c r="J401" s="3"/>
      <c r="M401" s="2">
        <v>2306.1754099999998</v>
      </c>
      <c r="N401" s="3"/>
      <c r="O401" s="15"/>
      <c r="P401" s="3"/>
      <c r="Q401" s="3"/>
      <c r="R401" s="3"/>
      <c r="S401" s="3"/>
      <c r="T401" s="3"/>
      <c r="U401" s="3"/>
      <c r="V401" s="3"/>
    </row>
    <row r="402" spans="1:22" x14ac:dyDescent="0.2">
      <c r="A402" s="2">
        <v>2306.0203299999998</v>
      </c>
      <c r="B402" s="3"/>
      <c r="C402" s="15"/>
      <c r="D402" s="3"/>
      <c r="E402" s="3"/>
      <c r="F402" s="3"/>
      <c r="G402" s="3"/>
      <c r="H402" s="3"/>
      <c r="I402" s="3"/>
      <c r="J402" s="3"/>
      <c r="M402" s="2">
        <v>2306.0203299999998</v>
      </c>
      <c r="N402" s="3"/>
      <c r="O402" s="15"/>
      <c r="P402" s="3"/>
      <c r="Q402" s="3"/>
      <c r="R402" s="3"/>
      <c r="S402" s="3"/>
      <c r="T402" s="3"/>
      <c r="U402" s="3"/>
      <c r="V402" s="3"/>
    </row>
    <row r="403" spans="1:22" x14ac:dyDescent="0.2">
      <c r="A403" s="2">
        <v>2306.00569</v>
      </c>
      <c r="B403" s="3"/>
      <c r="C403" s="15"/>
      <c r="D403" s="3"/>
      <c r="E403" s="3"/>
      <c r="F403" s="3"/>
      <c r="G403" s="3"/>
      <c r="H403" s="3"/>
      <c r="I403" s="3"/>
      <c r="J403" s="3"/>
      <c r="M403" s="2">
        <v>2306.00569</v>
      </c>
      <c r="N403" s="3">
        <v>1</v>
      </c>
      <c r="O403" s="15"/>
      <c r="P403" s="3"/>
      <c r="Q403" s="3"/>
      <c r="R403" s="3"/>
      <c r="S403" s="3"/>
      <c r="T403" s="3"/>
      <c r="U403" s="3"/>
      <c r="V403" s="3"/>
    </row>
    <row r="404" spans="1:22" x14ac:dyDescent="0.2">
      <c r="A404" s="2">
        <v>2306.00135</v>
      </c>
      <c r="B404" s="3"/>
      <c r="C404" s="3"/>
      <c r="D404" s="3"/>
      <c r="E404" s="3"/>
      <c r="F404" s="3"/>
      <c r="G404" s="3"/>
      <c r="H404" s="3"/>
      <c r="I404" s="3"/>
      <c r="J404" s="3"/>
      <c r="M404" s="2">
        <v>2306.00135</v>
      </c>
      <c r="N404" s="3"/>
      <c r="O404" s="15"/>
      <c r="P404" s="3"/>
      <c r="Q404" s="3"/>
      <c r="R404" s="3"/>
      <c r="S404" s="3"/>
      <c r="T404" s="3"/>
      <c r="U404" s="3"/>
      <c r="V404" s="3"/>
    </row>
    <row r="405" spans="1:22" x14ac:dyDescent="0.2">
      <c r="A405" s="2">
        <v>2306.08367</v>
      </c>
      <c r="B405" s="3"/>
      <c r="C405" s="3"/>
      <c r="D405" s="3"/>
      <c r="E405" s="3"/>
      <c r="F405" s="3"/>
      <c r="G405" s="3"/>
      <c r="H405" s="3"/>
      <c r="I405" s="3"/>
      <c r="J405" s="3"/>
      <c r="M405" s="2">
        <v>2306.08367</v>
      </c>
      <c r="N405" s="3"/>
      <c r="O405" s="15"/>
      <c r="P405" s="3"/>
      <c r="Q405" s="3"/>
      <c r="R405" s="3"/>
      <c r="S405" s="3"/>
      <c r="T405" s="3"/>
      <c r="U405" s="3"/>
      <c r="V405" s="3"/>
    </row>
    <row r="406" spans="1:22" x14ac:dyDescent="0.2">
      <c r="A406" s="2">
        <v>2306.0144100000002</v>
      </c>
      <c r="B406" s="3"/>
      <c r="C406" s="3"/>
      <c r="D406" s="3"/>
      <c r="E406" s="3"/>
      <c r="F406" s="3"/>
      <c r="G406" s="3"/>
      <c r="H406" s="3"/>
      <c r="I406" s="3"/>
      <c r="J406" s="3"/>
      <c r="M406" s="2">
        <v>2306.0144100000002</v>
      </c>
      <c r="N406" s="3"/>
      <c r="O406" s="15"/>
      <c r="P406" s="3"/>
      <c r="Q406" s="3"/>
      <c r="R406" s="3"/>
      <c r="S406" s="3"/>
      <c r="T406" s="3"/>
      <c r="U406" s="3"/>
      <c r="V406" s="3"/>
    </row>
    <row r="407" spans="1:22" x14ac:dyDescent="0.2">
      <c r="A407" s="2">
        <v>2306.1205599999998</v>
      </c>
      <c r="B407" s="16">
        <v>1</v>
      </c>
      <c r="C407" s="16">
        <v>0</v>
      </c>
      <c r="D407" s="16">
        <v>0</v>
      </c>
      <c r="E407" s="16">
        <v>0</v>
      </c>
      <c r="F407" s="16">
        <v>0</v>
      </c>
      <c r="G407" s="16">
        <v>0</v>
      </c>
      <c r="H407" s="16">
        <v>0</v>
      </c>
      <c r="I407" s="16">
        <v>0</v>
      </c>
      <c r="J407" s="16"/>
      <c r="M407" s="2">
        <v>2306.1205599999998</v>
      </c>
      <c r="N407" s="3"/>
      <c r="O407" s="15"/>
      <c r="P407" s="3"/>
      <c r="Q407" s="3"/>
      <c r="R407" s="3"/>
      <c r="S407" s="3"/>
      <c r="T407" s="3"/>
      <c r="U407" s="3"/>
      <c r="V407" s="3"/>
    </row>
    <row r="408" spans="1:22" x14ac:dyDescent="0.2">
      <c r="A408" s="2">
        <v>2306.11627</v>
      </c>
      <c r="B408" s="3"/>
      <c r="C408" s="3"/>
      <c r="D408" s="3"/>
      <c r="E408" s="3"/>
      <c r="F408" s="3"/>
      <c r="G408" s="3"/>
      <c r="H408" s="3"/>
      <c r="I408" s="3"/>
      <c r="J408" s="3"/>
      <c r="M408" s="2">
        <v>2306.11627</v>
      </c>
      <c r="N408" s="3"/>
      <c r="O408" s="3"/>
      <c r="P408" s="3"/>
      <c r="Q408" s="3"/>
      <c r="R408" s="3"/>
      <c r="S408" s="3"/>
      <c r="T408" s="3"/>
      <c r="U408" s="3"/>
      <c r="V408" s="3"/>
    </row>
    <row r="409" spans="1:22" x14ac:dyDescent="0.2">
      <c r="A409" s="2">
        <v>2306.0010299999999</v>
      </c>
      <c r="B409" s="3"/>
      <c r="C409" s="3"/>
      <c r="D409" s="3"/>
      <c r="E409" s="3"/>
      <c r="F409" s="3"/>
      <c r="G409" s="3"/>
      <c r="H409" s="3"/>
      <c r="I409" s="3"/>
      <c r="J409" s="3"/>
      <c r="M409" s="2">
        <v>2306.0010299999999</v>
      </c>
      <c r="N409" s="3"/>
      <c r="O409" s="15"/>
      <c r="P409" s="3"/>
      <c r="Q409" s="3"/>
      <c r="R409" s="3"/>
      <c r="S409" s="3"/>
      <c r="T409" s="3"/>
      <c r="U409" s="3"/>
      <c r="V409" s="3"/>
    </row>
    <row r="410" spans="1:22" x14ac:dyDescent="0.2">
      <c r="A410" s="2">
        <v>2306.0033100000001</v>
      </c>
      <c r="B410" s="3"/>
      <c r="C410" s="3"/>
      <c r="D410" s="3"/>
      <c r="E410" s="3"/>
      <c r="F410" s="3"/>
      <c r="G410" s="3"/>
      <c r="H410" s="3"/>
      <c r="I410" s="3"/>
      <c r="J410" s="3"/>
      <c r="M410" s="2">
        <v>2306.0033100000001</v>
      </c>
      <c r="N410" s="3"/>
      <c r="O410" s="3"/>
      <c r="P410" s="3"/>
      <c r="Q410" s="3"/>
      <c r="R410" s="3"/>
      <c r="S410" s="3"/>
      <c r="T410" s="3"/>
      <c r="U410" s="3"/>
      <c r="V410" s="3"/>
    </row>
    <row r="411" spans="1:22" x14ac:dyDescent="0.2">
      <c r="A411" s="2">
        <v>2306.009</v>
      </c>
      <c r="B411" s="3"/>
      <c r="C411" s="15"/>
      <c r="D411" s="3"/>
      <c r="E411" s="3"/>
      <c r="F411" s="3"/>
      <c r="G411" s="3"/>
      <c r="H411" s="3"/>
      <c r="I411" s="3"/>
      <c r="J411" s="3"/>
      <c r="M411" s="2">
        <v>2306.009</v>
      </c>
      <c r="N411" s="3">
        <v>0</v>
      </c>
      <c r="O411" s="15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 t="s">
        <v>140</v>
      </c>
    </row>
    <row r="412" spans="1:22" x14ac:dyDescent="0.2">
      <c r="A412" s="2">
        <v>2306.00558</v>
      </c>
      <c r="B412" s="3"/>
      <c r="C412" s="15"/>
      <c r="D412" s="3"/>
      <c r="E412" s="3"/>
      <c r="F412" s="3"/>
      <c r="G412" s="3"/>
      <c r="H412" s="3"/>
      <c r="I412" s="3"/>
      <c r="J412" s="3"/>
      <c r="M412" s="2">
        <v>2306.00558</v>
      </c>
      <c r="N412" s="3"/>
      <c r="O412" s="15"/>
      <c r="P412" s="3"/>
      <c r="Q412" s="3"/>
      <c r="R412" s="3"/>
      <c r="S412" s="3"/>
      <c r="T412" s="3"/>
      <c r="U412" s="3"/>
      <c r="V412" s="3"/>
    </row>
    <row r="413" spans="1:22" x14ac:dyDescent="0.2">
      <c r="A413" s="2">
        <v>2306.0010400000001</v>
      </c>
      <c r="B413" s="3"/>
      <c r="C413" s="3"/>
      <c r="D413" s="3"/>
      <c r="E413" s="3"/>
      <c r="F413" s="3"/>
      <c r="G413" s="3"/>
      <c r="H413" s="3"/>
      <c r="I413" s="3"/>
      <c r="J413" s="3"/>
      <c r="M413" s="2">
        <v>2306.0010400000001</v>
      </c>
      <c r="N413" s="3"/>
      <c r="O413" s="3"/>
      <c r="P413" s="3"/>
      <c r="Q413" s="3"/>
      <c r="R413" s="3"/>
      <c r="S413" s="3"/>
      <c r="T413" s="3"/>
      <c r="U413" s="3"/>
      <c r="V413" s="3"/>
    </row>
    <row r="414" spans="1:22" x14ac:dyDescent="0.2">
      <c r="A414" s="2">
        <v>2306.0184199999999</v>
      </c>
      <c r="B414" s="3"/>
      <c r="C414" s="3"/>
      <c r="D414" s="3"/>
      <c r="E414" s="3"/>
      <c r="F414" s="3"/>
      <c r="G414" s="3"/>
      <c r="H414" s="3"/>
      <c r="I414" s="3"/>
      <c r="J414" s="3"/>
      <c r="M414" s="2">
        <v>2306.0184199999999</v>
      </c>
      <c r="N414" s="3"/>
      <c r="O414" s="15"/>
      <c r="P414" s="3"/>
      <c r="Q414" s="3"/>
      <c r="R414" s="3"/>
      <c r="S414" s="3"/>
      <c r="T414" s="3"/>
      <c r="U414" s="3"/>
      <c r="V414" s="3"/>
    </row>
    <row r="415" spans="1:22" x14ac:dyDescent="0.2">
      <c r="A415" s="2">
        <v>2306.0015800000001</v>
      </c>
      <c r="B415" s="3"/>
      <c r="C415" s="15"/>
      <c r="D415" s="3"/>
      <c r="E415" s="3"/>
      <c r="F415" s="3"/>
      <c r="G415" s="3"/>
      <c r="H415" s="3"/>
      <c r="I415" s="3"/>
      <c r="J415" s="3"/>
      <c r="M415" s="2">
        <v>2306.0015800000001</v>
      </c>
      <c r="N415" s="3"/>
      <c r="O415" s="15"/>
      <c r="P415" s="3"/>
      <c r="Q415" s="3"/>
      <c r="R415" s="3"/>
      <c r="S415" s="3"/>
      <c r="T415" s="3"/>
      <c r="U415" s="3"/>
      <c r="V415" s="3"/>
    </row>
    <row r="416" spans="1:22" x14ac:dyDescent="0.2">
      <c r="A416" s="2">
        <v>2306.0019299999999</v>
      </c>
      <c r="B416" s="3"/>
      <c r="C416" s="3"/>
      <c r="D416" s="3"/>
      <c r="E416" s="3"/>
      <c r="F416" s="3"/>
      <c r="G416" s="3"/>
      <c r="H416" s="3"/>
      <c r="I416" s="3"/>
      <c r="J416" s="3"/>
      <c r="M416" s="2">
        <v>2306.0019299999999</v>
      </c>
      <c r="N416" s="3"/>
      <c r="O416" s="15"/>
      <c r="P416" s="3"/>
      <c r="Q416" s="3"/>
      <c r="R416" s="3"/>
      <c r="S416" s="3"/>
      <c r="T416" s="3"/>
      <c r="U416" s="3"/>
      <c r="V416" s="3"/>
    </row>
    <row r="417" spans="1:22" x14ac:dyDescent="0.2">
      <c r="A417" s="2">
        <v>2306.1219999999998</v>
      </c>
      <c r="B417" s="3"/>
      <c r="C417" s="3"/>
      <c r="D417" s="3"/>
      <c r="E417" s="3"/>
      <c r="F417" s="3"/>
      <c r="G417" s="3"/>
      <c r="H417" s="3"/>
      <c r="I417" s="3"/>
      <c r="J417" s="3"/>
      <c r="M417" s="2">
        <v>2306.1219999999998</v>
      </c>
      <c r="N417" s="3"/>
      <c r="O417" s="3"/>
      <c r="P417" s="3"/>
      <c r="Q417" s="3"/>
      <c r="R417" s="3"/>
      <c r="S417" s="3"/>
      <c r="T417" s="3"/>
      <c r="U417" s="3"/>
      <c r="V417" s="3"/>
    </row>
    <row r="418" spans="1:22" x14ac:dyDescent="0.2">
      <c r="A418" s="2">
        <v>2306.0016700000001</v>
      </c>
      <c r="B418" s="3"/>
      <c r="C418" s="3"/>
      <c r="D418" s="3"/>
      <c r="E418" s="3"/>
      <c r="F418" s="3"/>
      <c r="G418" s="3"/>
      <c r="H418" s="3"/>
      <c r="I418" s="3"/>
      <c r="J418" s="3"/>
      <c r="M418" s="2">
        <v>2306.0016700000001</v>
      </c>
      <c r="N418" s="3"/>
      <c r="O418" s="15"/>
      <c r="P418" s="3"/>
      <c r="Q418" s="3"/>
      <c r="R418" s="3"/>
      <c r="S418" s="3"/>
      <c r="T418" s="3"/>
      <c r="U418" s="3"/>
      <c r="V418" s="3"/>
    </row>
    <row r="419" spans="1:22" x14ac:dyDescent="0.2">
      <c r="A419" s="2">
        <v>2306.0016000000001</v>
      </c>
      <c r="B419" s="3"/>
      <c r="C419" s="3"/>
      <c r="D419" s="3"/>
      <c r="E419" s="3"/>
      <c r="F419" s="3"/>
      <c r="G419" s="3"/>
      <c r="H419" s="3"/>
      <c r="I419" s="3"/>
      <c r="J419" s="3"/>
      <c r="M419" s="2">
        <v>2306.0016000000001</v>
      </c>
      <c r="N419" s="3"/>
      <c r="O419" s="15"/>
      <c r="P419" s="3"/>
      <c r="Q419" s="3"/>
      <c r="R419" s="3"/>
      <c r="S419" s="3"/>
      <c r="T419" s="3"/>
      <c r="U419" s="3"/>
      <c r="V419" s="3"/>
    </row>
    <row r="420" spans="1:22" x14ac:dyDescent="0.2">
      <c r="A420" s="2">
        <v>2306.0019400000001</v>
      </c>
      <c r="B420" s="3"/>
      <c r="C420" s="3"/>
      <c r="D420" s="3"/>
      <c r="E420" s="3"/>
      <c r="F420" s="3"/>
      <c r="G420" s="3"/>
      <c r="H420" s="3"/>
      <c r="I420" s="3"/>
      <c r="J420" s="3"/>
      <c r="M420" s="2">
        <v>2306.0019400000001</v>
      </c>
      <c r="N420" s="3"/>
      <c r="O420" s="15"/>
      <c r="P420" s="3"/>
      <c r="Q420" s="3"/>
      <c r="R420" s="3"/>
      <c r="S420" s="3"/>
      <c r="T420" s="3"/>
      <c r="U420" s="3"/>
      <c r="V420" s="3"/>
    </row>
    <row r="421" spans="1:22" x14ac:dyDescent="0.2">
      <c r="A421" s="2">
        <v>2306.0015600000002</v>
      </c>
      <c r="B421" s="3"/>
      <c r="C421" s="15"/>
      <c r="D421" s="3"/>
      <c r="E421" s="3"/>
      <c r="F421" s="3"/>
      <c r="G421" s="3"/>
      <c r="H421" s="3"/>
      <c r="I421" s="3"/>
      <c r="J421" s="3"/>
      <c r="M421" s="2">
        <v>2306.0015600000002</v>
      </c>
      <c r="N421" s="3"/>
      <c r="O421" s="15"/>
      <c r="P421" s="3"/>
      <c r="Q421" s="3"/>
      <c r="R421" s="3"/>
      <c r="S421" s="3"/>
      <c r="T421" s="3"/>
      <c r="U421" s="3"/>
      <c r="V421" s="3"/>
    </row>
    <row r="422" spans="1:22" x14ac:dyDescent="0.2">
      <c r="A422" s="2">
        <v>2306.0039700000002</v>
      </c>
      <c r="B422" s="3"/>
      <c r="C422" s="3"/>
      <c r="D422" s="3"/>
      <c r="E422" s="3"/>
      <c r="F422" s="3"/>
      <c r="G422" s="3"/>
      <c r="H422" s="3"/>
      <c r="I422" s="3"/>
      <c r="J422" s="3"/>
      <c r="M422" s="2">
        <v>2306.0039700000002</v>
      </c>
      <c r="N422" s="3"/>
      <c r="O422" s="15"/>
      <c r="P422" s="3"/>
      <c r="Q422" s="3"/>
      <c r="R422" s="3"/>
      <c r="S422" s="3"/>
      <c r="T422" s="3"/>
      <c r="U422" s="3"/>
      <c r="V422" s="3"/>
    </row>
    <row r="423" spans="1:22" x14ac:dyDescent="0.2">
      <c r="A423" s="2">
        <v>2306.0243399999999</v>
      </c>
      <c r="B423" s="3"/>
      <c r="C423" s="3"/>
      <c r="D423" s="3"/>
      <c r="E423" s="3"/>
      <c r="F423" s="3"/>
      <c r="G423" s="3"/>
      <c r="H423" s="3"/>
      <c r="I423" s="3"/>
      <c r="J423" s="3"/>
      <c r="M423" s="2">
        <v>2306.0243399999999</v>
      </c>
      <c r="N423" s="3"/>
      <c r="O423" s="3"/>
      <c r="P423" s="3"/>
      <c r="Q423" s="3"/>
      <c r="R423" s="3"/>
      <c r="S423" s="3"/>
      <c r="T423" s="3"/>
      <c r="U423" s="3"/>
      <c r="V423" s="3"/>
    </row>
    <row r="424" spans="1:22" x14ac:dyDescent="0.2">
      <c r="A424" s="2">
        <v>2306.0036300000002</v>
      </c>
      <c r="B424" s="3"/>
      <c r="C424" s="15"/>
      <c r="D424" s="3"/>
      <c r="E424" s="3"/>
      <c r="F424" s="3"/>
      <c r="G424" s="3"/>
      <c r="H424" s="3"/>
      <c r="I424" s="3"/>
      <c r="J424" s="3"/>
      <c r="M424" s="2">
        <v>2306.0036300000002</v>
      </c>
      <c r="N424" s="3"/>
      <c r="O424" s="15"/>
      <c r="P424" s="3"/>
      <c r="Q424" s="3"/>
      <c r="R424" s="3"/>
      <c r="S424" s="3"/>
      <c r="T424" s="3"/>
      <c r="U424" s="3"/>
      <c r="V424" s="3"/>
    </row>
    <row r="425" spans="1:22" x14ac:dyDescent="0.2">
      <c r="A425" s="2">
        <v>2306.0033699999999</v>
      </c>
      <c r="B425" s="3"/>
      <c r="C425" s="3"/>
      <c r="D425" s="3"/>
      <c r="E425" s="3"/>
      <c r="F425" s="3"/>
      <c r="G425" s="3"/>
      <c r="H425" s="3"/>
      <c r="I425" s="3"/>
      <c r="J425" s="3"/>
      <c r="M425" s="2">
        <v>2306.0033699999999</v>
      </c>
      <c r="N425" s="3"/>
      <c r="O425" s="3"/>
      <c r="P425" s="3"/>
      <c r="Q425" s="3"/>
      <c r="R425" s="3"/>
      <c r="S425" s="3"/>
      <c r="T425" s="3"/>
      <c r="U425" s="3"/>
      <c r="V425" s="3"/>
    </row>
    <row r="426" spans="1:22" x14ac:dyDescent="0.2">
      <c r="A426" s="2">
        <v>2306.00308</v>
      </c>
      <c r="B426" s="3"/>
      <c r="C426" s="3"/>
      <c r="D426" s="3"/>
      <c r="E426" s="3"/>
      <c r="F426" s="3"/>
      <c r="G426" s="3"/>
      <c r="H426" s="3"/>
      <c r="I426" s="3"/>
      <c r="J426" s="3"/>
      <c r="M426" s="2">
        <v>2306.00308</v>
      </c>
      <c r="N426" s="3"/>
      <c r="O426" s="15"/>
      <c r="P426" s="3"/>
      <c r="Q426" s="3"/>
      <c r="R426" s="3"/>
      <c r="S426" s="3"/>
      <c r="T426" s="3"/>
      <c r="U426" s="3"/>
      <c r="V426" s="3"/>
    </row>
    <row r="427" spans="1:22" x14ac:dyDescent="0.2">
      <c r="A427" s="2">
        <v>2306.0413199999998</v>
      </c>
      <c r="B427" s="3"/>
      <c r="C427" s="15"/>
      <c r="D427" s="3"/>
      <c r="E427" s="3"/>
      <c r="F427" s="3"/>
      <c r="G427" s="3"/>
      <c r="H427" s="3"/>
      <c r="I427" s="3"/>
      <c r="J427" s="3"/>
      <c r="M427" s="2">
        <v>2306.0413199999998</v>
      </c>
      <c r="N427" s="3"/>
      <c r="O427" s="15"/>
      <c r="P427" s="3"/>
      <c r="Q427" s="3"/>
      <c r="R427" s="3"/>
      <c r="S427" s="3"/>
      <c r="T427" s="3"/>
      <c r="U427" s="3"/>
      <c r="V427" s="3"/>
    </row>
    <row r="428" spans="1:22" x14ac:dyDescent="0.2">
      <c r="A428" s="2">
        <v>2306.0076199999999</v>
      </c>
      <c r="B428" s="3"/>
      <c r="C428" s="3"/>
      <c r="D428" s="3"/>
      <c r="E428" s="3"/>
      <c r="F428" s="3"/>
      <c r="G428" s="3"/>
      <c r="H428" s="3"/>
      <c r="I428" s="3"/>
      <c r="J428" s="3"/>
      <c r="M428" s="2">
        <v>2306.0076199999999</v>
      </c>
      <c r="N428" s="3"/>
      <c r="O428" s="15"/>
      <c r="P428" s="3"/>
      <c r="Q428" s="3"/>
      <c r="R428" s="3"/>
      <c r="S428" s="3"/>
      <c r="T428" s="3"/>
      <c r="U428" s="3"/>
      <c r="V428" s="3"/>
    </row>
    <row r="429" spans="1:22" x14ac:dyDescent="0.2">
      <c r="A429" s="2">
        <v>2306.15076</v>
      </c>
      <c r="B429" s="3"/>
      <c r="C429" s="15"/>
      <c r="D429" s="3"/>
      <c r="E429" s="3"/>
      <c r="F429" s="3"/>
      <c r="G429" s="3"/>
      <c r="H429" s="3"/>
      <c r="I429" s="3"/>
      <c r="J429" s="3"/>
      <c r="M429" s="2">
        <v>2306.15076</v>
      </c>
      <c r="N429" s="3">
        <v>1</v>
      </c>
      <c r="O429" s="3">
        <v>1</v>
      </c>
      <c r="P429" s="3">
        <v>1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/>
    </row>
    <row r="430" spans="1:22" x14ac:dyDescent="0.2">
      <c r="A430" s="2">
        <v>2306.0669800000001</v>
      </c>
      <c r="B430" s="3"/>
      <c r="C430" s="15"/>
      <c r="D430" s="3"/>
      <c r="E430" s="3"/>
      <c r="F430" s="3"/>
      <c r="G430" s="3"/>
      <c r="H430" s="3"/>
      <c r="I430" s="3"/>
      <c r="J430" s="3"/>
      <c r="M430" s="2">
        <v>2306.0669800000001</v>
      </c>
      <c r="N430" s="3"/>
      <c r="O430" s="15"/>
      <c r="P430" s="3"/>
      <c r="Q430" s="3"/>
      <c r="R430" s="3"/>
      <c r="S430" s="3"/>
      <c r="T430" s="3"/>
      <c r="U430" s="3"/>
      <c r="V430" s="3"/>
    </row>
    <row r="431" spans="1:22" x14ac:dyDescent="0.2">
      <c r="A431" s="2">
        <v>2306.1050300000002</v>
      </c>
      <c r="B431" s="3"/>
      <c r="C431" s="3"/>
      <c r="D431" s="3"/>
      <c r="E431" s="3"/>
      <c r="F431" s="3"/>
      <c r="G431" s="3"/>
      <c r="H431" s="3"/>
      <c r="I431" s="3"/>
      <c r="J431" s="3"/>
      <c r="M431" s="2">
        <v>2306.1050300000002</v>
      </c>
      <c r="N431" s="3"/>
      <c r="O431" s="15"/>
      <c r="P431" s="3"/>
      <c r="Q431" s="3"/>
      <c r="R431" s="3"/>
      <c r="S431" s="3"/>
      <c r="T431" s="3"/>
      <c r="U431" s="3"/>
      <c r="V431" s="3"/>
    </row>
    <row r="432" spans="1:22" x14ac:dyDescent="0.2">
      <c r="A432" s="2">
        <v>2306.0521699999999</v>
      </c>
      <c r="B432" s="16">
        <v>1</v>
      </c>
      <c r="C432" s="16">
        <v>0</v>
      </c>
      <c r="D432" s="16">
        <v>0</v>
      </c>
      <c r="E432" s="16">
        <v>0</v>
      </c>
      <c r="F432" s="16">
        <v>0</v>
      </c>
      <c r="G432" s="16">
        <v>0</v>
      </c>
      <c r="H432" s="16">
        <v>0</v>
      </c>
      <c r="I432" s="16">
        <v>0</v>
      </c>
      <c r="J432" s="16" t="s">
        <v>109</v>
      </c>
      <c r="M432" s="2">
        <v>2306.0521699999999</v>
      </c>
      <c r="N432" s="3"/>
      <c r="O432" s="15"/>
      <c r="P432" s="3"/>
      <c r="Q432" s="3"/>
      <c r="R432" s="3"/>
      <c r="S432" s="3"/>
      <c r="T432" s="3"/>
      <c r="U432" s="3"/>
      <c r="V432" s="3"/>
    </row>
    <row r="433" spans="1:22" x14ac:dyDescent="0.2">
      <c r="A433" s="2">
        <v>2306.0055699999998</v>
      </c>
      <c r="B433" s="3"/>
      <c r="C433" s="3"/>
      <c r="D433" s="3"/>
      <c r="E433" s="3"/>
      <c r="F433" s="3"/>
      <c r="G433" s="3"/>
      <c r="H433" s="3"/>
      <c r="I433" s="3"/>
      <c r="J433" s="3"/>
      <c r="M433" s="2">
        <v>2306.0055699999998</v>
      </c>
      <c r="N433" s="3"/>
      <c r="O433" s="3"/>
      <c r="P433" s="3"/>
      <c r="Q433" s="3"/>
      <c r="R433" s="3"/>
      <c r="S433" s="3"/>
      <c r="T433" s="3"/>
      <c r="U433" s="3"/>
      <c r="V433" s="3"/>
    </row>
    <row r="434" spans="1:22" x14ac:dyDescent="0.2">
      <c r="A434" s="2">
        <v>2306.0013300000001</v>
      </c>
      <c r="B434" s="3"/>
      <c r="C434" s="3"/>
      <c r="D434" s="3"/>
      <c r="E434" s="3"/>
      <c r="F434" s="3"/>
      <c r="G434" s="3"/>
      <c r="H434" s="3"/>
      <c r="I434" s="3"/>
      <c r="J434" s="3"/>
      <c r="M434" s="2">
        <v>2306.0013300000001</v>
      </c>
      <c r="N434" s="3"/>
      <c r="O434" s="15"/>
      <c r="P434" s="3"/>
      <c r="Q434" s="3"/>
      <c r="R434" s="3"/>
      <c r="S434" s="3"/>
      <c r="T434" s="3"/>
      <c r="U434" s="3"/>
      <c r="V434" s="3"/>
    </row>
  </sheetData>
  <mergeCells count="2">
    <mergeCell ref="B1:I1"/>
    <mergeCell ref="N1:U1"/>
  </mergeCells>
  <conditionalFormatting sqref="A2:A434">
    <cfRule type="containsBlanks" dxfId="40" priority="5">
      <formula>LEN(TRIM(A2))=0</formula>
    </cfRule>
    <cfRule type="cellIs" dxfId="39" priority="6" operator="equal">
      <formula>0</formula>
    </cfRule>
  </conditionalFormatting>
  <conditionalFormatting sqref="B1 B2:I1048576">
    <cfRule type="cellIs" dxfId="38" priority="4" operator="equal">
      <formula>1</formula>
    </cfRule>
  </conditionalFormatting>
  <conditionalFormatting sqref="M2:M434">
    <cfRule type="containsBlanks" dxfId="37" priority="2">
      <formula>LEN(TRIM(M2))=0</formula>
    </cfRule>
    <cfRule type="cellIs" dxfId="36" priority="3" operator="equal">
      <formula>0</formula>
    </cfRule>
  </conditionalFormatting>
  <conditionalFormatting sqref="N2:U43 N45:U53 N55:U56 N58:U71 N73:U191 N193:U202 N204:U229 N231:U250 N252:U263 O264:U264 N265:U296 O297:U297 N298:U307 O308:U308 N309:U317 N319:U324 N326:U326 N328:U358 N361:U378 N380:U1048576">
    <cfRule type="cellIs" dxfId="35" priority="1" operator="equal">
      <formula>1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3F57C-E180-644F-BCD7-85B52A2871F3}">
  <dimension ref="A1:X433"/>
  <sheetViews>
    <sheetView tabSelected="1" zoomScaleNormal="100" workbookViewId="0">
      <pane xSplit="1" ySplit="1" topLeftCell="B110" activePane="bottomRight" state="frozen"/>
      <selection pane="topRight" activeCell="B1" sqref="B1"/>
      <selection pane="bottomLeft" activeCell="A2" sqref="A2"/>
      <selection pane="bottomRight" activeCell="L120" sqref="L120"/>
    </sheetView>
  </sheetViews>
  <sheetFormatPr baseColWidth="10" defaultRowHeight="16" x14ac:dyDescent="0.2"/>
  <cols>
    <col min="1" max="1" width="11.6640625" style="8" bestFit="1" customWidth="1"/>
    <col min="3" max="14" width="7.83203125" customWidth="1"/>
    <col min="15" max="15" width="10.83203125" style="3"/>
  </cols>
  <sheetData>
    <row r="1" spans="1:24" x14ac:dyDescent="0.2">
      <c r="A1" s="6" t="s">
        <v>0</v>
      </c>
      <c r="B1" s="2" t="s">
        <v>2</v>
      </c>
      <c r="C1" s="2" t="s">
        <v>1</v>
      </c>
      <c r="D1" s="2" t="s">
        <v>73</v>
      </c>
      <c r="E1" s="2" t="s">
        <v>74</v>
      </c>
      <c r="F1" s="2" t="s">
        <v>3</v>
      </c>
      <c r="G1" s="2" t="s">
        <v>75</v>
      </c>
      <c r="H1" s="2" t="s">
        <v>78</v>
      </c>
      <c r="I1" s="2" t="s">
        <v>4</v>
      </c>
      <c r="J1" s="2" t="s">
        <v>76</v>
      </c>
      <c r="K1" s="2" t="s">
        <v>79</v>
      </c>
      <c r="L1" s="2" t="s">
        <v>5</v>
      </c>
      <c r="M1" s="2" t="s">
        <v>77</v>
      </c>
      <c r="N1" s="2" t="s">
        <v>80</v>
      </c>
      <c r="O1" s="2" t="s">
        <v>6</v>
      </c>
      <c r="P1" s="2" t="s">
        <v>7</v>
      </c>
      <c r="Q1" s="2" t="s">
        <v>8</v>
      </c>
      <c r="R1" s="2" t="s">
        <v>9</v>
      </c>
    </row>
    <row r="2" spans="1:24" x14ac:dyDescent="0.2">
      <c r="A2" s="7">
        <v>2306.0458699999999</v>
      </c>
      <c r="B2" s="3" t="s">
        <v>10</v>
      </c>
      <c r="C2" s="3">
        <v>0</v>
      </c>
      <c r="D2" s="4">
        <v>21.212310314178399</v>
      </c>
      <c r="E2" s="4">
        <v>0.16749835014343201</v>
      </c>
      <c r="F2" s="3">
        <v>0</v>
      </c>
      <c r="G2" s="4">
        <v>16.4622335433959</v>
      </c>
      <c r="H2" s="4">
        <v>0.16885638236999501</v>
      </c>
      <c r="I2" s="3">
        <v>0</v>
      </c>
      <c r="J2" s="4">
        <v>16.9130165576934</v>
      </c>
      <c r="K2" s="4">
        <v>0.116395711898803</v>
      </c>
      <c r="L2" s="3">
        <v>0</v>
      </c>
      <c r="M2" s="4">
        <v>11.1895422935485</v>
      </c>
      <c r="N2" s="4">
        <v>0.171660661697387</v>
      </c>
      <c r="O2" s="3" t="b">
        <v>1</v>
      </c>
      <c r="P2" s="3" t="b">
        <v>1</v>
      </c>
      <c r="Q2" s="3" t="b">
        <v>1</v>
      </c>
      <c r="R2" s="3" t="b">
        <v>1</v>
      </c>
    </row>
    <row r="3" spans="1:24" x14ac:dyDescent="0.2">
      <c r="A3" s="7">
        <v>2306.0004899999999</v>
      </c>
      <c r="B3" s="3" t="s">
        <v>11</v>
      </c>
      <c r="C3" s="3">
        <v>0</v>
      </c>
      <c r="D3" s="4">
        <v>97.856617927551198</v>
      </c>
      <c r="E3" s="4">
        <v>0.16721248626708901</v>
      </c>
      <c r="F3" s="3">
        <v>0</v>
      </c>
      <c r="G3" s="4">
        <v>78.946414232254</v>
      </c>
      <c r="H3" s="4">
        <v>0.16752433776855399</v>
      </c>
      <c r="I3" s="3">
        <v>0</v>
      </c>
      <c r="J3" s="4">
        <v>79.332881927490206</v>
      </c>
      <c r="K3" s="4">
        <v>0.16825366020202601</v>
      </c>
      <c r="L3" s="3">
        <v>0</v>
      </c>
      <c r="M3" s="4">
        <v>75.946252107620197</v>
      </c>
      <c r="N3" s="4">
        <v>0.167282104492187</v>
      </c>
      <c r="O3" s="3" t="b">
        <v>0</v>
      </c>
      <c r="P3" s="3" t="b">
        <v>1</v>
      </c>
      <c r="Q3" s="3" t="b">
        <v>0</v>
      </c>
      <c r="R3" s="3" t="b">
        <v>0</v>
      </c>
    </row>
    <row r="4" spans="1:24" x14ac:dyDescent="0.2">
      <c r="A4" s="7">
        <v>2306.1106100000002</v>
      </c>
      <c r="B4" s="3" t="s">
        <v>10</v>
      </c>
      <c r="C4" s="3">
        <v>0</v>
      </c>
      <c r="D4" s="4">
        <v>16.173828125</v>
      </c>
      <c r="E4" s="4">
        <v>0.166390895843505</v>
      </c>
      <c r="F4" s="3">
        <v>0</v>
      </c>
      <c r="G4" s="4">
        <v>12.6887030601501</v>
      </c>
      <c r="H4" s="4">
        <v>0.119467973709106</v>
      </c>
      <c r="I4" s="3">
        <v>0</v>
      </c>
      <c r="J4" s="4">
        <v>13.659832000732401</v>
      </c>
      <c r="K4" s="4">
        <v>0.11572146415710401</v>
      </c>
      <c r="L4" s="3">
        <v>0</v>
      </c>
      <c r="M4" s="4">
        <v>10.4242770671844</v>
      </c>
      <c r="N4" s="4">
        <v>0.16766405105590801</v>
      </c>
      <c r="O4" s="3" t="b">
        <v>1</v>
      </c>
      <c r="P4" s="3" t="b">
        <v>1</v>
      </c>
      <c r="Q4" s="3" t="b">
        <v>1</v>
      </c>
      <c r="R4" s="3" t="b">
        <v>1</v>
      </c>
      <c r="T4" s="45" t="s">
        <v>81</v>
      </c>
      <c r="U4" s="45"/>
      <c r="V4" s="45"/>
      <c r="W4" s="45"/>
      <c r="X4" s="45"/>
    </row>
    <row r="5" spans="1:24" x14ac:dyDescent="0.2">
      <c r="A5" s="7">
        <v>2306.0266700000002</v>
      </c>
      <c r="B5" s="3" t="s">
        <v>12</v>
      </c>
      <c r="C5" s="3">
        <v>12</v>
      </c>
      <c r="D5" s="4">
        <v>10.0337951183319</v>
      </c>
      <c r="E5" s="4">
        <v>9.9045450687408394</v>
      </c>
      <c r="F5" s="3">
        <v>12</v>
      </c>
      <c r="G5" s="4">
        <v>7.60261750221252</v>
      </c>
      <c r="H5" s="4">
        <v>7.9584465026855398</v>
      </c>
      <c r="I5" s="3">
        <v>12</v>
      </c>
      <c r="J5" s="4">
        <v>8.8964641094207693</v>
      </c>
      <c r="K5" s="4">
        <v>0.11689329147338801</v>
      </c>
      <c r="L5" s="3">
        <v>12</v>
      </c>
      <c r="M5" s="4">
        <v>6.2118155956268302</v>
      </c>
      <c r="N5" s="4">
        <v>0.166701555252075</v>
      </c>
      <c r="O5" s="3" t="b">
        <v>1</v>
      </c>
      <c r="P5" s="3" t="b">
        <v>0</v>
      </c>
      <c r="Q5" s="3" t="b">
        <v>1</v>
      </c>
      <c r="R5" s="3" t="b">
        <v>0</v>
      </c>
      <c r="U5" s="1">
        <v>2020</v>
      </c>
      <c r="V5" s="1">
        <v>2021</v>
      </c>
      <c r="W5" s="1">
        <v>2022</v>
      </c>
      <c r="X5" s="1">
        <v>2023</v>
      </c>
    </row>
    <row r="6" spans="1:24" x14ac:dyDescent="0.2">
      <c r="A6" s="7">
        <v>2306.0007000000001</v>
      </c>
      <c r="B6" s="3" t="s">
        <v>10</v>
      </c>
      <c r="C6" s="3">
        <v>0</v>
      </c>
      <c r="D6" s="4">
        <v>25.676098585128699</v>
      </c>
      <c r="E6" s="4">
        <v>0.16663455963134699</v>
      </c>
      <c r="F6" s="3">
        <v>0</v>
      </c>
      <c r="G6" s="4">
        <v>17.959355831146201</v>
      </c>
      <c r="H6" s="4">
        <v>0.16881728172302199</v>
      </c>
      <c r="I6" s="3">
        <v>0</v>
      </c>
      <c r="J6" s="4">
        <v>22.8989577293396</v>
      </c>
      <c r="K6" s="4">
        <v>0.17211389541625899</v>
      </c>
      <c r="L6" s="3">
        <v>0</v>
      </c>
      <c r="M6" s="4">
        <v>15.1112751960754</v>
      </c>
      <c r="N6" s="4">
        <v>0.16667699813842701</v>
      </c>
      <c r="O6" s="3" t="b">
        <v>0</v>
      </c>
      <c r="P6" s="3" t="b">
        <v>1</v>
      </c>
      <c r="Q6" s="3" t="b">
        <v>1</v>
      </c>
      <c r="R6" s="3" t="b">
        <v>0</v>
      </c>
      <c r="T6" s="2">
        <v>0</v>
      </c>
      <c r="U6">
        <f>COUNTIF($C:$C,$T6)</f>
        <v>378</v>
      </c>
      <c r="V6">
        <f>COUNTIF($F:$F,$T6)</f>
        <v>390</v>
      </c>
      <c r="W6">
        <f>COUNTIF($I:$I,$T6)</f>
        <v>308</v>
      </c>
      <c r="X6">
        <f>COUNTIF($L:$L,$T6)</f>
        <v>381</v>
      </c>
    </row>
    <row r="7" spans="1:24" x14ac:dyDescent="0.2">
      <c r="A7" s="7">
        <v>2306.0270799999998</v>
      </c>
      <c r="B7" s="3" t="s">
        <v>13</v>
      </c>
      <c r="C7" s="3">
        <v>0</v>
      </c>
      <c r="D7" s="4">
        <v>21.297197103500299</v>
      </c>
      <c r="E7" s="4">
        <v>0.21864652633666901</v>
      </c>
      <c r="F7" s="3">
        <v>0</v>
      </c>
      <c r="G7" s="4">
        <v>15.7160737514495</v>
      </c>
      <c r="H7" s="4">
        <v>0.170034170150756</v>
      </c>
      <c r="I7" s="3">
        <v>12</v>
      </c>
      <c r="J7" s="4">
        <v>21.431244850158599</v>
      </c>
      <c r="K7" s="4">
        <v>0.21663904190063399</v>
      </c>
      <c r="L7" s="3">
        <v>0</v>
      </c>
      <c r="M7" s="4">
        <v>11.9319434165954</v>
      </c>
      <c r="N7" s="4">
        <v>0.16713619232177701</v>
      </c>
      <c r="O7" s="3" t="b">
        <v>0</v>
      </c>
      <c r="P7" s="3" t="b">
        <v>1</v>
      </c>
      <c r="Q7" s="3" t="b">
        <v>1</v>
      </c>
      <c r="R7" s="3" t="b">
        <v>0</v>
      </c>
      <c r="T7" s="2">
        <v>12</v>
      </c>
      <c r="U7">
        <f>COUNTIF($C:$C,$T7)</f>
        <v>54</v>
      </c>
      <c r="V7">
        <f>COUNTIF($F:$F,$T7)</f>
        <v>41</v>
      </c>
      <c r="W7">
        <f>COUNTIF($I:$I,$T7)</f>
        <v>124</v>
      </c>
      <c r="X7">
        <f>COUNTIF($L:$L,$T7)</f>
        <v>51</v>
      </c>
    </row>
    <row r="8" spans="1:24" x14ac:dyDescent="0.2">
      <c r="A8" s="7">
        <v>2306.0048900000002</v>
      </c>
      <c r="B8" s="3" t="s">
        <v>14</v>
      </c>
      <c r="C8" s="3">
        <v>0</v>
      </c>
      <c r="D8" s="4">
        <v>12.8242337703704</v>
      </c>
      <c r="E8" s="4">
        <v>0.227016925811767</v>
      </c>
      <c r="F8" s="3">
        <v>0</v>
      </c>
      <c r="G8" s="4">
        <v>9.7199501991271902</v>
      </c>
      <c r="H8" s="4">
        <v>0.168125391006469</v>
      </c>
      <c r="I8" s="3">
        <v>12</v>
      </c>
      <c r="J8" s="4">
        <v>11.4274368286132</v>
      </c>
      <c r="K8" s="4">
        <v>0.21802568435668901</v>
      </c>
      <c r="L8" s="3">
        <v>0</v>
      </c>
      <c r="M8" s="4">
        <v>7.1239981651306099</v>
      </c>
      <c r="N8" s="4">
        <v>0.17018175125122001</v>
      </c>
      <c r="O8" s="3" t="b">
        <v>1</v>
      </c>
      <c r="P8" s="3" t="b">
        <v>1</v>
      </c>
      <c r="Q8" s="3" t="b">
        <v>1</v>
      </c>
      <c r="R8" s="3" t="b">
        <v>1</v>
      </c>
      <c r="T8" s="9" t="s">
        <v>82</v>
      </c>
      <c r="U8" s="9">
        <f>SUM(U6:U7)</f>
        <v>432</v>
      </c>
      <c r="V8" s="9">
        <f>SUM(V6:V7)</f>
        <v>431</v>
      </c>
      <c r="W8" s="9">
        <f t="shared" ref="W8:X8" si="0">SUM(W6:W7)</f>
        <v>432</v>
      </c>
      <c r="X8" s="9">
        <f t="shared" si="0"/>
        <v>432</v>
      </c>
    </row>
    <row r="9" spans="1:24" x14ac:dyDescent="0.2">
      <c r="A9" s="7">
        <v>2306.00432</v>
      </c>
      <c r="B9" s="3" t="s">
        <v>10</v>
      </c>
      <c r="C9" s="3">
        <v>0</v>
      </c>
      <c r="D9" s="4">
        <v>12.383285045623699</v>
      </c>
      <c r="E9" s="4">
        <v>0.22217249870300201</v>
      </c>
      <c r="F9" s="3">
        <v>0</v>
      </c>
      <c r="G9" s="4">
        <v>9.4284846782684308</v>
      </c>
      <c r="H9" s="4">
        <v>0.17141056060790999</v>
      </c>
      <c r="I9" s="3">
        <v>12</v>
      </c>
      <c r="J9" s="4">
        <v>11.1318035125732</v>
      </c>
      <c r="K9" s="4">
        <v>0.218157768249511</v>
      </c>
      <c r="L9" s="3">
        <v>0</v>
      </c>
      <c r="M9" s="4">
        <v>6.5564692020416198</v>
      </c>
      <c r="N9" s="4">
        <v>0.21734857559204099</v>
      </c>
      <c r="O9" s="3" t="b">
        <v>1</v>
      </c>
      <c r="P9" s="3" t="b">
        <v>1</v>
      </c>
      <c r="Q9" s="3" t="b">
        <v>1</v>
      </c>
      <c r="R9" s="3" t="b">
        <v>1</v>
      </c>
    </row>
    <row r="10" spans="1:24" x14ac:dyDescent="0.2">
      <c r="A10" s="7">
        <v>2306.06241</v>
      </c>
      <c r="B10" s="3" t="s">
        <v>12</v>
      </c>
      <c r="C10" s="3">
        <v>0</v>
      </c>
      <c r="D10" s="4">
        <v>17.104706287384001</v>
      </c>
      <c r="E10" s="4">
        <v>0.17042493820190399</v>
      </c>
      <c r="F10" s="3">
        <v>0</v>
      </c>
      <c r="G10" s="4">
        <v>40.570250749587998</v>
      </c>
      <c r="H10" s="4">
        <v>0.117070913314819</v>
      </c>
      <c r="I10" s="3">
        <v>0</v>
      </c>
      <c r="J10" s="4">
        <v>47.866457223892198</v>
      </c>
      <c r="K10" s="4">
        <v>0.11679410934448201</v>
      </c>
      <c r="L10" s="3">
        <v>0</v>
      </c>
      <c r="M10" s="4">
        <v>43.257332086563103</v>
      </c>
      <c r="N10" s="4">
        <v>0.1694176197052</v>
      </c>
      <c r="O10" s="3" t="b">
        <v>1</v>
      </c>
      <c r="P10" s="3" t="b">
        <v>1</v>
      </c>
      <c r="Q10" s="3" t="b">
        <v>1</v>
      </c>
      <c r="R10" s="3" t="b">
        <v>1</v>
      </c>
    </row>
    <row r="11" spans="1:24" x14ac:dyDescent="0.2">
      <c r="A11" s="7">
        <v>2306.00182</v>
      </c>
      <c r="B11" s="3" t="s">
        <v>13</v>
      </c>
      <c r="C11" s="3">
        <v>0</v>
      </c>
      <c r="D11" s="4">
        <v>31.480386018752998</v>
      </c>
      <c r="E11" s="4">
        <v>0.16704535484313901</v>
      </c>
      <c r="F11" s="3">
        <v>0</v>
      </c>
      <c r="G11" s="4">
        <v>25.825656652450501</v>
      </c>
      <c r="H11" s="4">
        <v>0.167467355728149</v>
      </c>
      <c r="I11" s="3">
        <v>12</v>
      </c>
      <c r="J11" s="4">
        <v>25.8662557601928</v>
      </c>
      <c r="K11" s="4">
        <v>0.22216510772705</v>
      </c>
      <c r="L11" s="3">
        <v>0</v>
      </c>
      <c r="M11" s="4">
        <v>20.255243301391602</v>
      </c>
      <c r="N11" s="4">
        <v>0.21864557266235299</v>
      </c>
      <c r="O11" s="3" t="b">
        <v>0</v>
      </c>
      <c r="P11" s="3" t="b">
        <v>1</v>
      </c>
      <c r="Q11" s="3" t="b">
        <v>1</v>
      </c>
      <c r="R11" s="3" t="b">
        <v>0</v>
      </c>
      <c r="T11" s="43" t="s">
        <v>83</v>
      </c>
      <c r="U11" s="43"/>
      <c r="V11" s="43"/>
      <c r="W11" s="43"/>
      <c r="X11" s="43"/>
    </row>
    <row r="12" spans="1:24" x14ac:dyDescent="0.2">
      <c r="A12" s="7">
        <v>2306.00389</v>
      </c>
      <c r="B12" s="3" t="s">
        <v>10</v>
      </c>
      <c r="C12" s="3">
        <v>0</v>
      </c>
      <c r="D12" s="4">
        <v>26.489767313003501</v>
      </c>
      <c r="E12" s="4">
        <v>0.16788053512573201</v>
      </c>
      <c r="F12" s="3">
        <v>0</v>
      </c>
      <c r="G12" s="4">
        <v>20.800549030303898</v>
      </c>
      <c r="H12" s="4">
        <v>0.171859741210937</v>
      </c>
      <c r="I12" s="3">
        <v>0</v>
      </c>
      <c r="J12" s="4">
        <v>21.295785188674898</v>
      </c>
      <c r="K12" s="4">
        <v>0.16648221015930101</v>
      </c>
      <c r="L12" s="3">
        <v>0</v>
      </c>
      <c r="M12" s="4">
        <v>15.1645853519439</v>
      </c>
      <c r="N12" s="4">
        <v>0.17810916900634699</v>
      </c>
      <c r="O12" s="3" t="b">
        <v>0</v>
      </c>
      <c r="P12" s="3" t="b">
        <v>1</v>
      </c>
      <c r="Q12" s="3" t="b">
        <v>1</v>
      </c>
      <c r="R12" s="3" t="b">
        <v>0</v>
      </c>
      <c r="T12" s="10"/>
      <c r="U12" s="11" t="str" cm="1">
        <f t="array" ref="U12:X12">O1:R1</f>
        <v>20&lt;&gt;21</v>
      </c>
      <c r="V12" s="11" t="str">
        <v>21&lt;&gt;22</v>
      </c>
      <c r="W12" s="11" t="str">
        <v>22&lt;&gt;23</v>
      </c>
      <c r="X12" s="11" t="str">
        <v>20&lt;&gt;23</v>
      </c>
    </row>
    <row r="13" spans="1:24" x14ac:dyDescent="0.2">
      <c r="A13" s="7">
        <v>2306.0012499999998</v>
      </c>
      <c r="B13" s="3" t="s">
        <v>10</v>
      </c>
      <c r="C13" s="3">
        <v>0</v>
      </c>
      <c r="D13" s="4">
        <v>23.818579673767001</v>
      </c>
      <c r="E13" s="4">
        <v>0.16795110702514601</v>
      </c>
      <c r="F13" s="3">
        <v>0</v>
      </c>
      <c r="G13" s="4">
        <v>15.7047183513641</v>
      </c>
      <c r="H13" s="4">
        <v>0.11670875549316399</v>
      </c>
      <c r="I13" s="3">
        <v>0</v>
      </c>
      <c r="J13" s="4">
        <v>17.6785788536071</v>
      </c>
      <c r="K13" s="4">
        <v>0.16958189010620101</v>
      </c>
      <c r="L13" s="3">
        <v>0</v>
      </c>
      <c r="M13" s="4">
        <v>10.729985475540101</v>
      </c>
      <c r="N13" s="4">
        <v>0.172490835189819</v>
      </c>
      <c r="O13" s="3" t="b">
        <v>0</v>
      </c>
      <c r="P13" s="3" t="b">
        <v>0</v>
      </c>
      <c r="Q13" s="3" t="b">
        <v>1</v>
      </c>
      <c r="R13" s="3" t="b">
        <v>0</v>
      </c>
      <c r="T13" s="2" t="b">
        <v>1</v>
      </c>
      <c r="U13" s="10">
        <f>COUNTIF(O:O,$T13)</f>
        <v>234</v>
      </c>
      <c r="V13" s="10">
        <f t="shared" ref="V13:X14" si="1">COUNTIF(P:P,$T13)</f>
        <v>346</v>
      </c>
      <c r="W13" s="10">
        <f t="shared" si="1"/>
        <v>368</v>
      </c>
      <c r="X13" s="10">
        <f t="shared" si="1"/>
        <v>189</v>
      </c>
    </row>
    <row r="14" spans="1:24" x14ac:dyDescent="0.2">
      <c r="A14" s="7">
        <v>2306.0029300000001</v>
      </c>
      <c r="B14" s="3" t="s">
        <v>15</v>
      </c>
      <c r="C14" s="3">
        <v>0</v>
      </c>
      <c r="D14" s="4">
        <v>23.1585917472839</v>
      </c>
      <c r="E14" s="4">
        <v>0.1719651222229</v>
      </c>
      <c r="F14" s="3">
        <v>0</v>
      </c>
      <c r="G14" s="4">
        <v>18.535881042480401</v>
      </c>
      <c r="H14" s="4">
        <v>0.116085290908813</v>
      </c>
      <c r="I14" s="3">
        <v>0</v>
      </c>
      <c r="J14" s="4">
        <v>19.116293191909701</v>
      </c>
      <c r="K14" s="4">
        <v>0.17112612724304199</v>
      </c>
      <c r="L14" s="3">
        <v>0</v>
      </c>
      <c r="M14" s="4">
        <v>16.2122559547424</v>
      </c>
      <c r="N14" s="4">
        <v>0.133854389190673</v>
      </c>
      <c r="O14" s="3" t="b">
        <v>1</v>
      </c>
      <c r="P14" s="3" t="b">
        <v>0</v>
      </c>
      <c r="Q14" s="3" t="b">
        <v>1</v>
      </c>
      <c r="R14" s="3" t="b">
        <v>0</v>
      </c>
      <c r="T14" s="2" t="b">
        <v>0</v>
      </c>
      <c r="U14" s="10">
        <f>COUNTIF(O:O,$T14)</f>
        <v>198</v>
      </c>
      <c r="V14" s="10">
        <f t="shared" si="1"/>
        <v>86</v>
      </c>
      <c r="W14" s="10">
        <f t="shared" si="1"/>
        <v>64</v>
      </c>
      <c r="X14" s="10">
        <f t="shared" si="1"/>
        <v>243</v>
      </c>
    </row>
    <row r="15" spans="1:24" x14ac:dyDescent="0.2">
      <c r="A15" s="7">
        <v>2306.0021000000002</v>
      </c>
      <c r="B15" s="3" t="s">
        <v>10</v>
      </c>
      <c r="C15" s="3">
        <v>12</v>
      </c>
      <c r="D15" s="4">
        <v>7.2213819026947004</v>
      </c>
      <c r="E15" s="4">
        <v>8.0157146453857404</v>
      </c>
      <c r="F15" s="3">
        <v>0</v>
      </c>
      <c r="G15" s="4">
        <v>22.457375288009601</v>
      </c>
      <c r="H15" s="4">
        <v>0.17418551445007299</v>
      </c>
      <c r="I15" s="3">
        <v>0</v>
      </c>
      <c r="J15" s="4">
        <v>23.6106646060943</v>
      </c>
      <c r="K15" s="4">
        <v>0.11576342582702601</v>
      </c>
      <c r="L15" s="3">
        <v>0</v>
      </c>
      <c r="M15" s="4">
        <v>14.296953916549599</v>
      </c>
      <c r="N15" s="4">
        <v>0.17261600494384699</v>
      </c>
      <c r="O15" s="3" t="b">
        <v>0</v>
      </c>
      <c r="P15" s="3" t="b">
        <v>1</v>
      </c>
      <c r="Q15" s="3" t="b">
        <v>1</v>
      </c>
      <c r="R15" s="3" t="b">
        <v>0</v>
      </c>
      <c r="T15" s="12" t="s">
        <v>82</v>
      </c>
      <c r="U15" s="12">
        <f>SUM(U13:U14)</f>
        <v>432</v>
      </c>
      <c r="V15" s="12">
        <f t="shared" ref="V15:X15" si="2">SUM(V13:V14)</f>
        <v>432</v>
      </c>
      <c r="W15" s="12">
        <f t="shared" si="2"/>
        <v>432</v>
      </c>
      <c r="X15" s="12">
        <f t="shared" si="2"/>
        <v>432</v>
      </c>
    </row>
    <row r="16" spans="1:24" x14ac:dyDescent="0.2">
      <c r="A16" s="7">
        <v>2306.0166100000001</v>
      </c>
      <c r="B16" s="3" t="s">
        <v>16</v>
      </c>
      <c r="C16" s="3">
        <v>0</v>
      </c>
      <c r="D16" s="4">
        <v>47.393729209899902</v>
      </c>
      <c r="E16" s="4">
        <v>0.168809413909912</v>
      </c>
      <c r="F16" s="3">
        <v>0</v>
      </c>
      <c r="G16" s="4">
        <v>15.263700246810901</v>
      </c>
      <c r="H16" s="4">
        <v>0.16872644424438399</v>
      </c>
      <c r="I16" s="3">
        <v>12</v>
      </c>
      <c r="J16" s="4">
        <v>16.374384403228699</v>
      </c>
      <c r="K16" s="4">
        <v>0.166400671005249</v>
      </c>
      <c r="L16" s="3">
        <v>0</v>
      </c>
      <c r="M16" s="4">
        <v>10.5825080871582</v>
      </c>
      <c r="N16" s="4">
        <v>0.167374372482299</v>
      </c>
      <c r="O16" s="3" t="b">
        <v>1</v>
      </c>
      <c r="P16" s="3" t="b">
        <v>1</v>
      </c>
      <c r="Q16" s="3" t="b">
        <v>1</v>
      </c>
      <c r="R16" s="3" t="b">
        <v>1</v>
      </c>
    </row>
    <row r="17" spans="1:24" x14ac:dyDescent="0.2">
      <c r="A17" s="7">
        <v>2306.0834500000001</v>
      </c>
      <c r="B17" s="3" t="s">
        <v>17</v>
      </c>
      <c r="C17" s="3">
        <v>0</v>
      </c>
      <c r="D17" s="4">
        <v>45.361335039138801</v>
      </c>
      <c r="E17" s="4">
        <v>0.116255044937133</v>
      </c>
      <c r="F17" s="3">
        <v>0</v>
      </c>
      <c r="G17" s="4">
        <v>31.706979274749699</v>
      </c>
      <c r="H17" s="4">
        <v>0.16703534126281699</v>
      </c>
      <c r="I17" s="3">
        <v>0</v>
      </c>
      <c r="J17" s="4">
        <v>32.154649496078399</v>
      </c>
      <c r="K17" s="4">
        <v>0.166599035263061</v>
      </c>
      <c r="L17" s="3">
        <v>12</v>
      </c>
      <c r="M17" s="4">
        <v>6.9687831401824898</v>
      </c>
      <c r="N17" s="4">
        <v>7.2064976692199698</v>
      </c>
      <c r="O17" s="3" t="b">
        <v>1</v>
      </c>
      <c r="P17" s="3" t="b">
        <v>0</v>
      </c>
      <c r="Q17" s="3" t="b">
        <v>0</v>
      </c>
      <c r="R17" s="3" t="b">
        <v>0</v>
      </c>
    </row>
    <row r="18" spans="1:24" x14ac:dyDescent="0.2">
      <c r="A18" s="7">
        <v>2306.0002800000002</v>
      </c>
      <c r="B18" s="3" t="s">
        <v>18</v>
      </c>
      <c r="C18" s="3">
        <v>0</v>
      </c>
      <c r="D18" s="4">
        <v>11.240244388580299</v>
      </c>
      <c r="E18" s="4">
        <v>0.171739101409912</v>
      </c>
      <c r="F18" s="3">
        <v>0</v>
      </c>
      <c r="G18" s="4">
        <v>11.7470245361328</v>
      </c>
      <c r="H18" s="4">
        <v>0.16862583160400299</v>
      </c>
      <c r="I18" s="3">
        <v>12</v>
      </c>
      <c r="J18" s="4">
        <v>12.196625709533601</v>
      </c>
      <c r="K18" s="4">
        <v>0.217333793640136</v>
      </c>
      <c r="L18" s="3">
        <v>0</v>
      </c>
      <c r="M18" s="4">
        <v>10.035566091537399</v>
      </c>
      <c r="N18" s="4">
        <v>0.16697072982788</v>
      </c>
      <c r="O18" s="3" t="b">
        <v>1</v>
      </c>
      <c r="P18" s="3" t="b">
        <v>1</v>
      </c>
      <c r="Q18" s="3" t="b">
        <v>1</v>
      </c>
      <c r="R18" s="3" t="b">
        <v>1</v>
      </c>
      <c r="T18" s="43" t="s">
        <v>84</v>
      </c>
      <c r="U18" s="43"/>
      <c r="V18" s="43"/>
      <c r="W18" s="43"/>
      <c r="X18" s="43"/>
    </row>
    <row r="19" spans="1:24" x14ac:dyDescent="0.2">
      <c r="A19" s="7">
        <v>2306.0153399999999</v>
      </c>
      <c r="B19" s="3" t="s">
        <v>10</v>
      </c>
      <c r="C19" s="3">
        <v>0</v>
      </c>
      <c r="D19" s="4">
        <v>9.5839483737945503</v>
      </c>
      <c r="E19" s="4">
        <v>0.16680240631103499</v>
      </c>
      <c r="F19" s="3">
        <v>0</v>
      </c>
      <c r="G19" s="4">
        <v>10.0055122375488</v>
      </c>
      <c r="H19" s="4">
        <v>0.16741061210632299</v>
      </c>
      <c r="I19" s="3">
        <v>12</v>
      </c>
      <c r="J19" s="4">
        <v>15.0474185943603</v>
      </c>
      <c r="K19" s="4">
        <v>0.26846408843994102</v>
      </c>
      <c r="L19" s="3">
        <v>0</v>
      </c>
      <c r="M19" s="4">
        <v>7.3566968441009504</v>
      </c>
      <c r="N19" s="4">
        <v>0.16793155670165999</v>
      </c>
      <c r="O19" s="3" t="b">
        <v>1</v>
      </c>
      <c r="P19" s="3" t="b">
        <v>1</v>
      </c>
      <c r="Q19" s="3" t="b">
        <v>1</v>
      </c>
      <c r="R19" s="3" t="b">
        <v>1</v>
      </c>
      <c r="T19" s="1" t="str" cm="1">
        <f t="array" ref="T19:W19">O1:R1</f>
        <v>20&lt;&gt;21</v>
      </c>
      <c r="U19" s="1" t="str">
        <v>21&lt;&gt;22</v>
      </c>
      <c r="V19" s="1" t="str">
        <v>22&lt;&gt;23</v>
      </c>
      <c r="W19" s="1" t="str">
        <v>20&lt;&gt;23</v>
      </c>
      <c r="X19" s="12">
        <f>SUM(X20:X30)</f>
        <v>432</v>
      </c>
    </row>
    <row r="20" spans="1:24" x14ac:dyDescent="0.2">
      <c r="A20" s="7">
        <v>2306.0019400000001</v>
      </c>
      <c r="B20" s="3" t="s">
        <v>13</v>
      </c>
      <c r="C20" s="3">
        <v>0</v>
      </c>
      <c r="D20" s="4">
        <v>11.124642848968501</v>
      </c>
      <c r="E20" s="4">
        <v>0.116013526916503</v>
      </c>
      <c r="F20" s="3">
        <v>0</v>
      </c>
      <c r="G20" s="4">
        <v>11.5763566493988</v>
      </c>
      <c r="H20" s="4">
        <v>0.16726875305175701</v>
      </c>
      <c r="I20" s="3">
        <v>0</v>
      </c>
      <c r="J20" s="4">
        <v>16.623079776763898</v>
      </c>
      <c r="K20" s="4">
        <v>0.171658039093017</v>
      </c>
      <c r="L20" s="3">
        <v>0</v>
      </c>
      <c r="M20" s="4">
        <v>7.3705065250396702</v>
      </c>
      <c r="N20" s="4">
        <v>0.16904759407043399</v>
      </c>
      <c r="O20" s="3" t="b">
        <v>0</v>
      </c>
      <c r="P20" s="3" t="b">
        <v>1</v>
      </c>
      <c r="Q20" s="3" t="b">
        <v>1</v>
      </c>
      <c r="R20" s="3" t="b">
        <v>0</v>
      </c>
      <c r="T20" s="3" t="b" cm="1">
        <f t="array" ref="T20:W30">_xlfn._xlws.SORT(_xlfn.UNIQUE(O2:R500),1,-1)</f>
        <v>1</v>
      </c>
      <c r="U20" s="3" t="b">
        <v>1</v>
      </c>
      <c r="V20" s="3" t="b">
        <v>1</v>
      </c>
      <c r="W20" s="3" t="b">
        <v>1</v>
      </c>
      <c r="X20">
        <f>COUNTIFS(O:O,T20,P:P,U20,Q:Q,V20,R:R,W20)</f>
        <v>182</v>
      </c>
    </row>
    <row r="21" spans="1:24" x14ac:dyDescent="0.2">
      <c r="A21" s="7">
        <v>2306.0214500000002</v>
      </c>
      <c r="B21" s="3" t="s">
        <v>19</v>
      </c>
      <c r="C21" s="3">
        <v>0</v>
      </c>
      <c r="D21" s="4">
        <v>19.696986436843801</v>
      </c>
      <c r="E21" s="4">
        <v>0.16747736930847101</v>
      </c>
      <c r="F21" s="3">
        <v>0</v>
      </c>
      <c r="G21" s="4">
        <v>21.066262245178201</v>
      </c>
      <c r="H21" s="4">
        <v>0.172685861587524</v>
      </c>
      <c r="I21" s="3">
        <v>12</v>
      </c>
      <c r="J21" s="4">
        <v>25.211764812469401</v>
      </c>
      <c r="K21" s="4">
        <v>0.27183651924133301</v>
      </c>
      <c r="L21" s="3">
        <v>0</v>
      </c>
      <c r="M21" s="4">
        <v>13.8492465019226</v>
      </c>
      <c r="N21" s="4">
        <v>0.166988849639892</v>
      </c>
      <c r="O21" s="3" t="b">
        <v>0</v>
      </c>
      <c r="P21" s="3" t="b">
        <v>1</v>
      </c>
      <c r="Q21" s="3" t="b">
        <v>1</v>
      </c>
      <c r="R21" s="3" t="b">
        <v>0</v>
      </c>
      <c r="T21" s="3" t="b">
        <v>1</v>
      </c>
      <c r="U21" s="3" t="b">
        <v>0</v>
      </c>
      <c r="V21" s="3" t="b">
        <v>1</v>
      </c>
      <c r="W21" s="3" t="b">
        <v>0</v>
      </c>
      <c r="X21">
        <f t="shared" ref="X21:X31" si="3">COUNTIFS(O:O,T21,P:P,U21,Q:Q,V21,R:R,W21)</f>
        <v>34</v>
      </c>
    </row>
    <row r="22" spans="1:24" x14ac:dyDescent="0.2">
      <c r="A22" s="7">
        <v>2306.0070599999999</v>
      </c>
      <c r="B22" s="3" t="s">
        <v>10</v>
      </c>
      <c r="C22" s="3">
        <v>0</v>
      </c>
      <c r="D22" s="4">
        <v>11.1010541915893</v>
      </c>
      <c r="E22" s="4">
        <v>0.21721816062927199</v>
      </c>
      <c r="F22" s="3">
        <v>0</v>
      </c>
      <c r="G22" s="4">
        <v>7.2070837020873997</v>
      </c>
      <c r="H22" s="4">
        <v>0.170371294021606</v>
      </c>
      <c r="I22" s="3">
        <v>0</v>
      </c>
      <c r="J22" s="4">
        <v>6.7112765312194798</v>
      </c>
      <c r="K22" s="4">
        <v>0.16842985153198201</v>
      </c>
      <c r="L22" s="3">
        <v>0</v>
      </c>
      <c r="M22" s="4">
        <v>3.9890906810760498</v>
      </c>
      <c r="N22" s="4">
        <v>0.16827154159545801</v>
      </c>
      <c r="O22" s="3" t="b">
        <v>1</v>
      </c>
      <c r="P22" s="3" t="b">
        <v>1</v>
      </c>
      <c r="Q22" s="3" t="b">
        <v>1</v>
      </c>
      <c r="R22" s="3" t="b">
        <v>1</v>
      </c>
      <c r="T22" s="3" t="b">
        <v>1</v>
      </c>
      <c r="U22" s="3" t="b">
        <v>0</v>
      </c>
      <c r="V22" s="3" t="b">
        <v>0</v>
      </c>
      <c r="W22" s="3" t="b">
        <v>0</v>
      </c>
      <c r="X22">
        <f t="shared" si="3"/>
        <v>3</v>
      </c>
    </row>
    <row r="23" spans="1:24" x14ac:dyDescent="0.2">
      <c r="A23" s="7">
        <v>2306.0035899999998</v>
      </c>
      <c r="B23" s="3" t="s">
        <v>16</v>
      </c>
      <c r="C23" s="3">
        <v>0</v>
      </c>
      <c r="D23" s="4">
        <v>8.1006054878234792</v>
      </c>
      <c r="E23" s="4">
        <v>0.21799302101135201</v>
      </c>
      <c r="F23" s="3">
        <v>0</v>
      </c>
      <c r="G23" s="4">
        <v>4.2926394939422599</v>
      </c>
      <c r="H23" s="4">
        <v>0.11681103706359799</v>
      </c>
      <c r="I23" s="3">
        <v>0</v>
      </c>
      <c r="J23" s="4">
        <v>6.2746427059173504</v>
      </c>
      <c r="K23" s="4">
        <v>0.16943073272705</v>
      </c>
      <c r="L23" s="3">
        <v>0</v>
      </c>
      <c r="M23" s="4">
        <v>3.3844566345214799</v>
      </c>
      <c r="N23" s="4">
        <v>0.16750693321228</v>
      </c>
      <c r="O23" s="3" t="b">
        <v>0</v>
      </c>
      <c r="P23" s="3" t="b">
        <v>1</v>
      </c>
      <c r="Q23" s="3" t="b">
        <v>1</v>
      </c>
      <c r="R23" s="3" t="b">
        <v>0</v>
      </c>
      <c r="T23" s="3" t="b">
        <v>1</v>
      </c>
      <c r="U23" s="3" t="b">
        <v>1</v>
      </c>
      <c r="V23" s="3" t="b">
        <v>0</v>
      </c>
      <c r="W23" s="3" t="b">
        <v>0</v>
      </c>
      <c r="X23">
        <f t="shared" si="3"/>
        <v>13</v>
      </c>
    </row>
    <row r="24" spans="1:24" x14ac:dyDescent="0.2">
      <c r="A24" s="7">
        <v>2306.00135</v>
      </c>
      <c r="B24" s="3" t="s">
        <v>10</v>
      </c>
      <c r="C24" s="3">
        <v>0</v>
      </c>
      <c r="D24" s="4">
        <v>27.5335822105407</v>
      </c>
      <c r="E24" s="4">
        <v>0.217976093292236</v>
      </c>
      <c r="F24" s="3">
        <v>0</v>
      </c>
      <c r="G24" s="4">
        <v>16.074301481246899</v>
      </c>
      <c r="H24" s="4">
        <v>0.171875</v>
      </c>
      <c r="I24" s="3">
        <v>12</v>
      </c>
      <c r="J24" s="4">
        <v>21.737752199172899</v>
      </c>
      <c r="K24" s="4">
        <v>0.26880788803100503</v>
      </c>
      <c r="L24" s="3">
        <v>0</v>
      </c>
      <c r="M24" s="4">
        <v>10.534396886825499</v>
      </c>
      <c r="N24" s="4">
        <v>0.167401313781738</v>
      </c>
      <c r="O24" s="3" t="b">
        <v>1</v>
      </c>
      <c r="P24" s="3" t="b">
        <v>1</v>
      </c>
      <c r="Q24" s="3" t="b">
        <v>1</v>
      </c>
      <c r="R24" s="3" t="b">
        <v>1</v>
      </c>
      <c r="T24" s="3" t="b">
        <v>1</v>
      </c>
      <c r="U24" s="3" t="b">
        <v>0</v>
      </c>
      <c r="V24" s="3" t="b">
        <v>0</v>
      </c>
      <c r="W24" s="3" t="b">
        <v>1</v>
      </c>
      <c r="X24">
        <f t="shared" si="3"/>
        <v>2</v>
      </c>
    </row>
    <row r="25" spans="1:24" x14ac:dyDescent="0.2">
      <c r="A25" s="7">
        <v>2306.0005500000002</v>
      </c>
      <c r="B25" s="3" t="s">
        <v>10</v>
      </c>
      <c r="C25" s="3">
        <v>12</v>
      </c>
      <c r="D25" s="4">
        <v>0.62197685241699197</v>
      </c>
      <c r="E25" s="4">
        <v>0.78297996520996005</v>
      </c>
      <c r="F25" s="3">
        <v>12</v>
      </c>
      <c r="G25" s="4">
        <v>0.42131018638610801</v>
      </c>
      <c r="H25" s="4">
        <v>0.42348480224609297</v>
      </c>
      <c r="I25" s="3">
        <v>12</v>
      </c>
      <c r="J25" s="4">
        <v>0.62241482734680098</v>
      </c>
      <c r="K25" s="4">
        <v>0.16802406311035101</v>
      </c>
      <c r="L25" s="3">
        <v>12</v>
      </c>
      <c r="M25" s="4">
        <v>0.52065801620483398</v>
      </c>
      <c r="N25" s="4">
        <v>0.17066693305969199</v>
      </c>
      <c r="O25" s="3" t="b">
        <v>0</v>
      </c>
      <c r="P25" s="3" t="b">
        <v>0</v>
      </c>
      <c r="Q25" s="3" t="b">
        <v>0</v>
      </c>
      <c r="R25" s="3" t="b">
        <v>0</v>
      </c>
      <c r="T25" s="3" t="b">
        <v>0</v>
      </c>
      <c r="U25" s="3" t="b">
        <v>1</v>
      </c>
      <c r="V25" s="3" t="b">
        <v>0</v>
      </c>
      <c r="W25" s="3" t="b">
        <v>0</v>
      </c>
      <c r="X25">
        <f t="shared" si="3"/>
        <v>29</v>
      </c>
    </row>
    <row r="26" spans="1:24" x14ac:dyDescent="0.2">
      <c r="A26" s="7">
        <v>2306.0085300000001</v>
      </c>
      <c r="B26" s="3" t="s">
        <v>10</v>
      </c>
      <c r="C26" s="3">
        <v>0</v>
      </c>
      <c r="D26" s="4">
        <v>38.787404298782299</v>
      </c>
      <c r="E26" s="4">
        <v>0.168256521224975</v>
      </c>
      <c r="F26" s="3">
        <v>0</v>
      </c>
      <c r="G26" s="4">
        <v>41.793127059936502</v>
      </c>
      <c r="H26" s="4">
        <v>0.171916723251342</v>
      </c>
      <c r="I26" s="3">
        <v>0</v>
      </c>
      <c r="J26" s="4">
        <v>42.893797636032097</v>
      </c>
      <c r="K26" s="4">
        <v>0.17030644416808999</v>
      </c>
      <c r="L26" s="3">
        <v>0</v>
      </c>
      <c r="M26" s="4">
        <v>34.359721422195399</v>
      </c>
      <c r="N26" s="4">
        <v>0.16745519638061501</v>
      </c>
      <c r="O26" s="3" t="b">
        <v>0</v>
      </c>
      <c r="P26" s="3" t="b">
        <v>1</v>
      </c>
      <c r="Q26" s="3" t="b">
        <v>1</v>
      </c>
      <c r="R26" s="3" t="b">
        <v>0</v>
      </c>
      <c r="T26" s="3" t="b">
        <v>0</v>
      </c>
      <c r="U26" s="3" t="b">
        <v>1</v>
      </c>
      <c r="V26" s="3" t="b">
        <v>1</v>
      </c>
      <c r="W26" s="3" t="b">
        <v>0</v>
      </c>
      <c r="X26">
        <f t="shared" si="3"/>
        <v>117</v>
      </c>
    </row>
    <row r="27" spans="1:24" x14ac:dyDescent="0.2">
      <c r="A27" s="7">
        <v>2306.0025000000001</v>
      </c>
      <c r="B27" s="3" t="s">
        <v>16</v>
      </c>
      <c r="C27" s="3">
        <v>0</v>
      </c>
      <c r="D27" s="4">
        <v>26.8739559650421</v>
      </c>
      <c r="E27" s="4">
        <v>0.169368505477905</v>
      </c>
      <c r="F27" s="3">
        <v>0</v>
      </c>
      <c r="G27" s="4">
        <v>24.270969152450501</v>
      </c>
      <c r="H27" s="4">
        <v>0.116642475128173</v>
      </c>
      <c r="I27" s="3">
        <v>0</v>
      </c>
      <c r="J27" s="4">
        <v>23.012427330017001</v>
      </c>
      <c r="K27" s="4">
        <v>0.169718027114868</v>
      </c>
      <c r="L27" s="3">
        <v>0</v>
      </c>
      <c r="M27" s="4">
        <v>15.509685754775999</v>
      </c>
      <c r="N27" s="4">
        <v>0.17213463783264099</v>
      </c>
      <c r="O27" s="3" t="b">
        <v>1</v>
      </c>
      <c r="P27" s="3" t="b">
        <v>0</v>
      </c>
      <c r="Q27" s="3" t="b">
        <v>1</v>
      </c>
      <c r="R27" s="3" t="b">
        <v>0</v>
      </c>
      <c r="T27" s="3" t="b">
        <v>0</v>
      </c>
      <c r="U27" s="3" t="b">
        <v>0</v>
      </c>
      <c r="V27" s="3" t="b">
        <v>1</v>
      </c>
      <c r="W27" s="3" t="b">
        <v>0</v>
      </c>
      <c r="X27">
        <f t="shared" si="3"/>
        <v>35</v>
      </c>
    </row>
    <row r="28" spans="1:24" x14ac:dyDescent="0.2">
      <c r="A28" s="7">
        <v>2306.0047500000001</v>
      </c>
      <c r="B28" s="3" t="s">
        <v>12</v>
      </c>
      <c r="C28" s="3">
        <v>0</v>
      </c>
      <c r="D28" s="4">
        <v>8.4624679088592494</v>
      </c>
      <c r="E28" s="4">
        <v>0.167004585266113</v>
      </c>
      <c r="F28" s="3">
        <v>0</v>
      </c>
      <c r="G28" s="4">
        <v>9.0405836105346609</v>
      </c>
      <c r="H28" s="4">
        <v>0.16689920425415</v>
      </c>
      <c r="I28" s="3">
        <v>0</v>
      </c>
      <c r="J28" s="4">
        <v>6.95369553565979</v>
      </c>
      <c r="K28" s="4">
        <v>0.11892271041870101</v>
      </c>
      <c r="L28" s="3">
        <v>0</v>
      </c>
      <c r="M28" s="4">
        <v>4.8267948627471897</v>
      </c>
      <c r="N28" s="4">
        <v>0.16648077964782701</v>
      </c>
      <c r="O28" s="3" t="b">
        <v>1</v>
      </c>
      <c r="P28" s="3" t="b">
        <v>1</v>
      </c>
      <c r="Q28" s="3" t="b">
        <v>1</v>
      </c>
      <c r="R28" s="3" t="b">
        <v>1</v>
      </c>
      <c r="T28" s="3" t="b">
        <v>0</v>
      </c>
      <c r="U28" s="3" t="b">
        <v>0</v>
      </c>
      <c r="V28" s="3" t="b">
        <v>0</v>
      </c>
      <c r="W28" s="3" t="b">
        <v>0</v>
      </c>
      <c r="X28">
        <f t="shared" si="3"/>
        <v>12</v>
      </c>
    </row>
    <row r="29" spans="1:24" x14ac:dyDescent="0.2">
      <c r="A29" s="7">
        <v>2306.00038</v>
      </c>
      <c r="B29" s="3" t="s">
        <v>10</v>
      </c>
      <c r="C29" s="3">
        <v>0</v>
      </c>
      <c r="D29" s="4">
        <v>27.761649131774899</v>
      </c>
      <c r="E29" s="4">
        <v>0.17098069190979001</v>
      </c>
      <c r="F29" s="3">
        <v>0</v>
      </c>
      <c r="G29" s="4">
        <v>27.7761952877044</v>
      </c>
      <c r="H29" s="4">
        <v>0.116317749023437</v>
      </c>
      <c r="I29" s="3">
        <v>0</v>
      </c>
      <c r="J29" s="4">
        <v>26.785031795501698</v>
      </c>
      <c r="K29" s="4">
        <v>0.171108484268188</v>
      </c>
      <c r="L29" s="3">
        <v>0</v>
      </c>
      <c r="M29" s="4">
        <v>18.8288493156433</v>
      </c>
      <c r="N29" s="4">
        <v>0.168219804763793</v>
      </c>
      <c r="O29" s="3" t="b">
        <v>0</v>
      </c>
      <c r="P29" s="3" t="b">
        <v>1</v>
      </c>
      <c r="Q29" s="3" t="b">
        <v>1</v>
      </c>
      <c r="R29" s="3" t="b">
        <v>0</v>
      </c>
      <c r="T29" s="3" t="b">
        <v>0</v>
      </c>
      <c r="U29" s="3" t="b">
        <v>1</v>
      </c>
      <c r="V29" s="3" t="b">
        <v>0</v>
      </c>
      <c r="W29" s="3" t="b">
        <v>1</v>
      </c>
      <c r="X29">
        <f t="shared" si="3"/>
        <v>5</v>
      </c>
    </row>
    <row r="30" spans="1:24" x14ac:dyDescent="0.2">
      <c r="A30" s="7">
        <v>2306.0036500000001</v>
      </c>
      <c r="B30" s="3" t="s">
        <v>18</v>
      </c>
      <c r="C30" s="3">
        <v>0</v>
      </c>
      <c r="D30" s="4">
        <v>26.486749649047798</v>
      </c>
      <c r="E30" s="4">
        <v>0.168597936630249</v>
      </c>
      <c r="F30" s="3">
        <v>0</v>
      </c>
      <c r="G30" s="4">
        <v>26.8551330566406</v>
      </c>
      <c r="H30" s="4">
        <v>0.11614418029785099</v>
      </c>
      <c r="I30" s="3">
        <v>0</v>
      </c>
      <c r="J30" s="4">
        <v>25.721213102340698</v>
      </c>
      <c r="K30" s="4">
        <v>0.117029428482055</v>
      </c>
      <c r="L30" s="3">
        <v>0</v>
      </c>
      <c r="M30" s="4">
        <v>21.762819290161101</v>
      </c>
      <c r="N30" s="4">
        <v>0.170677900314331</v>
      </c>
      <c r="O30" s="3" t="b">
        <v>0</v>
      </c>
      <c r="P30" s="3" t="b">
        <v>1</v>
      </c>
      <c r="Q30" s="3" t="b">
        <v>0</v>
      </c>
      <c r="R30" s="3" t="b">
        <v>1</v>
      </c>
      <c r="T30" s="3">
        <v>0</v>
      </c>
      <c r="U30" s="3">
        <v>0</v>
      </c>
      <c r="V30" s="3">
        <v>0</v>
      </c>
      <c r="W30" s="3">
        <v>0</v>
      </c>
      <c r="X30">
        <f t="shared" si="3"/>
        <v>0</v>
      </c>
    </row>
    <row r="31" spans="1:24" x14ac:dyDescent="0.2">
      <c r="A31" s="7">
        <v>2306.0051100000001</v>
      </c>
      <c r="B31" s="3" t="s">
        <v>13</v>
      </c>
      <c r="C31" s="3">
        <v>0</v>
      </c>
      <c r="D31" s="4">
        <v>7.4041447639465297</v>
      </c>
      <c r="E31" s="4">
        <v>0.116045951843261</v>
      </c>
      <c r="F31" s="3">
        <v>0</v>
      </c>
      <c r="G31" s="4">
        <v>8.4871888160705495</v>
      </c>
      <c r="H31" s="4">
        <v>0.115537166595458</v>
      </c>
      <c r="I31" s="3">
        <v>0</v>
      </c>
      <c r="J31" s="4">
        <v>8.7645804882049507</v>
      </c>
      <c r="K31" s="4">
        <v>0.116439819335937</v>
      </c>
      <c r="L31" s="3">
        <v>0</v>
      </c>
      <c r="M31" s="4">
        <v>7.2130436897277797</v>
      </c>
      <c r="N31" s="4">
        <v>0.17014288902282701</v>
      </c>
      <c r="O31" s="3" t="b">
        <v>1</v>
      </c>
      <c r="P31" s="3" t="b">
        <v>1</v>
      </c>
      <c r="Q31" s="3" t="b">
        <v>1</v>
      </c>
      <c r="R31" s="3" t="b">
        <v>1</v>
      </c>
      <c r="T31" s="3"/>
      <c r="U31" s="3"/>
      <c r="V31" s="3"/>
      <c r="W31" s="3"/>
      <c r="X31">
        <f t="shared" si="3"/>
        <v>0</v>
      </c>
    </row>
    <row r="32" spans="1:24" x14ac:dyDescent="0.2">
      <c r="A32" s="7">
        <v>2306.0092199999999</v>
      </c>
      <c r="B32" s="3" t="s">
        <v>13</v>
      </c>
      <c r="C32" s="3">
        <v>0</v>
      </c>
      <c r="D32" s="4">
        <v>4.5384144783020002</v>
      </c>
      <c r="E32" s="4">
        <v>0.116156578063964</v>
      </c>
      <c r="F32" s="3">
        <v>0</v>
      </c>
      <c r="G32" s="4">
        <v>4.6933107376098597</v>
      </c>
      <c r="H32" s="4">
        <v>0.11699485778808499</v>
      </c>
      <c r="I32" s="3">
        <v>0</v>
      </c>
      <c r="J32" s="4">
        <v>4.54210996627807</v>
      </c>
      <c r="K32" s="4">
        <v>0.118704795837402</v>
      </c>
      <c r="L32" s="3">
        <v>0</v>
      </c>
      <c r="M32" s="4">
        <v>3.3339426517486501</v>
      </c>
      <c r="N32" s="4">
        <v>0.16989469528198201</v>
      </c>
      <c r="O32" s="3" t="b">
        <v>1</v>
      </c>
      <c r="P32" s="3" t="b">
        <v>1</v>
      </c>
      <c r="Q32" s="3" t="b">
        <v>1</v>
      </c>
      <c r="R32" s="3" t="b">
        <v>1</v>
      </c>
    </row>
    <row r="33" spans="1:18" x14ac:dyDescent="0.2">
      <c r="A33" s="7">
        <v>2306.0218500000001</v>
      </c>
      <c r="B33" s="3" t="s">
        <v>20</v>
      </c>
      <c r="C33" s="3">
        <v>12</v>
      </c>
      <c r="D33" s="4">
        <v>12.5863735675811</v>
      </c>
      <c r="E33" s="4">
        <v>6.1299996376037598</v>
      </c>
      <c r="F33" s="3">
        <v>12</v>
      </c>
      <c r="G33" s="4">
        <v>13.8732299804687</v>
      </c>
      <c r="H33" s="4">
        <v>6.8661119937896702</v>
      </c>
      <c r="I33" s="3">
        <v>12</v>
      </c>
      <c r="J33" s="4">
        <v>13.3020901679992</v>
      </c>
      <c r="K33" s="4">
        <v>0.16903638839721599</v>
      </c>
      <c r="L33" s="3">
        <v>12</v>
      </c>
      <c r="M33" s="4">
        <v>12.160207748413001</v>
      </c>
      <c r="N33" s="4">
        <v>0.11623573303222599</v>
      </c>
      <c r="O33" s="3" t="b">
        <v>1</v>
      </c>
      <c r="P33" s="3" t="b">
        <v>0</v>
      </c>
      <c r="Q33" s="3" t="b">
        <v>1</v>
      </c>
      <c r="R33" s="3" t="b">
        <v>0</v>
      </c>
    </row>
    <row r="34" spans="1:18" x14ac:dyDescent="0.2">
      <c r="A34" s="7">
        <v>2306.0009399999999</v>
      </c>
      <c r="B34" s="3" t="s">
        <v>12</v>
      </c>
      <c r="C34" s="3">
        <v>0</v>
      </c>
      <c r="D34" s="4">
        <v>18.763799190521201</v>
      </c>
      <c r="E34" s="4">
        <v>0.16758418083190901</v>
      </c>
      <c r="F34" s="3">
        <v>0</v>
      </c>
      <c r="G34" s="4">
        <v>18.9934034347534</v>
      </c>
      <c r="H34" s="4">
        <v>0.16776847839355399</v>
      </c>
      <c r="I34" s="3">
        <v>12</v>
      </c>
      <c r="J34" s="4">
        <v>19.999711990356399</v>
      </c>
      <c r="K34" s="4">
        <v>0.22193455696105899</v>
      </c>
      <c r="L34" s="3">
        <v>0</v>
      </c>
      <c r="M34" s="4">
        <v>12.8391208648681</v>
      </c>
      <c r="N34" s="4">
        <v>0.17151331901550201</v>
      </c>
      <c r="O34" s="3" t="b">
        <v>0</v>
      </c>
      <c r="P34" s="3" t="b">
        <v>1</v>
      </c>
      <c r="Q34" s="3" t="b">
        <v>0</v>
      </c>
      <c r="R34" s="3" t="b">
        <v>0</v>
      </c>
    </row>
    <row r="35" spans="1:18" x14ac:dyDescent="0.2">
      <c r="A35" s="7">
        <v>2306.0012200000001</v>
      </c>
      <c r="B35" s="3" t="s">
        <v>10</v>
      </c>
      <c r="C35" s="3">
        <v>0</v>
      </c>
      <c r="D35" s="4">
        <v>24.522426128387401</v>
      </c>
      <c r="E35" s="4">
        <v>0.21676230430603</v>
      </c>
      <c r="F35" s="3">
        <v>0</v>
      </c>
      <c r="G35" s="4">
        <v>22.817698717117299</v>
      </c>
      <c r="H35" s="4">
        <v>0.116512537002563</v>
      </c>
      <c r="I35" s="3">
        <v>0</v>
      </c>
      <c r="J35" s="4">
        <v>22.705589294433501</v>
      </c>
      <c r="K35" s="4">
        <v>0.116552829742431</v>
      </c>
      <c r="L35" s="3">
        <v>0</v>
      </c>
      <c r="M35" s="4">
        <v>15.533226728439301</v>
      </c>
      <c r="N35" s="4">
        <v>0.16903948783874501</v>
      </c>
      <c r="O35" s="3" t="b">
        <v>0</v>
      </c>
      <c r="P35" s="3" t="b">
        <v>1</v>
      </c>
      <c r="Q35" s="3" t="b">
        <v>1</v>
      </c>
      <c r="R35" s="3" t="b">
        <v>0</v>
      </c>
    </row>
    <row r="36" spans="1:18" x14ac:dyDescent="0.2">
      <c r="A36" s="7">
        <v>2306.0008499999999</v>
      </c>
      <c r="B36" s="3" t="s">
        <v>10</v>
      </c>
      <c r="C36" s="3">
        <v>0</v>
      </c>
      <c r="D36" s="4">
        <v>21.568963527679401</v>
      </c>
      <c r="E36" s="4">
        <v>0.21681857109069799</v>
      </c>
      <c r="F36" s="3">
        <v>0</v>
      </c>
      <c r="G36" s="4">
        <v>17.4181435108184</v>
      </c>
      <c r="H36" s="4">
        <v>0.167271614074707</v>
      </c>
      <c r="I36" s="3">
        <v>12</v>
      </c>
      <c r="J36" s="4">
        <v>16.150359392166099</v>
      </c>
      <c r="K36" s="4">
        <v>0.22410893440246499</v>
      </c>
      <c r="L36" s="3">
        <v>0</v>
      </c>
      <c r="M36" s="4">
        <v>10.7832176685333</v>
      </c>
      <c r="N36" s="4">
        <v>0.17009305953979401</v>
      </c>
      <c r="O36" s="3" t="b">
        <v>0</v>
      </c>
      <c r="P36" s="3" t="b">
        <v>1</v>
      </c>
      <c r="Q36" s="3" t="b">
        <v>1</v>
      </c>
      <c r="R36" s="3" t="b">
        <v>0</v>
      </c>
    </row>
    <row r="37" spans="1:18" x14ac:dyDescent="0.2">
      <c r="A37" s="7">
        <v>2306.0073299999999</v>
      </c>
      <c r="B37" s="3" t="s">
        <v>10</v>
      </c>
      <c r="C37" s="3">
        <v>0</v>
      </c>
      <c r="D37" s="4">
        <v>18.111188888549801</v>
      </c>
      <c r="E37" s="4">
        <v>0.115578174591064</v>
      </c>
      <c r="F37" s="3">
        <v>0</v>
      </c>
      <c r="G37" s="4">
        <v>14.3242309093475</v>
      </c>
      <c r="H37" s="4">
        <v>0.17289090156555101</v>
      </c>
      <c r="I37" s="3">
        <v>0</v>
      </c>
      <c r="J37" s="4">
        <v>9.2858533859252894</v>
      </c>
      <c r="K37" s="4">
        <v>0.16808223724365201</v>
      </c>
      <c r="L37" s="3">
        <v>0</v>
      </c>
      <c r="M37" s="4">
        <v>8.06681132316589</v>
      </c>
      <c r="N37" s="4">
        <v>0.17521929740905701</v>
      </c>
      <c r="O37" s="3" t="b">
        <v>1</v>
      </c>
      <c r="P37" s="3" t="b">
        <v>1</v>
      </c>
      <c r="Q37" s="3" t="b">
        <v>1</v>
      </c>
      <c r="R37" s="3" t="b">
        <v>1</v>
      </c>
    </row>
    <row r="38" spans="1:18" x14ac:dyDescent="0.2">
      <c r="A38" s="7">
        <v>2306.0028200000002</v>
      </c>
      <c r="B38" s="3" t="s">
        <v>21</v>
      </c>
      <c r="C38" s="3">
        <v>12</v>
      </c>
      <c r="D38" s="4">
        <v>15.5127947330474</v>
      </c>
      <c r="E38" s="4">
        <v>8.4112219810485804</v>
      </c>
      <c r="F38" s="3">
        <v>12</v>
      </c>
      <c r="G38" s="4">
        <v>15.8069503307342</v>
      </c>
      <c r="H38" s="4">
        <v>7.8265094757079998</v>
      </c>
      <c r="I38" s="3">
        <v>0</v>
      </c>
      <c r="J38" s="4">
        <v>29.3308362960815</v>
      </c>
      <c r="K38" s="4">
        <v>0.169002771377563</v>
      </c>
      <c r="L38" s="3">
        <v>0</v>
      </c>
      <c r="M38" s="4">
        <v>24.518015861511198</v>
      </c>
      <c r="N38" s="4">
        <v>0.171653032302856</v>
      </c>
      <c r="O38" s="3" t="b">
        <v>0</v>
      </c>
      <c r="P38" s="3" t="b">
        <v>0</v>
      </c>
      <c r="Q38" s="3" t="b">
        <v>1</v>
      </c>
      <c r="R38" s="3" t="b">
        <v>0</v>
      </c>
    </row>
    <row r="39" spans="1:18" x14ac:dyDescent="0.2">
      <c r="A39" s="7">
        <v>2306.0045399999999</v>
      </c>
      <c r="B39" s="3" t="s">
        <v>10</v>
      </c>
      <c r="C39" s="3">
        <v>0</v>
      </c>
      <c r="D39" s="4">
        <v>10.892515182495099</v>
      </c>
      <c r="E39" s="4">
        <v>0.17103314399719199</v>
      </c>
      <c r="F39" s="3">
        <v>0</v>
      </c>
      <c r="G39" s="4">
        <v>10.7347056865692</v>
      </c>
      <c r="H39" s="4">
        <v>0.17544317245483301</v>
      </c>
      <c r="I39" s="3">
        <v>0</v>
      </c>
      <c r="J39" s="4">
        <v>10.6766395568847</v>
      </c>
      <c r="K39" s="4">
        <v>0.116777896881103</v>
      </c>
      <c r="L39" s="3">
        <v>0</v>
      </c>
      <c r="M39" s="4">
        <v>7.8137350082397399</v>
      </c>
      <c r="N39" s="4">
        <v>0.16774654388427701</v>
      </c>
      <c r="O39" s="3" t="b">
        <v>1</v>
      </c>
      <c r="P39" s="3" t="b">
        <v>1</v>
      </c>
      <c r="Q39" s="3" t="b">
        <v>1</v>
      </c>
      <c r="R39" s="3" t="b">
        <v>1</v>
      </c>
    </row>
    <row r="40" spans="1:18" x14ac:dyDescent="0.2">
      <c r="A40" s="7">
        <v>2306.0005000000001</v>
      </c>
      <c r="B40" s="3" t="s">
        <v>10</v>
      </c>
      <c r="C40" s="3">
        <v>12</v>
      </c>
      <c r="D40" s="4">
        <v>7.9570283889770499</v>
      </c>
      <c r="E40" s="4">
        <v>9.3109600543975795</v>
      </c>
      <c r="F40" s="3">
        <v>12</v>
      </c>
      <c r="G40" s="4">
        <v>8.5212900638580305</v>
      </c>
      <c r="H40" s="4">
        <v>8.4320268630981392</v>
      </c>
      <c r="I40" s="3">
        <v>12</v>
      </c>
      <c r="J40" s="4">
        <v>7.9645583629608101</v>
      </c>
      <c r="K40" s="4">
        <v>0.17131614685058499</v>
      </c>
      <c r="L40" s="3">
        <v>12</v>
      </c>
      <c r="M40" s="4">
        <v>5.9150393009185702</v>
      </c>
      <c r="N40" s="4">
        <v>0.168782949447631</v>
      </c>
      <c r="O40" s="3" t="b">
        <v>1</v>
      </c>
      <c r="P40" s="3" t="b">
        <v>0</v>
      </c>
      <c r="Q40" s="3" t="b">
        <v>1</v>
      </c>
      <c r="R40" s="3" t="b">
        <v>0</v>
      </c>
    </row>
    <row r="41" spans="1:18" x14ac:dyDescent="0.2">
      <c r="A41" s="7">
        <v>2306.0394099999999</v>
      </c>
      <c r="B41" s="3" t="s">
        <v>10</v>
      </c>
      <c r="C41" s="3">
        <v>0</v>
      </c>
      <c r="D41" s="4">
        <v>9.4879198074340803</v>
      </c>
      <c r="E41" s="4">
        <v>0.171928405761718</v>
      </c>
      <c r="F41" s="3">
        <v>0</v>
      </c>
      <c r="G41" s="4">
        <v>9.6823718547820992</v>
      </c>
      <c r="H41" s="4">
        <v>0.17059922218322701</v>
      </c>
      <c r="I41" s="3">
        <v>12</v>
      </c>
      <c r="J41" s="4">
        <v>9.2362208366394007</v>
      </c>
      <c r="K41" s="4">
        <v>0.16597867012023901</v>
      </c>
      <c r="L41" s="3">
        <v>0</v>
      </c>
      <c r="M41" s="4">
        <v>7.8629617691040004</v>
      </c>
      <c r="N41" s="4">
        <v>0.171447038650512</v>
      </c>
      <c r="O41" s="3" t="b">
        <v>1</v>
      </c>
      <c r="P41" s="3" t="b">
        <v>1</v>
      </c>
      <c r="Q41" s="3" t="b">
        <v>1</v>
      </c>
      <c r="R41" s="3" t="b">
        <v>1</v>
      </c>
    </row>
    <row r="42" spans="1:18" x14ac:dyDescent="0.2">
      <c r="A42" s="7">
        <v>2306.0048400000001</v>
      </c>
      <c r="B42" s="3" t="s">
        <v>13</v>
      </c>
      <c r="C42" s="3">
        <v>0</v>
      </c>
      <c r="D42" s="4">
        <v>10.3699934482574</v>
      </c>
      <c r="E42" s="4">
        <v>0.11843371391296301</v>
      </c>
      <c r="F42" s="3">
        <v>0</v>
      </c>
      <c r="G42" s="4">
        <v>12.270356416702199</v>
      </c>
      <c r="H42" s="4">
        <v>0.16769862174987701</v>
      </c>
      <c r="I42" s="3">
        <v>0</v>
      </c>
      <c r="J42" s="4">
        <v>10.679472208023</v>
      </c>
      <c r="K42" s="4">
        <v>0.17035293579101499</v>
      </c>
      <c r="L42" s="3">
        <v>0</v>
      </c>
      <c r="M42" s="4">
        <v>7.4092369079589799</v>
      </c>
      <c r="N42" s="4">
        <v>0.16692447662353499</v>
      </c>
      <c r="O42" s="3" t="b">
        <v>0</v>
      </c>
      <c r="P42" s="3" t="b">
        <v>1</v>
      </c>
      <c r="Q42" s="3" t="b">
        <v>1</v>
      </c>
      <c r="R42" s="3" t="b">
        <v>0</v>
      </c>
    </row>
    <row r="43" spans="1:18" x14ac:dyDescent="0.2">
      <c r="A43" s="7">
        <v>2306.0002899999999</v>
      </c>
      <c r="B43" s="3" t="s">
        <v>10</v>
      </c>
      <c r="C43" s="3">
        <v>12</v>
      </c>
      <c r="D43" s="4">
        <v>4.8918685913085902</v>
      </c>
      <c r="E43" s="4">
        <v>5.6533858776092503</v>
      </c>
      <c r="F43" s="3">
        <v>12</v>
      </c>
      <c r="G43" s="4">
        <v>5.6119117736816397</v>
      </c>
      <c r="H43" s="4">
        <v>6.3607807159423801</v>
      </c>
      <c r="I43" s="3">
        <v>12</v>
      </c>
      <c r="J43" s="4">
        <v>5.3957607746124197</v>
      </c>
      <c r="K43" s="4">
        <v>0.17003369331359799</v>
      </c>
      <c r="L43" s="3">
        <v>12</v>
      </c>
      <c r="M43" s="4">
        <v>3.43925881385803</v>
      </c>
      <c r="N43" s="4">
        <v>0.171537160873413</v>
      </c>
      <c r="O43" s="3" t="b">
        <v>0</v>
      </c>
      <c r="P43" s="3" t="b">
        <v>0</v>
      </c>
      <c r="Q43" s="3" t="b">
        <v>1</v>
      </c>
      <c r="R43" s="3" t="b">
        <v>0</v>
      </c>
    </row>
    <row r="44" spans="1:18" x14ac:dyDescent="0.2">
      <c r="A44" s="7">
        <v>2306.0214799999999</v>
      </c>
      <c r="B44" s="3" t="s">
        <v>12</v>
      </c>
      <c r="C44" s="3">
        <v>0</v>
      </c>
      <c r="D44" s="4">
        <v>16.768995523452698</v>
      </c>
      <c r="E44" s="4">
        <v>0.16622519493103</v>
      </c>
      <c r="F44" s="3">
        <v>0</v>
      </c>
      <c r="G44" s="4">
        <v>21.880041122436499</v>
      </c>
      <c r="H44" s="4">
        <v>0.16673612594604401</v>
      </c>
      <c r="I44" s="3">
        <v>0</v>
      </c>
      <c r="J44" s="4">
        <v>16.1691122055053</v>
      </c>
      <c r="K44" s="4">
        <v>0.166872978210449</v>
      </c>
      <c r="L44" s="3">
        <v>0</v>
      </c>
      <c r="M44" s="4">
        <v>9.9385573863983101</v>
      </c>
      <c r="N44" s="4">
        <v>0.168450117111206</v>
      </c>
      <c r="O44" s="3" t="b">
        <v>1</v>
      </c>
      <c r="P44" s="3" t="b">
        <v>1</v>
      </c>
      <c r="Q44" s="3" t="b">
        <v>1</v>
      </c>
      <c r="R44" s="3" t="b">
        <v>1</v>
      </c>
    </row>
    <row r="45" spans="1:18" x14ac:dyDescent="0.2">
      <c r="A45" s="7">
        <v>2306.0061300000002</v>
      </c>
      <c r="B45" s="3" t="s">
        <v>10</v>
      </c>
      <c r="C45" s="3">
        <v>0</v>
      </c>
      <c r="D45" s="4">
        <v>18.200780868530199</v>
      </c>
      <c r="E45" s="4">
        <v>0.27112960815429599</v>
      </c>
      <c r="F45" s="3">
        <v>0</v>
      </c>
      <c r="G45" s="4">
        <v>16.794572830200099</v>
      </c>
      <c r="H45" s="4">
        <v>0.169638156890869</v>
      </c>
      <c r="I45" s="3">
        <v>12</v>
      </c>
      <c r="J45" s="4">
        <v>14.804193735122601</v>
      </c>
      <c r="K45" s="4">
        <v>0.21786093711853</v>
      </c>
      <c r="L45" s="3">
        <v>0</v>
      </c>
      <c r="M45" s="4">
        <v>10.185938835144</v>
      </c>
      <c r="N45" s="4">
        <v>0.16607570648193301</v>
      </c>
      <c r="O45" s="3" t="b">
        <v>0</v>
      </c>
      <c r="P45" s="3" t="b">
        <v>1</v>
      </c>
      <c r="Q45" s="3" t="b">
        <v>1</v>
      </c>
      <c r="R45" s="3" t="b">
        <v>0</v>
      </c>
    </row>
    <row r="46" spans="1:18" x14ac:dyDescent="0.2">
      <c r="A46" s="7">
        <v>2306.0209599999998</v>
      </c>
      <c r="B46" s="3" t="s">
        <v>12</v>
      </c>
      <c r="C46" s="3">
        <v>12</v>
      </c>
      <c r="D46" s="4">
        <v>8.0273394584655708</v>
      </c>
      <c r="E46" s="4">
        <v>8.4693887233734095</v>
      </c>
      <c r="F46" s="3">
        <v>12</v>
      </c>
      <c r="G46" s="4">
        <v>6.3649213314056396</v>
      </c>
      <c r="H46" s="4">
        <v>8.3724620342254603</v>
      </c>
      <c r="I46" s="3">
        <v>12</v>
      </c>
      <c r="J46" s="4">
        <v>6.0667083263397199</v>
      </c>
      <c r="K46" s="4">
        <v>0.115805149078369</v>
      </c>
      <c r="L46" s="3">
        <v>12</v>
      </c>
      <c r="M46" s="4">
        <v>4.2376544475555402</v>
      </c>
      <c r="N46" s="4">
        <v>0.2175874710083</v>
      </c>
      <c r="O46" s="3" t="b">
        <v>1</v>
      </c>
      <c r="P46" s="3" t="b">
        <v>0</v>
      </c>
      <c r="Q46" s="3" t="b">
        <v>1</v>
      </c>
      <c r="R46" s="3" t="b">
        <v>0</v>
      </c>
    </row>
    <row r="47" spans="1:18" x14ac:dyDescent="0.2">
      <c r="A47" s="7">
        <v>2306.00128</v>
      </c>
      <c r="B47" s="3" t="s">
        <v>15</v>
      </c>
      <c r="C47" s="3">
        <v>0</v>
      </c>
      <c r="D47" s="4">
        <v>21.459412336349398</v>
      </c>
      <c r="E47" s="4">
        <v>0.16915488243103</v>
      </c>
      <c r="F47" s="3">
        <v>0</v>
      </c>
      <c r="G47" s="4">
        <v>15.5501723289489</v>
      </c>
      <c r="H47" s="4">
        <v>0.17217016220092701</v>
      </c>
      <c r="I47" s="3">
        <v>0</v>
      </c>
      <c r="J47" s="4">
        <v>15.347606897354099</v>
      </c>
      <c r="K47" s="4">
        <v>0.117162227630615</v>
      </c>
      <c r="L47" s="3">
        <v>0</v>
      </c>
      <c r="M47" s="4">
        <v>12.806637763976999</v>
      </c>
      <c r="N47" s="4">
        <v>0.177600622177124</v>
      </c>
      <c r="O47" s="3" t="b">
        <v>1</v>
      </c>
      <c r="P47" s="3" t="b">
        <v>0</v>
      </c>
      <c r="Q47" s="3" t="b">
        <v>1</v>
      </c>
      <c r="R47" s="3" t="b">
        <v>0</v>
      </c>
    </row>
    <row r="48" spans="1:18" x14ac:dyDescent="0.2">
      <c r="A48" s="7">
        <v>2306.0012299999999</v>
      </c>
      <c r="B48" s="3" t="s">
        <v>18</v>
      </c>
      <c r="C48" s="3">
        <v>12</v>
      </c>
      <c r="D48" s="4">
        <v>9.7267334461212105</v>
      </c>
      <c r="E48" s="4">
        <v>9.5321142673492396</v>
      </c>
      <c r="F48" s="3">
        <v>12</v>
      </c>
      <c r="G48" s="4">
        <v>4.4943642616271902</v>
      </c>
      <c r="H48" s="4">
        <v>4.4968807697296098</v>
      </c>
      <c r="I48" s="3">
        <v>12</v>
      </c>
      <c r="J48" s="4">
        <v>4.4928448200225803</v>
      </c>
      <c r="K48" s="4">
        <v>0.115390539169311</v>
      </c>
      <c r="L48" s="3">
        <v>12</v>
      </c>
      <c r="M48" s="4">
        <v>4.1450707912444997</v>
      </c>
      <c r="N48" s="4">
        <v>0.17236232757568301</v>
      </c>
      <c r="O48" s="3" t="b">
        <v>1</v>
      </c>
      <c r="P48" s="3" t="b">
        <v>0</v>
      </c>
      <c r="Q48" s="3" t="b">
        <v>1</v>
      </c>
      <c r="R48" s="3" t="b">
        <v>0</v>
      </c>
    </row>
    <row r="49" spans="1:18" x14ac:dyDescent="0.2">
      <c r="A49" s="7">
        <v>2306.0008400000002</v>
      </c>
      <c r="B49" s="3" t="s">
        <v>11</v>
      </c>
      <c r="C49" s="3">
        <v>0</v>
      </c>
      <c r="D49" s="4">
        <v>32.630081415176299</v>
      </c>
      <c r="E49" s="4">
        <v>0.22246432304382299</v>
      </c>
      <c r="F49" s="3">
        <v>0</v>
      </c>
      <c r="G49" s="4">
        <v>21.628190040588301</v>
      </c>
      <c r="H49" s="4">
        <v>0.16957688331604001</v>
      </c>
      <c r="I49" s="3">
        <v>12</v>
      </c>
      <c r="J49" s="4">
        <v>21.061032295227001</v>
      </c>
      <c r="K49" s="4">
        <v>0.216694831848144</v>
      </c>
      <c r="L49" s="3">
        <v>0</v>
      </c>
      <c r="M49" s="4">
        <v>18.393031358718801</v>
      </c>
      <c r="N49" s="4">
        <v>0.16618657112121499</v>
      </c>
      <c r="O49" s="3" t="b">
        <v>0</v>
      </c>
      <c r="P49" s="3" t="b">
        <v>1</v>
      </c>
      <c r="Q49" s="3" t="b">
        <v>0</v>
      </c>
      <c r="R49" s="3" t="b">
        <v>0</v>
      </c>
    </row>
    <row r="50" spans="1:18" x14ac:dyDescent="0.2">
      <c r="A50" s="7">
        <v>2306.0113299999998</v>
      </c>
      <c r="B50" s="3" t="s">
        <v>13</v>
      </c>
      <c r="C50" s="3">
        <v>0</v>
      </c>
      <c r="D50" s="4">
        <v>6.7115540504455504</v>
      </c>
      <c r="E50" s="4">
        <v>0.166077375411987</v>
      </c>
      <c r="F50" s="3">
        <v>0</v>
      </c>
      <c r="G50" s="4">
        <v>5.1695849895477197</v>
      </c>
      <c r="H50" s="4">
        <v>0.116785287857055</v>
      </c>
      <c r="I50" s="3">
        <v>0</v>
      </c>
      <c r="J50" s="4">
        <v>4.3886666297912598</v>
      </c>
      <c r="K50" s="4">
        <v>0.116148233413696</v>
      </c>
      <c r="L50" s="3">
        <v>0</v>
      </c>
      <c r="M50" s="4">
        <v>3.0839676856994598</v>
      </c>
      <c r="N50" s="4">
        <v>0.17016315460205</v>
      </c>
      <c r="O50" s="3" t="b">
        <v>1</v>
      </c>
      <c r="P50" s="3" t="b">
        <v>1</v>
      </c>
      <c r="Q50" s="3" t="b">
        <v>1</v>
      </c>
      <c r="R50" s="3" t="b">
        <v>1</v>
      </c>
    </row>
    <row r="51" spans="1:18" x14ac:dyDescent="0.2">
      <c r="A51" s="7">
        <v>2306.0042800000001</v>
      </c>
      <c r="B51" s="3" t="s">
        <v>13</v>
      </c>
      <c r="C51" s="3">
        <v>0</v>
      </c>
      <c r="D51" s="4">
        <v>10.9033348560333</v>
      </c>
      <c r="E51" s="4">
        <v>0.16721510887145899</v>
      </c>
      <c r="F51" s="3">
        <v>0</v>
      </c>
      <c r="G51" s="4">
        <v>6.2504870891571001</v>
      </c>
      <c r="H51" s="4">
        <v>0.116249084472656</v>
      </c>
      <c r="I51" s="3">
        <v>0</v>
      </c>
      <c r="J51" s="4">
        <v>7.0066142082214302</v>
      </c>
      <c r="K51" s="4">
        <v>0.11635160446166901</v>
      </c>
      <c r="L51" s="3">
        <v>0</v>
      </c>
      <c r="M51" s="4">
        <v>4.5638368129730198</v>
      </c>
      <c r="N51" s="4">
        <v>0.17216992378234799</v>
      </c>
      <c r="O51" s="3" t="b">
        <v>0</v>
      </c>
      <c r="P51" s="3" t="b">
        <v>1</v>
      </c>
      <c r="Q51" s="3" t="b">
        <v>1</v>
      </c>
      <c r="R51" s="3" t="b">
        <v>0</v>
      </c>
    </row>
    <row r="52" spans="1:18" x14ac:dyDescent="0.2">
      <c r="A52" s="7">
        <v>2306.0193300000001</v>
      </c>
      <c r="B52" s="3" t="s">
        <v>22</v>
      </c>
      <c r="C52" s="3">
        <v>0</v>
      </c>
      <c r="D52" s="4">
        <v>37.463654279708798</v>
      </c>
      <c r="E52" s="4">
        <v>0.166644096374511</v>
      </c>
      <c r="F52" s="3">
        <v>0</v>
      </c>
      <c r="G52" s="4">
        <v>23.8650288581848</v>
      </c>
      <c r="H52" s="4">
        <v>0.11646842956542899</v>
      </c>
      <c r="I52" s="3">
        <v>0</v>
      </c>
      <c r="J52" s="4">
        <v>24.0184614658355</v>
      </c>
      <c r="K52" s="4">
        <v>0.17391180992126401</v>
      </c>
      <c r="L52" s="3">
        <v>0</v>
      </c>
      <c r="M52" s="4">
        <v>17.769573688506998</v>
      </c>
      <c r="N52" s="4">
        <v>0.168954372406005</v>
      </c>
      <c r="O52" s="3" t="b">
        <v>1</v>
      </c>
      <c r="P52" s="3" t="b">
        <v>1</v>
      </c>
      <c r="Q52" s="3" t="b">
        <v>1</v>
      </c>
      <c r="R52" s="3" t="b">
        <v>1</v>
      </c>
    </row>
    <row r="53" spans="1:18" x14ac:dyDescent="0.2">
      <c r="A53" s="7">
        <v>2306.0042899999999</v>
      </c>
      <c r="B53" s="3" t="s">
        <v>16</v>
      </c>
      <c r="C53" s="3">
        <v>0</v>
      </c>
      <c r="D53" s="4">
        <v>13.5792145729064</v>
      </c>
      <c r="E53" s="4">
        <v>0.167354345321655</v>
      </c>
      <c r="F53" s="3">
        <v>0</v>
      </c>
      <c r="G53" s="4">
        <v>9.2359094619750906</v>
      </c>
      <c r="H53" s="4">
        <v>0.171092748641967</v>
      </c>
      <c r="I53" s="3">
        <v>0</v>
      </c>
      <c r="J53" s="4">
        <v>9.8177220821380597</v>
      </c>
      <c r="K53" s="4">
        <v>0.116635084152221</v>
      </c>
      <c r="L53" s="3">
        <v>0</v>
      </c>
      <c r="M53" s="4">
        <v>8.6649098396301198</v>
      </c>
      <c r="N53" s="4">
        <v>0.167732238769531</v>
      </c>
      <c r="O53" s="3" t="b">
        <v>1</v>
      </c>
      <c r="P53" s="3" t="b">
        <v>1</v>
      </c>
      <c r="Q53" s="3" t="b">
        <v>1</v>
      </c>
      <c r="R53" s="3" t="b">
        <v>1</v>
      </c>
    </row>
    <row r="54" spans="1:18" x14ac:dyDescent="0.2">
      <c r="A54" s="7">
        <v>2306.08367</v>
      </c>
      <c r="B54" s="3" t="s">
        <v>17</v>
      </c>
      <c r="C54" s="3">
        <v>12</v>
      </c>
      <c r="D54" s="4">
        <v>10.3324975967407</v>
      </c>
      <c r="E54" s="4">
        <v>11.958503484725901</v>
      </c>
      <c r="F54" s="3">
        <v>12</v>
      </c>
      <c r="G54" s="4">
        <v>7.0020332336425701</v>
      </c>
      <c r="H54" s="4">
        <v>7.10219049453735</v>
      </c>
      <c r="I54" s="3">
        <v>12</v>
      </c>
      <c r="J54" s="4">
        <v>7.3760504722595197</v>
      </c>
      <c r="K54" s="4">
        <v>0.17499637603759699</v>
      </c>
      <c r="L54" s="3">
        <v>12</v>
      </c>
      <c r="M54" s="4">
        <v>5.2612135410308802</v>
      </c>
      <c r="N54" s="4">
        <v>0.31954073905944802</v>
      </c>
      <c r="O54" s="3" t="b">
        <v>0</v>
      </c>
      <c r="P54" s="3" t="b">
        <v>0</v>
      </c>
      <c r="Q54" s="3" t="b">
        <v>1</v>
      </c>
      <c r="R54" s="3" t="b">
        <v>0</v>
      </c>
    </row>
    <row r="55" spans="1:18" x14ac:dyDescent="0.2">
      <c r="A55" s="7">
        <v>2306.0810999999999</v>
      </c>
      <c r="B55" s="3" t="s">
        <v>10</v>
      </c>
      <c r="C55" s="3">
        <v>0</v>
      </c>
      <c r="D55" s="4">
        <v>29.5805616378784</v>
      </c>
      <c r="E55" s="4">
        <v>0.16831040382385201</v>
      </c>
      <c r="F55" s="3">
        <v>0</v>
      </c>
      <c r="G55" s="4">
        <v>19.1977634429931</v>
      </c>
      <c r="H55" s="4">
        <v>0.169468879699707</v>
      </c>
      <c r="I55" s="3">
        <v>0</v>
      </c>
      <c r="J55" s="4">
        <v>19.733815431594799</v>
      </c>
      <c r="K55" s="4">
        <v>0.17336368560790999</v>
      </c>
      <c r="L55" s="3">
        <v>0</v>
      </c>
      <c r="M55" s="4">
        <v>13.6288795471191</v>
      </c>
      <c r="N55" s="4">
        <v>0.16696429252624501</v>
      </c>
      <c r="O55" s="3" t="b">
        <v>1</v>
      </c>
      <c r="P55" s="3" t="b">
        <v>1</v>
      </c>
      <c r="Q55" s="3" t="b">
        <v>1</v>
      </c>
      <c r="R55" s="3" t="b">
        <v>1</v>
      </c>
    </row>
    <row r="56" spans="1:18" x14ac:dyDescent="0.2">
      <c r="A56" s="7">
        <v>2306.0046600000001</v>
      </c>
      <c r="B56" s="3" t="s">
        <v>23</v>
      </c>
      <c r="C56" s="3">
        <v>12</v>
      </c>
      <c r="D56" s="4">
        <v>5.3153905868530202</v>
      </c>
      <c r="E56" s="4">
        <v>5.8050034046173096</v>
      </c>
      <c r="F56" s="3">
        <v>12</v>
      </c>
      <c r="G56" s="4">
        <v>4.2399148941040004</v>
      </c>
      <c r="H56" s="4">
        <v>4.18788743019104</v>
      </c>
      <c r="I56" s="3">
        <v>12</v>
      </c>
      <c r="J56" s="4">
        <v>4.3409872055053702</v>
      </c>
      <c r="K56" s="4">
        <v>0.16984176635742099</v>
      </c>
      <c r="L56" s="3">
        <v>12</v>
      </c>
      <c r="M56" s="4">
        <v>3.53600597381591</v>
      </c>
      <c r="N56" s="4">
        <v>0.168063163757324</v>
      </c>
      <c r="O56" s="3" t="b">
        <v>1</v>
      </c>
      <c r="P56" s="3" t="b">
        <v>0</v>
      </c>
      <c r="Q56" s="3" t="b">
        <v>1</v>
      </c>
      <c r="R56" s="3" t="b">
        <v>0</v>
      </c>
    </row>
    <row r="57" spans="1:18" x14ac:dyDescent="0.2">
      <c r="A57" s="7">
        <v>2306.0055400000001</v>
      </c>
      <c r="B57" s="3" t="s">
        <v>24</v>
      </c>
      <c r="C57" s="3">
        <v>12</v>
      </c>
      <c r="D57" s="4">
        <v>12.248894453048701</v>
      </c>
      <c r="E57" s="4">
        <v>11.1252038478851</v>
      </c>
      <c r="F57" s="3">
        <v>12</v>
      </c>
      <c r="G57" s="4">
        <v>9.37381863594055</v>
      </c>
      <c r="H57" s="4">
        <v>8.8838584423065097</v>
      </c>
      <c r="I57" s="3">
        <v>12</v>
      </c>
      <c r="J57" s="4">
        <v>8.5333297252654994</v>
      </c>
      <c r="K57" s="4">
        <v>0.16885948181152299</v>
      </c>
      <c r="L57" s="3">
        <v>12</v>
      </c>
      <c r="M57" s="4">
        <v>7.12727618217468</v>
      </c>
      <c r="N57" s="4">
        <v>0.170761108398437</v>
      </c>
      <c r="O57" s="3" t="b">
        <v>1</v>
      </c>
      <c r="P57" s="3" t="b">
        <v>0</v>
      </c>
      <c r="Q57" s="3" t="b">
        <v>0</v>
      </c>
      <c r="R57" s="3" t="b">
        <v>0</v>
      </c>
    </row>
    <row r="58" spans="1:18" x14ac:dyDescent="0.2">
      <c r="A58" s="7">
        <v>2306.0078199999998</v>
      </c>
      <c r="B58" s="3" t="s">
        <v>18</v>
      </c>
      <c r="C58" s="3">
        <v>0</v>
      </c>
      <c r="D58" s="4">
        <v>30.226594924926701</v>
      </c>
      <c r="E58" s="4">
        <v>0.17095136642455999</v>
      </c>
      <c r="F58" s="3">
        <v>0</v>
      </c>
      <c r="G58" s="4">
        <v>31.945243358612</v>
      </c>
      <c r="H58" s="4">
        <v>0.16897439956665</v>
      </c>
      <c r="I58" s="3">
        <v>0</v>
      </c>
      <c r="J58" s="4">
        <v>31.986683130264201</v>
      </c>
      <c r="K58" s="4">
        <v>0.11593508720397901</v>
      </c>
      <c r="L58" s="3">
        <v>0</v>
      </c>
      <c r="M58" s="4">
        <v>28.181384325027398</v>
      </c>
      <c r="N58" s="4">
        <v>0.16748976707458399</v>
      </c>
      <c r="O58" s="3" t="b">
        <v>1</v>
      </c>
      <c r="P58" s="3" t="b">
        <v>1</v>
      </c>
      <c r="Q58" s="3" t="b">
        <v>1</v>
      </c>
      <c r="R58" s="3" t="b">
        <v>1</v>
      </c>
    </row>
    <row r="59" spans="1:18" x14ac:dyDescent="0.2">
      <c r="A59" s="7">
        <v>2306.1322599999999</v>
      </c>
      <c r="B59" s="3" t="s">
        <v>25</v>
      </c>
      <c r="C59" s="3">
        <v>0</v>
      </c>
      <c r="D59" s="4">
        <v>7.7556622028350803</v>
      </c>
      <c r="E59" s="4">
        <v>0.116116046905517</v>
      </c>
      <c r="F59" s="3">
        <v>0</v>
      </c>
      <c r="G59" s="4">
        <v>8.6170158386230398</v>
      </c>
      <c r="H59" s="4">
        <v>0.172657489776611</v>
      </c>
      <c r="I59" s="3">
        <v>12</v>
      </c>
      <c r="J59" s="4">
        <v>8.4668114185333199</v>
      </c>
      <c r="K59" s="4">
        <v>0.222360849380493</v>
      </c>
      <c r="L59" s="3">
        <v>0</v>
      </c>
      <c r="M59" s="4">
        <v>6.0700488090515101</v>
      </c>
      <c r="N59" s="4">
        <v>0.166471242904663</v>
      </c>
      <c r="O59" s="3" t="b">
        <v>1</v>
      </c>
      <c r="P59" s="3" t="b">
        <v>1</v>
      </c>
      <c r="Q59" s="3" t="b">
        <v>1</v>
      </c>
      <c r="R59" s="3" t="b">
        <v>1</v>
      </c>
    </row>
    <row r="60" spans="1:18" x14ac:dyDescent="0.2">
      <c r="A60" s="7">
        <v>2306.0014900000001</v>
      </c>
      <c r="B60" s="3" t="s">
        <v>23</v>
      </c>
      <c r="C60" s="3">
        <v>0</v>
      </c>
      <c r="D60" s="4">
        <v>12.281059980392399</v>
      </c>
      <c r="E60" s="4">
        <v>0.16628170013427701</v>
      </c>
      <c r="F60" s="3">
        <v>0</v>
      </c>
      <c r="G60" s="4">
        <v>12.546285629272401</v>
      </c>
      <c r="H60" s="4">
        <v>0.170874118804931</v>
      </c>
      <c r="I60" s="3">
        <v>12</v>
      </c>
      <c r="J60" s="4">
        <v>8.1104555130004794</v>
      </c>
      <c r="K60" s="4">
        <v>0.222052097320556</v>
      </c>
      <c r="L60" s="3">
        <v>0</v>
      </c>
      <c r="M60" s="4">
        <v>6.5072712898254403</v>
      </c>
      <c r="N60" s="4">
        <v>0.16695427894592199</v>
      </c>
      <c r="O60" s="3" t="b">
        <v>1</v>
      </c>
      <c r="P60" s="3" t="b">
        <v>1</v>
      </c>
      <c r="Q60" s="3" t="b">
        <v>1</v>
      </c>
      <c r="R60" s="3" t="b">
        <v>1</v>
      </c>
    </row>
    <row r="61" spans="1:18" x14ac:dyDescent="0.2">
      <c r="A61" s="7">
        <v>2306.0432700000001</v>
      </c>
      <c r="B61" s="3" t="s">
        <v>26</v>
      </c>
      <c r="C61" s="3">
        <v>0</v>
      </c>
      <c r="D61" s="4">
        <v>11.343804359436</v>
      </c>
      <c r="E61" s="4">
        <v>0.11588430404663</v>
      </c>
      <c r="F61" s="3">
        <v>0</v>
      </c>
      <c r="G61" s="4">
        <v>10.390268802642799</v>
      </c>
      <c r="H61" s="4">
        <v>0.116148233413696</v>
      </c>
      <c r="I61" s="3">
        <v>0</v>
      </c>
      <c r="J61" s="4">
        <v>10.5521047115325</v>
      </c>
      <c r="K61" s="4">
        <v>0.170883178710937</v>
      </c>
      <c r="L61" s="3">
        <v>0</v>
      </c>
      <c r="M61" s="4">
        <v>9.3359715938568097</v>
      </c>
      <c r="N61" s="4">
        <v>0.168138027191162</v>
      </c>
      <c r="O61" s="3" t="b">
        <v>1</v>
      </c>
      <c r="P61" s="3" t="b">
        <v>1</v>
      </c>
      <c r="Q61" s="3" t="b">
        <v>1</v>
      </c>
      <c r="R61" s="3" t="b">
        <v>1</v>
      </c>
    </row>
    <row r="62" spans="1:18" x14ac:dyDescent="0.2">
      <c r="A62" s="7">
        <v>2306.0228099999999</v>
      </c>
      <c r="B62" s="3" t="s">
        <v>18</v>
      </c>
      <c r="C62" s="3">
        <v>0</v>
      </c>
      <c r="D62" s="4">
        <v>9.2116982936859095</v>
      </c>
      <c r="E62" s="4">
        <v>0.16845035552978499</v>
      </c>
      <c r="F62" s="3">
        <v>0</v>
      </c>
      <c r="G62" s="4">
        <v>10.068827867507901</v>
      </c>
      <c r="H62" s="4">
        <v>0.116473913192749</v>
      </c>
      <c r="I62" s="3">
        <v>0</v>
      </c>
      <c r="J62" s="4">
        <v>9.9186694622039795</v>
      </c>
      <c r="K62" s="4">
        <v>0.16863369941711401</v>
      </c>
      <c r="L62" s="3">
        <v>0</v>
      </c>
      <c r="M62" s="4">
        <v>8.1135044097900302</v>
      </c>
      <c r="N62" s="4">
        <v>0.169002771377563</v>
      </c>
      <c r="O62" s="3" t="b">
        <v>1</v>
      </c>
      <c r="P62" s="3" t="b">
        <v>1</v>
      </c>
      <c r="Q62" s="3" t="b">
        <v>1</v>
      </c>
      <c r="R62" s="3" t="b">
        <v>1</v>
      </c>
    </row>
    <row r="63" spans="1:18" x14ac:dyDescent="0.2">
      <c r="A63" s="7">
        <v>2306.0028499999999</v>
      </c>
      <c r="B63" s="3" t="s">
        <v>10</v>
      </c>
      <c r="C63" s="3">
        <v>0</v>
      </c>
      <c r="D63" s="4">
        <v>5.5169961452484104</v>
      </c>
      <c r="E63" s="4">
        <v>0.17067456245422299</v>
      </c>
      <c r="F63" s="3">
        <v>0</v>
      </c>
      <c r="G63" s="4">
        <v>5.7013874053954998</v>
      </c>
      <c r="H63" s="4">
        <v>0.16888475418090801</v>
      </c>
      <c r="I63" s="3">
        <v>0</v>
      </c>
      <c r="J63" s="4">
        <v>5.4502141475677401</v>
      </c>
      <c r="K63" s="4">
        <v>0.116180658340454</v>
      </c>
      <c r="L63" s="3">
        <v>0</v>
      </c>
      <c r="M63" s="4">
        <v>3.5546638965606601</v>
      </c>
      <c r="N63" s="4">
        <v>0.17047429084777799</v>
      </c>
      <c r="O63" s="3" t="b">
        <v>1</v>
      </c>
      <c r="P63" s="3" t="b">
        <v>1</v>
      </c>
      <c r="Q63" s="3" t="b">
        <v>0</v>
      </c>
      <c r="R63" s="3" t="b">
        <v>0</v>
      </c>
    </row>
    <row r="64" spans="1:18" x14ac:dyDescent="0.2">
      <c r="A64" s="7">
        <v>2306.0002199999999</v>
      </c>
      <c r="B64" s="3" t="s">
        <v>11</v>
      </c>
      <c r="C64" s="3">
        <v>0</v>
      </c>
      <c r="D64" s="4">
        <v>9.3331959247589094</v>
      </c>
      <c r="E64" s="4">
        <v>0.116226911544799</v>
      </c>
      <c r="F64" s="3">
        <v>0</v>
      </c>
      <c r="G64" s="4">
        <v>9.2378623485565203</v>
      </c>
      <c r="H64" s="4">
        <v>0.17588901519775299</v>
      </c>
      <c r="I64" s="3">
        <v>0</v>
      </c>
      <c r="J64" s="4">
        <v>9.0808820724487305</v>
      </c>
      <c r="K64" s="4">
        <v>0.116275072097778</v>
      </c>
      <c r="L64" s="3">
        <v>0</v>
      </c>
      <c r="M64" s="4">
        <v>5.9514286518096897</v>
      </c>
      <c r="N64" s="4">
        <v>0.169177055358886</v>
      </c>
      <c r="O64" s="3" t="b">
        <v>0</v>
      </c>
      <c r="P64" s="3" t="b">
        <v>1</v>
      </c>
      <c r="Q64" s="3" t="b">
        <v>0</v>
      </c>
      <c r="R64" s="3" t="b">
        <v>0</v>
      </c>
    </row>
    <row r="65" spans="1:18" x14ac:dyDescent="0.2">
      <c r="A65" s="7">
        <v>2306.0007799999998</v>
      </c>
      <c r="B65" s="3" t="s">
        <v>16</v>
      </c>
      <c r="C65" s="3">
        <v>0</v>
      </c>
      <c r="D65" s="4">
        <v>8.7629103660583496</v>
      </c>
      <c r="E65" s="4">
        <v>0.16679716110229401</v>
      </c>
      <c r="F65" s="3">
        <v>0</v>
      </c>
      <c r="G65" s="4">
        <v>8.4614515304565394</v>
      </c>
      <c r="H65" s="4">
        <v>0.170183420181274</v>
      </c>
      <c r="I65" s="3">
        <v>12</v>
      </c>
      <c r="J65" s="4">
        <v>8.7144665718078596</v>
      </c>
      <c r="K65" s="4">
        <v>0.21725583076477001</v>
      </c>
      <c r="L65" s="3">
        <v>0</v>
      </c>
      <c r="M65" s="4">
        <v>6.0044779777526802</v>
      </c>
      <c r="N65" s="4">
        <v>0.16697716712951599</v>
      </c>
      <c r="O65" s="3" t="b">
        <v>0</v>
      </c>
      <c r="P65" s="3" t="b">
        <v>1</v>
      </c>
      <c r="Q65" s="3" t="b">
        <v>1</v>
      </c>
      <c r="R65" s="3" t="b">
        <v>0</v>
      </c>
    </row>
    <row r="66" spans="1:18" x14ac:dyDescent="0.2">
      <c r="A66" s="7">
        <v>2306.0074300000001</v>
      </c>
      <c r="B66" s="3" t="s">
        <v>10</v>
      </c>
      <c r="C66" s="3">
        <v>0</v>
      </c>
      <c r="D66" s="4">
        <v>8.2100358009338308</v>
      </c>
      <c r="E66" s="4">
        <v>0.16641473770141599</v>
      </c>
      <c r="F66" s="3">
        <v>0</v>
      </c>
      <c r="G66" s="4">
        <v>7.25420665740966</v>
      </c>
      <c r="H66" s="4">
        <v>0.115995645523071</v>
      </c>
      <c r="I66" s="3">
        <v>0</v>
      </c>
      <c r="J66" s="4">
        <v>7.5140695571899396</v>
      </c>
      <c r="K66" s="4">
        <v>0.115646123886108</v>
      </c>
      <c r="L66" s="3">
        <v>0</v>
      </c>
      <c r="M66" s="4">
        <v>5.2987515926361004</v>
      </c>
      <c r="N66" s="4">
        <v>0.16787576675415</v>
      </c>
      <c r="O66" s="3" t="b">
        <v>1</v>
      </c>
      <c r="P66" s="3" t="b">
        <v>1</v>
      </c>
      <c r="Q66" s="3" t="b">
        <v>1</v>
      </c>
      <c r="R66" s="3" t="b">
        <v>1</v>
      </c>
    </row>
    <row r="67" spans="1:18" x14ac:dyDescent="0.2">
      <c r="A67" s="7">
        <v>2306.01028</v>
      </c>
      <c r="B67" s="3" t="s">
        <v>26</v>
      </c>
      <c r="C67" s="3">
        <v>0</v>
      </c>
      <c r="D67" s="4">
        <v>7.5552780628204301</v>
      </c>
      <c r="E67" s="4">
        <v>0.115701913833618</v>
      </c>
      <c r="F67" s="3">
        <v>0</v>
      </c>
      <c r="G67" s="4">
        <v>7.0058598518371502</v>
      </c>
      <c r="H67" s="4">
        <v>0.115846395492553</v>
      </c>
      <c r="I67" s="3">
        <v>12</v>
      </c>
      <c r="J67" s="4">
        <v>7.1037049293518004</v>
      </c>
      <c r="K67" s="4">
        <v>0.22300219535827601</v>
      </c>
      <c r="L67" s="3">
        <v>0</v>
      </c>
      <c r="M67" s="4">
        <v>5.0466454029083199</v>
      </c>
      <c r="N67" s="4">
        <v>0.168385505676269</v>
      </c>
      <c r="O67" s="3" t="b">
        <v>1</v>
      </c>
      <c r="P67" s="3" t="b">
        <v>0</v>
      </c>
      <c r="Q67" s="3" t="b">
        <v>1</v>
      </c>
      <c r="R67" s="3" t="b">
        <v>0</v>
      </c>
    </row>
    <row r="68" spans="1:18" x14ac:dyDescent="0.2">
      <c r="A68" s="7">
        <v>2306.0031300000001</v>
      </c>
      <c r="B68" s="3" t="s">
        <v>13</v>
      </c>
      <c r="C68" s="3">
        <v>0</v>
      </c>
      <c r="D68" s="4">
        <v>17.3871972560882</v>
      </c>
      <c r="E68" s="4">
        <v>0.166425466537475</v>
      </c>
      <c r="F68" s="3">
        <v>0</v>
      </c>
      <c r="G68" s="4">
        <v>15.672029256820601</v>
      </c>
      <c r="H68" s="4">
        <v>0.170263767242431</v>
      </c>
      <c r="I68" s="3">
        <v>12</v>
      </c>
      <c r="J68" s="4">
        <v>16.382589578628501</v>
      </c>
      <c r="K68" s="4">
        <v>0.22239255905151301</v>
      </c>
      <c r="L68" s="3">
        <v>0</v>
      </c>
      <c r="M68" s="4">
        <v>11.808370590209901</v>
      </c>
      <c r="N68" s="4">
        <v>0.16673994064330999</v>
      </c>
      <c r="O68" s="3" t="b">
        <v>0</v>
      </c>
      <c r="P68" s="3" t="b">
        <v>1</v>
      </c>
      <c r="Q68" s="3" t="b">
        <v>1</v>
      </c>
      <c r="R68" s="3" t="b">
        <v>0</v>
      </c>
    </row>
    <row r="69" spans="1:18" x14ac:dyDescent="0.2">
      <c r="A69" s="7">
        <v>2306.0268099999998</v>
      </c>
      <c r="B69" s="3" t="s">
        <v>18</v>
      </c>
      <c r="C69" s="3">
        <v>12</v>
      </c>
      <c r="D69" s="4">
        <v>10.871400833129799</v>
      </c>
      <c r="E69" s="4">
        <v>10.988226175308199</v>
      </c>
      <c r="F69" s="3">
        <v>12</v>
      </c>
      <c r="G69" s="4">
        <v>10.7290005683898</v>
      </c>
      <c r="H69" s="4">
        <v>11.091283798217701</v>
      </c>
      <c r="I69" s="3">
        <v>12</v>
      </c>
      <c r="J69" s="4">
        <v>11.177541732788001</v>
      </c>
      <c r="K69" s="4">
        <v>0.17508864402770899</v>
      </c>
      <c r="L69" s="3">
        <v>12</v>
      </c>
      <c r="M69" s="4">
        <v>13.6043682098388</v>
      </c>
      <c r="N69" s="4">
        <v>0.16921329498290999</v>
      </c>
      <c r="O69" s="3" t="b">
        <v>1</v>
      </c>
      <c r="P69" s="3" t="b">
        <v>0</v>
      </c>
      <c r="Q69" s="3" t="b">
        <v>1</v>
      </c>
      <c r="R69" s="3" t="b">
        <v>0</v>
      </c>
    </row>
    <row r="70" spans="1:18" x14ac:dyDescent="0.2">
      <c r="A70" s="7">
        <v>2306.00479</v>
      </c>
      <c r="B70" s="3" t="s">
        <v>17</v>
      </c>
      <c r="C70" s="3">
        <v>0</v>
      </c>
      <c r="D70" s="4">
        <v>18.830132007598799</v>
      </c>
      <c r="E70" s="4">
        <v>0.117082118988037</v>
      </c>
      <c r="F70" s="3">
        <v>0</v>
      </c>
      <c r="G70" s="4">
        <v>25.088036537170399</v>
      </c>
      <c r="H70" s="4">
        <v>0.11659741401672299</v>
      </c>
      <c r="I70" s="3">
        <v>0</v>
      </c>
      <c r="J70" s="4">
        <v>19.144956111907899</v>
      </c>
      <c r="K70" s="4">
        <v>0.115460872650146</v>
      </c>
      <c r="L70" s="3">
        <v>12</v>
      </c>
      <c r="M70" s="4">
        <v>7.8410737514495796</v>
      </c>
      <c r="N70" s="4">
        <v>0.17265820503234799</v>
      </c>
      <c r="O70" s="3" t="b">
        <v>0</v>
      </c>
      <c r="P70" s="3" t="b">
        <v>1</v>
      </c>
      <c r="Q70" s="3" t="b">
        <v>0</v>
      </c>
      <c r="R70" s="3" t="b">
        <v>0</v>
      </c>
    </row>
    <row r="71" spans="1:18" x14ac:dyDescent="0.2">
      <c r="A71" s="7">
        <v>2306.00036</v>
      </c>
      <c r="B71" s="3" t="s">
        <v>10</v>
      </c>
      <c r="C71" s="3">
        <v>0</v>
      </c>
      <c r="D71" s="4">
        <v>26.364951372146599</v>
      </c>
      <c r="E71" s="4">
        <v>0.17389082908630299</v>
      </c>
      <c r="F71" s="3">
        <v>0</v>
      </c>
      <c r="G71" s="4">
        <v>30.942659616470301</v>
      </c>
      <c r="H71" s="4">
        <v>0.13549423217773399</v>
      </c>
      <c r="I71" s="3">
        <v>0</v>
      </c>
      <c r="J71" s="4">
        <v>28.7120168209075</v>
      </c>
      <c r="K71" s="4">
        <v>0.115737915039062</v>
      </c>
      <c r="L71" s="3">
        <v>0</v>
      </c>
      <c r="M71" s="4">
        <v>22.664883852005001</v>
      </c>
      <c r="N71" s="4">
        <v>0.174510717391967</v>
      </c>
      <c r="O71" s="3" t="b">
        <v>0</v>
      </c>
      <c r="P71" s="3" t="b">
        <v>1</v>
      </c>
      <c r="Q71" s="3" t="b">
        <v>1</v>
      </c>
      <c r="R71" s="3" t="b">
        <v>0</v>
      </c>
    </row>
    <row r="72" spans="1:18" x14ac:dyDescent="0.2">
      <c r="A72" s="7">
        <v>2306.0011</v>
      </c>
      <c r="B72" s="3" t="s">
        <v>10</v>
      </c>
      <c r="C72" s="3">
        <v>0</v>
      </c>
      <c r="D72" s="4">
        <v>20.5417301654815</v>
      </c>
      <c r="E72" s="4">
        <v>0.171042680740356</v>
      </c>
      <c r="F72" s="3">
        <v>0</v>
      </c>
      <c r="G72" s="4">
        <v>22.958740711212101</v>
      </c>
      <c r="H72" s="4">
        <v>0.166739702224731</v>
      </c>
      <c r="I72" s="3">
        <v>0</v>
      </c>
      <c r="J72" s="4">
        <v>21.098008394241301</v>
      </c>
      <c r="K72" s="4">
        <v>0.170002222061157</v>
      </c>
      <c r="L72" s="3">
        <v>0</v>
      </c>
      <c r="M72" s="4">
        <v>14.931355237960799</v>
      </c>
      <c r="N72" s="4">
        <v>0.168443918228149</v>
      </c>
      <c r="O72" s="3" t="b">
        <v>0</v>
      </c>
      <c r="P72" s="3" t="b">
        <v>0</v>
      </c>
      <c r="Q72" s="3" t="b">
        <v>1</v>
      </c>
      <c r="R72" s="3" t="b">
        <v>0</v>
      </c>
    </row>
    <row r="73" spans="1:18" x14ac:dyDescent="0.2">
      <c r="A73" s="7">
        <v>2306.0076199999999</v>
      </c>
      <c r="B73" s="3" t="s">
        <v>27</v>
      </c>
      <c r="C73" s="3">
        <v>0</v>
      </c>
      <c r="D73" s="4">
        <v>29.503786087036101</v>
      </c>
      <c r="E73" s="4">
        <v>0.16979384422302199</v>
      </c>
      <c r="F73" s="3">
        <v>0</v>
      </c>
      <c r="G73" s="4">
        <v>32.986631631851203</v>
      </c>
      <c r="H73" s="4">
        <v>0.16739344596862701</v>
      </c>
      <c r="I73" s="3">
        <v>0</v>
      </c>
      <c r="J73" s="4">
        <v>32.408727884292603</v>
      </c>
      <c r="K73" s="4">
        <v>0.16688323020935</v>
      </c>
      <c r="L73" s="3">
        <v>0</v>
      </c>
      <c r="M73" s="4">
        <v>23.272832155227601</v>
      </c>
      <c r="N73" s="4">
        <v>0.16718554496765101</v>
      </c>
      <c r="O73" s="3" t="b">
        <v>0</v>
      </c>
      <c r="P73" s="3" t="b">
        <v>1</v>
      </c>
      <c r="Q73" s="3" t="b">
        <v>1</v>
      </c>
      <c r="R73" s="3" t="b">
        <v>0</v>
      </c>
    </row>
    <row r="74" spans="1:18" x14ac:dyDescent="0.2">
      <c r="A74" s="7">
        <v>2306.00641</v>
      </c>
      <c r="B74" s="3" t="s">
        <v>28</v>
      </c>
      <c r="C74" s="3">
        <v>0</v>
      </c>
      <c r="D74" s="4">
        <v>68.881102800369206</v>
      </c>
      <c r="E74" s="4">
        <v>0.173835754394531</v>
      </c>
      <c r="F74" s="3">
        <v>0</v>
      </c>
      <c r="G74" s="4">
        <v>84.549248695373507</v>
      </c>
      <c r="H74" s="4">
        <v>0.16732954978942799</v>
      </c>
      <c r="I74" s="3">
        <v>0</v>
      </c>
      <c r="J74" s="4">
        <v>75.8850994110107</v>
      </c>
      <c r="K74" s="4">
        <v>0.11583733558654701</v>
      </c>
      <c r="L74" s="3">
        <v>0</v>
      </c>
      <c r="M74" s="4">
        <v>69.274023294448796</v>
      </c>
      <c r="N74" s="4">
        <v>0.16619896888732899</v>
      </c>
      <c r="O74" s="3" t="b">
        <v>0</v>
      </c>
      <c r="P74" s="3" t="b">
        <v>1</v>
      </c>
      <c r="Q74" s="3" t="b">
        <v>0</v>
      </c>
      <c r="R74" s="3" t="b">
        <v>0</v>
      </c>
    </row>
    <row r="75" spans="1:18" x14ac:dyDescent="0.2">
      <c r="A75" s="7">
        <v>2306.0070999999998</v>
      </c>
      <c r="B75" s="3" t="s">
        <v>13</v>
      </c>
      <c r="C75" s="3">
        <v>0</v>
      </c>
      <c r="D75" s="4">
        <v>15.9356503486633</v>
      </c>
      <c r="E75" s="4">
        <v>0.219390153884887</v>
      </c>
      <c r="F75" s="3">
        <v>0</v>
      </c>
      <c r="G75" s="4">
        <v>12.953827142715401</v>
      </c>
      <c r="H75" s="4">
        <v>0.116766214370727</v>
      </c>
      <c r="I75" s="3">
        <v>0</v>
      </c>
      <c r="J75" s="4">
        <v>12.9499661922454</v>
      </c>
      <c r="K75" s="4">
        <v>0.116230964660644</v>
      </c>
      <c r="L75" s="3">
        <v>0</v>
      </c>
      <c r="M75" s="4">
        <v>8.5234224796295095</v>
      </c>
      <c r="N75" s="4">
        <v>0.16813015937805101</v>
      </c>
      <c r="O75" s="3" t="b">
        <v>0</v>
      </c>
      <c r="P75" s="3" t="b">
        <v>1</v>
      </c>
      <c r="Q75" s="3" t="b">
        <v>1</v>
      </c>
      <c r="R75" s="3" t="b">
        <v>0</v>
      </c>
    </row>
    <row r="76" spans="1:18" x14ac:dyDescent="0.2">
      <c r="A76" s="7">
        <v>2306.0669800000001</v>
      </c>
      <c r="B76" s="3" t="s">
        <v>10</v>
      </c>
      <c r="C76" s="3">
        <v>12</v>
      </c>
      <c r="D76" s="4">
        <v>7.5406455993652299</v>
      </c>
      <c r="E76" s="4">
        <v>10.3521959781646</v>
      </c>
      <c r="F76" s="3">
        <v>12</v>
      </c>
      <c r="G76" s="4">
        <v>5.1760809421539298</v>
      </c>
      <c r="H76" s="4">
        <v>5.1898140907287598</v>
      </c>
      <c r="I76" s="3">
        <v>12</v>
      </c>
      <c r="J76" s="4">
        <v>4.1418054103851301</v>
      </c>
      <c r="K76" s="4">
        <v>0.172266960144042</v>
      </c>
      <c r="L76" s="3">
        <v>12</v>
      </c>
      <c r="M76" s="4">
        <v>2.7812578678131099</v>
      </c>
      <c r="N76" s="4">
        <v>0.16830253601074199</v>
      </c>
      <c r="O76" s="3" t="b">
        <v>0</v>
      </c>
      <c r="P76" s="3" t="b">
        <v>0</v>
      </c>
      <c r="Q76" s="3" t="b">
        <v>1</v>
      </c>
      <c r="R76" s="3" t="b">
        <v>0</v>
      </c>
    </row>
    <row r="77" spans="1:18" x14ac:dyDescent="0.2">
      <c r="A77" s="7">
        <v>2306.0011300000001</v>
      </c>
      <c r="B77" s="3" t="s">
        <v>13</v>
      </c>
      <c r="C77" s="3">
        <v>0</v>
      </c>
      <c r="D77" s="4">
        <v>26.534933567047101</v>
      </c>
      <c r="E77" s="4">
        <v>0.64218568801879805</v>
      </c>
      <c r="F77" s="3">
        <v>0</v>
      </c>
      <c r="G77" s="4">
        <v>10.8758158683776</v>
      </c>
      <c r="H77" s="4">
        <v>0.11553144454956001</v>
      </c>
      <c r="I77" s="3">
        <v>0</v>
      </c>
      <c r="J77" s="4">
        <v>10.5228967666625</v>
      </c>
      <c r="K77" s="4">
        <v>0.116037130355834</v>
      </c>
      <c r="L77" s="3">
        <v>0</v>
      </c>
      <c r="M77" s="4">
        <v>7.7886638641357404</v>
      </c>
      <c r="N77" s="4">
        <v>0.169657707214355</v>
      </c>
      <c r="O77" s="3" t="b">
        <v>1</v>
      </c>
      <c r="P77" s="3" t="b">
        <v>1</v>
      </c>
      <c r="Q77" s="3" t="b">
        <v>1</v>
      </c>
      <c r="R77" s="3" t="b">
        <v>1</v>
      </c>
    </row>
    <row r="78" spans="1:18" x14ac:dyDescent="0.2">
      <c r="A78" s="7">
        <v>2306.00263</v>
      </c>
      <c r="B78" s="3" t="s">
        <v>29</v>
      </c>
      <c r="C78" s="3">
        <v>0</v>
      </c>
      <c r="D78" s="4">
        <v>27.323008537292399</v>
      </c>
      <c r="E78" s="4">
        <v>0.22071337699890101</v>
      </c>
      <c r="F78" s="3">
        <v>0</v>
      </c>
      <c r="G78" s="4">
        <v>7.0211777687072701</v>
      </c>
      <c r="H78" s="4">
        <v>0.115655422210693</v>
      </c>
      <c r="I78" s="3">
        <v>0</v>
      </c>
      <c r="J78" s="4">
        <v>7.6100072860717702</v>
      </c>
      <c r="K78" s="4">
        <v>0.11668205261230399</v>
      </c>
      <c r="L78" s="3">
        <v>0</v>
      </c>
      <c r="M78" s="4">
        <v>7.7452585697174001</v>
      </c>
      <c r="N78" s="4">
        <v>0.16914868354797299</v>
      </c>
      <c r="O78" s="3" t="b">
        <v>1</v>
      </c>
      <c r="P78" s="3" t="b">
        <v>1</v>
      </c>
      <c r="Q78" s="3" t="b">
        <v>1</v>
      </c>
      <c r="R78" s="3" t="b">
        <v>1</v>
      </c>
    </row>
    <row r="79" spans="1:18" x14ac:dyDescent="0.2">
      <c r="A79" s="7">
        <v>2306.00531</v>
      </c>
      <c r="B79" s="3" t="s">
        <v>13</v>
      </c>
      <c r="C79" s="3">
        <v>0</v>
      </c>
      <c r="D79" s="4">
        <v>13.170105457305899</v>
      </c>
      <c r="E79" s="4">
        <v>0.168142080307006</v>
      </c>
      <c r="F79" s="3">
        <v>0</v>
      </c>
      <c r="G79" s="4">
        <v>10.8640496730804</v>
      </c>
      <c r="H79" s="4">
        <v>0.16836428642272899</v>
      </c>
      <c r="I79" s="3">
        <v>0</v>
      </c>
      <c r="J79" s="4">
        <v>7.9228785037994296</v>
      </c>
      <c r="K79" s="4">
        <v>0.115936040878295</v>
      </c>
      <c r="L79" s="3">
        <v>0</v>
      </c>
      <c r="M79" s="4">
        <v>5.3505680561065603</v>
      </c>
      <c r="N79" s="4">
        <v>0.17591691017150801</v>
      </c>
      <c r="O79" s="3" t="b">
        <v>0</v>
      </c>
      <c r="P79" s="3" t="b">
        <v>1</v>
      </c>
      <c r="Q79" s="3" t="b">
        <v>1</v>
      </c>
      <c r="R79" s="3" t="b">
        <v>0</v>
      </c>
    </row>
    <row r="80" spans="1:18" x14ac:dyDescent="0.2">
      <c r="A80" s="7">
        <v>2306.0057400000001</v>
      </c>
      <c r="B80" s="3" t="s">
        <v>10</v>
      </c>
      <c r="C80" s="3">
        <v>12</v>
      </c>
      <c r="D80" s="4">
        <v>8.6893725395202601</v>
      </c>
      <c r="E80" s="4">
        <v>9.2695603370666504</v>
      </c>
      <c r="F80" s="3">
        <v>12</v>
      </c>
      <c r="G80" s="4">
        <v>6.70713210105896</v>
      </c>
      <c r="H80" s="4">
        <v>8.0039803981781006</v>
      </c>
      <c r="I80" s="3">
        <v>12</v>
      </c>
      <c r="J80" s="4">
        <v>6.4525973796844402</v>
      </c>
      <c r="K80" s="4">
        <v>0.16823053359985299</v>
      </c>
      <c r="L80" s="3">
        <v>12</v>
      </c>
      <c r="M80" s="4">
        <v>4.59453868865966</v>
      </c>
      <c r="N80" s="4">
        <v>0.16831779479980399</v>
      </c>
      <c r="O80" s="3" t="b">
        <v>1</v>
      </c>
      <c r="P80" s="3" t="b">
        <v>0</v>
      </c>
      <c r="Q80" s="3" t="b">
        <v>1</v>
      </c>
      <c r="R80" s="3" t="b">
        <v>0</v>
      </c>
    </row>
    <row r="81" spans="1:18" x14ac:dyDescent="0.2">
      <c r="A81" s="7">
        <v>2306.01073</v>
      </c>
      <c r="B81" s="3" t="s">
        <v>10</v>
      </c>
      <c r="C81" s="3">
        <v>0</v>
      </c>
      <c r="D81" s="4">
        <v>10.7525672912597</v>
      </c>
      <c r="E81" s="4">
        <v>0.168370246887207</v>
      </c>
      <c r="F81" s="3">
        <v>0</v>
      </c>
      <c r="G81" s="4">
        <v>9.8471665382385201</v>
      </c>
      <c r="H81" s="4">
        <v>0.16760778427124001</v>
      </c>
      <c r="I81" s="3">
        <v>0</v>
      </c>
      <c r="J81" s="4">
        <v>7.9602906703948904</v>
      </c>
      <c r="K81" s="4">
        <v>0.17195081710815399</v>
      </c>
      <c r="L81" s="3">
        <v>0</v>
      </c>
      <c r="M81" s="4">
        <v>4.9451227188110298</v>
      </c>
      <c r="N81" s="4">
        <v>0.16915869712829501</v>
      </c>
      <c r="O81" s="3" t="b">
        <v>1</v>
      </c>
      <c r="P81" s="3" t="b">
        <v>1</v>
      </c>
      <c r="Q81" s="3" t="b">
        <v>1</v>
      </c>
      <c r="R81" s="3" t="b">
        <v>1</v>
      </c>
    </row>
    <row r="82" spans="1:18" x14ac:dyDescent="0.2">
      <c r="A82" s="7">
        <v>2306.0061500000002</v>
      </c>
      <c r="B82" s="3" t="s">
        <v>10</v>
      </c>
      <c r="C82" s="3">
        <v>0</v>
      </c>
      <c r="D82" s="4">
        <v>12.8774037361145</v>
      </c>
      <c r="E82" s="4">
        <v>0.16967654228210399</v>
      </c>
      <c r="F82" s="3">
        <v>0</v>
      </c>
      <c r="G82" s="4">
        <v>10.722008466720499</v>
      </c>
      <c r="H82" s="4">
        <v>0.172837018966674</v>
      </c>
      <c r="I82" s="3">
        <v>0</v>
      </c>
      <c r="J82" s="4">
        <v>8.6815390586852992</v>
      </c>
      <c r="K82" s="4">
        <v>0.16745924949645899</v>
      </c>
      <c r="L82" s="3">
        <v>0</v>
      </c>
      <c r="M82" s="4">
        <v>6.6730394363403303</v>
      </c>
      <c r="N82" s="4">
        <v>0.115899562835693</v>
      </c>
      <c r="O82" s="3" t="b">
        <v>1</v>
      </c>
      <c r="P82" s="3" t="b">
        <v>1</v>
      </c>
      <c r="Q82" s="3" t="b">
        <v>1</v>
      </c>
      <c r="R82" s="3" t="b">
        <v>1</v>
      </c>
    </row>
    <row r="83" spans="1:18" x14ac:dyDescent="0.2">
      <c r="A83" s="7">
        <v>2306.00146</v>
      </c>
      <c r="B83" s="3" t="s">
        <v>18</v>
      </c>
      <c r="C83" s="3">
        <v>0</v>
      </c>
      <c r="D83" s="4">
        <v>132.64357352256701</v>
      </c>
      <c r="E83" s="4">
        <v>0.16658616065979001</v>
      </c>
      <c r="F83" s="3">
        <v>0</v>
      </c>
      <c r="G83" s="4">
        <v>131.036707878112</v>
      </c>
      <c r="H83" s="4">
        <v>0.11625480651855399</v>
      </c>
      <c r="I83" s="3">
        <v>0</v>
      </c>
      <c r="J83" s="4">
        <v>118.372458934783</v>
      </c>
      <c r="K83" s="4">
        <v>0.135333061218261</v>
      </c>
      <c r="L83" s="3">
        <v>0</v>
      </c>
      <c r="M83" s="4">
        <v>106.123799562454</v>
      </c>
      <c r="N83" s="4">
        <v>0.175736188888549</v>
      </c>
      <c r="O83" s="3" t="b">
        <v>1</v>
      </c>
      <c r="P83" s="3" t="b">
        <v>1</v>
      </c>
      <c r="Q83" s="3" t="b">
        <v>1</v>
      </c>
      <c r="R83" s="3" t="b">
        <v>1</v>
      </c>
    </row>
    <row r="84" spans="1:18" x14ac:dyDescent="0.2">
      <c r="A84" s="7">
        <v>2306.00236</v>
      </c>
      <c r="B84" s="3" t="s">
        <v>10</v>
      </c>
      <c r="C84" s="3">
        <v>12</v>
      </c>
      <c r="D84" s="4">
        <v>11.5666971206665</v>
      </c>
      <c r="E84" s="4">
        <v>9.1185910701751691</v>
      </c>
      <c r="F84" s="3">
        <v>12</v>
      </c>
      <c r="G84" s="4">
        <v>7.1096642017364502</v>
      </c>
      <c r="H84" s="4">
        <v>7.00738048553466</v>
      </c>
      <c r="I84" s="3">
        <v>12</v>
      </c>
      <c r="J84" s="4">
        <v>7.2294573783874503</v>
      </c>
      <c r="K84" s="4">
        <v>0.167181491851806</v>
      </c>
      <c r="L84" s="3">
        <v>12</v>
      </c>
      <c r="M84" s="4">
        <v>4.7415192127227703</v>
      </c>
      <c r="N84" s="4">
        <v>0.17594575881957999</v>
      </c>
      <c r="O84" s="3" t="b">
        <v>1</v>
      </c>
      <c r="P84" s="3" t="b">
        <v>0</v>
      </c>
      <c r="Q84" s="3" t="b">
        <v>1</v>
      </c>
      <c r="R84" s="3" t="b">
        <v>0</v>
      </c>
    </row>
    <row r="85" spans="1:18" x14ac:dyDescent="0.2">
      <c r="A85" s="7">
        <v>2306.0009300000002</v>
      </c>
      <c r="B85" s="3" t="s">
        <v>10</v>
      </c>
      <c r="C85" s="3">
        <v>0</v>
      </c>
      <c r="D85" s="4">
        <v>12.2660152912139</v>
      </c>
      <c r="E85" s="4">
        <v>0.168620824813842</v>
      </c>
      <c r="F85" s="3">
        <v>0</v>
      </c>
      <c r="G85" s="4">
        <v>12.439726352691601</v>
      </c>
      <c r="H85" s="4">
        <v>0.16749763488769501</v>
      </c>
      <c r="I85" s="3">
        <v>12</v>
      </c>
      <c r="J85" s="4">
        <v>10.1289815902709</v>
      </c>
      <c r="K85" s="4">
        <v>0.22199416160583399</v>
      </c>
      <c r="L85" s="3">
        <v>0</v>
      </c>
      <c r="M85" s="4">
        <v>6.0032684803008998</v>
      </c>
      <c r="N85" s="4">
        <v>0.168459892272949</v>
      </c>
      <c r="O85" s="3" t="b">
        <v>0</v>
      </c>
      <c r="P85" s="3" t="b">
        <v>1</v>
      </c>
      <c r="Q85" s="3" t="b">
        <v>1</v>
      </c>
      <c r="R85" s="3" t="b">
        <v>0</v>
      </c>
    </row>
    <row r="86" spans="1:18" x14ac:dyDescent="0.2">
      <c r="A86" s="7">
        <v>2306.0003299999998</v>
      </c>
      <c r="B86" s="3" t="s">
        <v>10</v>
      </c>
      <c r="C86" s="3">
        <v>0</v>
      </c>
      <c r="D86" s="4">
        <v>3.5380113124847399</v>
      </c>
      <c r="E86" s="4">
        <v>0.11611008644104</v>
      </c>
      <c r="F86" s="3">
        <v>0</v>
      </c>
      <c r="G86" s="4">
        <v>3.2057325839996298</v>
      </c>
      <c r="H86" s="4">
        <v>0.171406030654907</v>
      </c>
      <c r="I86" s="3">
        <v>0</v>
      </c>
      <c r="J86" s="4">
        <v>3.99722051620483</v>
      </c>
      <c r="K86" s="4">
        <v>0.16715288162231401</v>
      </c>
      <c r="L86" s="3">
        <v>0</v>
      </c>
      <c r="M86" s="4">
        <v>2.4467594623565598</v>
      </c>
      <c r="N86" s="4">
        <v>0.116728782653808</v>
      </c>
      <c r="O86" s="3" t="b">
        <v>1</v>
      </c>
      <c r="P86" s="3" t="b">
        <v>1</v>
      </c>
      <c r="Q86" s="3" t="b">
        <v>1</v>
      </c>
      <c r="R86" s="3" t="b">
        <v>1</v>
      </c>
    </row>
    <row r="87" spans="1:18" x14ac:dyDescent="0.2">
      <c r="A87" s="7">
        <v>2306.0036700000001</v>
      </c>
      <c r="B87" s="3" t="s">
        <v>10</v>
      </c>
      <c r="C87" s="3">
        <v>0</v>
      </c>
      <c r="D87" s="4">
        <v>29.6379008293151</v>
      </c>
      <c r="E87" s="4">
        <v>0.16847419738769501</v>
      </c>
      <c r="F87" s="3">
        <v>0</v>
      </c>
      <c r="G87" s="4">
        <v>28.0520162582397</v>
      </c>
      <c r="H87" s="4">
        <v>0.17500758171081501</v>
      </c>
      <c r="I87" s="3">
        <v>0</v>
      </c>
      <c r="J87" s="4">
        <v>27.989581108093201</v>
      </c>
      <c r="K87" s="4">
        <v>0.17377901077270499</v>
      </c>
      <c r="L87" s="3">
        <v>0</v>
      </c>
      <c r="M87" s="4">
        <v>15.3134362697601</v>
      </c>
      <c r="N87" s="4">
        <v>0.167779445648193</v>
      </c>
      <c r="O87" s="3" t="b">
        <v>0</v>
      </c>
      <c r="P87" s="3" t="b">
        <v>1</v>
      </c>
      <c r="Q87" s="3" t="b">
        <v>1</v>
      </c>
      <c r="R87" s="3" t="b">
        <v>0</v>
      </c>
    </row>
    <row r="88" spans="1:18" x14ac:dyDescent="0.2">
      <c r="A88" s="7">
        <v>2306.0848599999999</v>
      </c>
      <c r="B88" s="3" t="s">
        <v>30</v>
      </c>
      <c r="C88" s="3">
        <v>0</v>
      </c>
      <c r="D88" s="4">
        <v>44.609050750732401</v>
      </c>
      <c r="E88" s="4">
        <v>0.16782641410827601</v>
      </c>
      <c r="F88" s="3">
        <v>0</v>
      </c>
      <c r="G88" s="4">
        <v>38.574219703674302</v>
      </c>
      <c r="H88" s="4">
        <v>0.16716337203979401</v>
      </c>
      <c r="I88" s="3">
        <v>0</v>
      </c>
      <c r="J88" s="4">
        <v>39.322261095046997</v>
      </c>
      <c r="K88" s="4">
        <v>0.17030382156372001</v>
      </c>
      <c r="L88" s="3">
        <v>0</v>
      </c>
      <c r="M88" s="4">
        <v>25.4509806632995</v>
      </c>
      <c r="N88" s="4">
        <v>0.168083906173706</v>
      </c>
      <c r="O88" s="3" t="b">
        <v>0</v>
      </c>
      <c r="P88" s="3" t="b">
        <v>0</v>
      </c>
      <c r="Q88" s="3" t="b">
        <v>1</v>
      </c>
      <c r="R88" s="3" t="b">
        <v>0</v>
      </c>
    </row>
    <row r="89" spans="1:18" x14ac:dyDescent="0.2">
      <c r="A89" s="7">
        <v>2306.0137800000002</v>
      </c>
      <c r="B89" s="3" t="s">
        <v>31</v>
      </c>
      <c r="C89" s="3">
        <v>0</v>
      </c>
      <c r="D89" s="4">
        <v>21.983762502670199</v>
      </c>
      <c r="E89" s="4">
        <v>0.16820025444030701</v>
      </c>
      <c r="F89" s="3">
        <v>0</v>
      </c>
      <c r="G89" s="4">
        <v>17.7414324283599</v>
      </c>
      <c r="H89" s="4">
        <v>0.11616253852844199</v>
      </c>
      <c r="I89" s="3">
        <v>0</v>
      </c>
      <c r="J89" s="4">
        <v>17.567486763000399</v>
      </c>
      <c r="K89" s="4">
        <v>0.169760227203369</v>
      </c>
      <c r="L89" s="3">
        <v>0</v>
      </c>
      <c r="M89" s="4">
        <v>11.3948018550872</v>
      </c>
      <c r="N89" s="4">
        <v>0.169126987457275</v>
      </c>
      <c r="O89" s="3" t="b">
        <v>0</v>
      </c>
      <c r="P89" s="3" t="b">
        <v>1</v>
      </c>
      <c r="Q89" s="3" t="b">
        <v>1</v>
      </c>
      <c r="R89" s="3" t="b">
        <v>0</v>
      </c>
    </row>
    <row r="90" spans="1:18" x14ac:dyDescent="0.2">
      <c r="A90" s="7">
        <v>2306.00218</v>
      </c>
      <c r="B90" s="3" t="s">
        <v>16</v>
      </c>
      <c r="C90" s="3">
        <v>0</v>
      </c>
      <c r="D90" s="4">
        <v>11.4338569641113</v>
      </c>
      <c r="E90" s="4">
        <v>0.115588188171386</v>
      </c>
      <c r="F90" s="3">
        <v>0</v>
      </c>
      <c r="G90" s="4">
        <v>7.9245877265930096</v>
      </c>
      <c r="H90" s="4">
        <v>0.115947484970092</v>
      </c>
      <c r="I90" s="3">
        <v>0</v>
      </c>
      <c r="J90" s="4">
        <v>5.6498093605041504</v>
      </c>
      <c r="K90" s="4">
        <v>0.11579561233520499</v>
      </c>
      <c r="L90" s="3">
        <v>0</v>
      </c>
      <c r="M90" s="4">
        <v>4.2951724529266304</v>
      </c>
      <c r="N90" s="4">
        <v>0.167651891708374</v>
      </c>
      <c r="O90" s="3" t="b">
        <v>1</v>
      </c>
      <c r="P90" s="3" t="b">
        <v>1</v>
      </c>
      <c r="Q90" s="3" t="b">
        <v>1</v>
      </c>
      <c r="R90" s="3" t="b">
        <v>1</v>
      </c>
    </row>
    <row r="91" spans="1:18" x14ac:dyDescent="0.2">
      <c r="A91" s="7">
        <v>2306.0524099999998</v>
      </c>
      <c r="B91" s="3" t="s">
        <v>10</v>
      </c>
      <c r="C91" s="3">
        <v>12</v>
      </c>
      <c r="D91" s="4">
        <v>1.27318358421325</v>
      </c>
      <c r="E91" s="4">
        <v>1.3260817527770901</v>
      </c>
      <c r="F91" s="3">
        <v>0</v>
      </c>
      <c r="G91" s="4">
        <v>22.087095737457201</v>
      </c>
      <c r="H91" s="4">
        <v>0.116740465164184</v>
      </c>
      <c r="I91" s="3">
        <v>0</v>
      </c>
      <c r="J91" s="4">
        <v>25.007714986801101</v>
      </c>
      <c r="K91" s="4">
        <v>0.116734027862548</v>
      </c>
      <c r="L91" s="3">
        <v>0</v>
      </c>
      <c r="M91" s="4">
        <v>15.0759100914001</v>
      </c>
      <c r="N91" s="4">
        <v>0.17016935348510701</v>
      </c>
      <c r="O91" s="3" t="b">
        <v>0</v>
      </c>
      <c r="P91" s="3" t="b">
        <v>0</v>
      </c>
      <c r="Q91" s="3" t="b">
        <v>1</v>
      </c>
      <c r="R91" s="3" t="b">
        <v>0</v>
      </c>
    </row>
    <row r="92" spans="1:18" x14ac:dyDescent="0.2">
      <c r="A92" s="7">
        <v>2306.1062999999999</v>
      </c>
      <c r="B92" s="3" t="s">
        <v>15</v>
      </c>
      <c r="C92" s="3">
        <v>0</v>
      </c>
      <c r="D92" s="4">
        <v>11.049741744995099</v>
      </c>
      <c r="E92" s="4">
        <v>0.117362737655639</v>
      </c>
      <c r="F92" s="3">
        <v>0</v>
      </c>
      <c r="G92" s="4">
        <v>11.5966131687164</v>
      </c>
      <c r="H92" s="4">
        <v>0.17220473289489699</v>
      </c>
      <c r="I92" s="3">
        <v>0</v>
      </c>
      <c r="J92" s="4">
        <v>11.498556375503499</v>
      </c>
      <c r="K92" s="4">
        <v>0.115714311599731</v>
      </c>
      <c r="L92" s="3">
        <v>0</v>
      </c>
      <c r="M92" s="4">
        <v>9.4764940738677907</v>
      </c>
      <c r="N92" s="4">
        <v>0.11620664596557601</v>
      </c>
      <c r="O92" s="3" t="b">
        <v>1</v>
      </c>
      <c r="P92" s="3" t="b">
        <v>1</v>
      </c>
      <c r="Q92" s="3" t="b">
        <v>1</v>
      </c>
      <c r="R92" s="3" t="b">
        <v>1</v>
      </c>
    </row>
    <row r="93" spans="1:18" x14ac:dyDescent="0.2">
      <c r="A93" s="7">
        <v>2306.0000500000001</v>
      </c>
      <c r="B93" s="3" t="s">
        <v>10</v>
      </c>
      <c r="C93" s="3">
        <v>0</v>
      </c>
      <c r="D93" s="4">
        <v>27.345668077468801</v>
      </c>
      <c r="E93" s="4">
        <v>0.170819282531738</v>
      </c>
      <c r="F93" s="3">
        <v>0</v>
      </c>
      <c r="G93" s="4">
        <v>34.400736331939697</v>
      </c>
      <c r="H93" s="4">
        <v>0.17437577247619601</v>
      </c>
      <c r="I93" s="3">
        <v>0</v>
      </c>
      <c r="J93" s="4">
        <v>28.228997945785501</v>
      </c>
      <c r="K93" s="4">
        <v>0.11582827568054101</v>
      </c>
      <c r="L93" s="3">
        <v>0</v>
      </c>
      <c r="M93" s="4">
        <v>19.620556116104101</v>
      </c>
      <c r="N93" s="4">
        <v>0.17209863662719699</v>
      </c>
      <c r="O93" s="3" t="b">
        <v>0</v>
      </c>
      <c r="P93" s="3" t="b">
        <v>1</v>
      </c>
      <c r="Q93" s="3" t="b">
        <v>1</v>
      </c>
      <c r="R93" s="3" t="b">
        <v>0</v>
      </c>
    </row>
    <row r="94" spans="1:18" x14ac:dyDescent="0.2">
      <c r="A94" s="7">
        <v>2306.0000599999998</v>
      </c>
      <c r="B94" s="3" t="s">
        <v>10</v>
      </c>
      <c r="C94" s="3">
        <v>0</v>
      </c>
      <c r="D94" s="4">
        <v>16.7550449371337</v>
      </c>
      <c r="E94" s="4">
        <v>0.118457555770874</v>
      </c>
      <c r="F94" s="3">
        <v>0</v>
      </c>
      <c r="G94" s="4">
        <v>19.106412649154599</v>
      </c>
      <c r="H94" s="4">
        <v>0.16723060607910101</v>
      </c>
      <c r="I94" s="3">
        <v>0</v>
      </c>
      <c r="J94" s="4">
        <v>15.714426517486499</v>
      </c>
      <c r="K94" s="4">
        <v>0.116381645202636</v>
      </c>
      <c r="L94" s="3">
        <v>0</v>
      </c>
      <c r="M94" s="4">
        <v>11.087456464767399</v>
      </c>
      <c r="N94" s="4">
        <v>0.172422170639038</v>
      </c>
      <c r="O94" s="3" t="b">
        <v>0</v>
      </c>
      <c r="P94" s="3" t="b">
        <v>1</v>
      </c>
      <c r="Q94" s="3" t="b">
        <v>1</v>
      </c>
      <c r="R94" s="3" t="b">
        <v>0</v>
      </c>
    </row>
    <row r="95" spans="1:18" x14ac:dyDescent="0.2">
      <c r="A95" s="7">
        <v>2306.0082200000002</v>
      </c>
      <c r="B95" s="3" t="s">
        <v>10</v>
      </c>
      <c r="C95" s="3">
        <v>0</v>
      </c>
      <c r="D95" s="4">
        <v>4.48893046379089</v>
      </c>
      <c r="E95" s="4">
        <v>0.115757942199707</v>
      </c>
      <c r="F95" s="3">
        <v>0</v>
      </c>
      <c r="G95" s="4">
        <v>5.2462007999420104</v>
      </c>
      <c r="H95" s="4">
        <v>0.17020106315612701</v>
      </c>
      <c r="I95" s="3">
        <v>0</v>
      </c>
      <c r="J95" s="4">
        <v>4.8904542922973597</v>
      </c>
      <c r="K95" s="4">
        <v>0.116239070892333</v>
      </c>
      <c r="L95" s="3">
        <v>0</v>
      </c>
      <c r="M95" s="4">
        <v>3.2887713909149099</v>
      </c>
      <c r="N95" s="4">
        <v>0.169926643371582</v>
      </c>
      <c r="O95" s="3" t="b">
        <v>1</v>
      </c>
      <c r="P95" s="3" t="b">
        <v>1</v>
      </c>
      <c r="Q95" s="3" t="b">
        <v>1</v>
      </c>
      <c r="R95" s="3" t="b">
        <v>1</v>
      </c>
    </row>
    <row r="96" spans="1:18" x14ac:dyDescent="0.2">
      <c r="A96" s="7">
        <v>2306.0023700000002</v>
      </c>
      <c r="B96" s="3" t="s">
        <v>18</v>
      </c>
      <c r="C96" s="3">
        <v>12</v>
      </c>
      <c r="D96" s="4">
        <v>4.2026650905609104</v>
      </c>
      <c r="E96" s="4">
        <v>3.9351069927215501</v>
      </c>
      <c r="F96" s="3">
        <v>12</v>
      </c>
      <c r="G96" s="4">
        <v>4.8458678722381503</v>
      </c>
      <c r="H96" s="4">
        <v>4.6437609195709202</v>
      </c>
      <c r="I96" s="3">
        <v>12</v>
      </c>
      <c r="J96" s="4">
        <v>4.0865001678466797</v>
      </c>
      <c r="K96" s="4">
        <v>0.11659884452819801</v>
      </c>
      <c r="L96" s="3">
        <v>12</v>
      </c>
      <c r="M96" s="4">
        <v>3.6043415069579998</v>
      </c>
      <c r="N96" s="4">
        <v>0.16633844375610299</v>
      </c>
      <c r="O96" s="3" t="b">
        <v>0</v>
      </c>
      <c r="P96" s="3" t="b">
        <v>0</v>
      </c>
      <c r="Q96" s="3" t="b">
        <v>0</v>
      </c>
      <c r="R96" s="3" t="b">
        <v>0</v>
      </c>
    </row>
    <row r="97" spans="1:18" x14ac:dyDescent="0.2">
      <c r="A97" s="7">
        <v>2306.1260200000002</v>
      </c>
      <c r="B97" s="3" t="s">
        <v>10</v>
      </c>
      <c r="C97" s="3">
        <v>0</v>
      </c>
      <c r="D97" s="4">
        <v>21.2283678054809</v>
      </c>
      <c r="E97" s="4">
        <v>0.115703344345092</v>
      </c>
      <c r="F97" s="3">
        <v>0</v>
      </c>
      <c r="G97" s="4">
        <v>22.039919853210399</v>
      </c>
      <c r="H97" s="4">
        <v>0.169460773468017</v>
      </c>
      <c r="I97" s="3">
        <v>0</v>
      </c>
      <c r="J97" s="4">
        <v>20.896381139755199</v>
      </c>
      <c r="K97" s="4">
        <v>0.11663389205932601</v>
      </c>
      <c r="L97" s="3">
        <v>0</v>
      </c>
      <c r="M97" s="4">
        <v>13.499331474304199</v>
      </c>
      <c r="N97" s="4">
        <v>0.173699140548706</v>
      </c>
      <c r="O97" s="3" t="b">
        <v>1</v>
      </c>
      <c r="P97" s="3" t="b">
        <v>1</v>
      </c>
      <c r="Q97" s="3" t="b">
        <v>1</v>
      </c>
      <c r="R97" s="3" t="b">
        <v>1</v>
      </c>
    </row>
    <row r="98" spans="1:18" x14ac:dyDescent="0.2">
      <c r="A98" s="7">
        <v>2306.01388</v>
      </c>
      <c r="B98" s="3" t="s">
        <v>17</v>
      </c>
      <c r="C98" s="3">
        <v>0</v>
      </c>
      <c r="D98" s="4">
        <v>20.843106269836401</v>
      </c>
      <c r="E98" s="4">
        <v>0.11589932441711399</v>
      </c>
      <c r="F98" s="3">
        <v>0</v>
      </c>
      <c r="G98" s="4">
        <v>25.0456008911132</v>
      </c>
      <c r="H98" s="4">
        <v>0.168718576431274</v>
      </c>
      <c r="I98" s="3">
        <v>0</v>
      </c>
      <c r="J98" s="4">
        <v>20.847611904144198</v>
      </c>
      <c r="K98" s="4">
        <v>0.116074085235595</v>
      </c>
      <c r="L98" s="3">
        <v>0</v>
      </c>
      <c r="M98" s="4">
        <v>15.3361189365386</v>
      </c>
      <c r="N98" s="4">
        <v>0.170991420745849</v>
      </c>
      <c r="O98" s="3" t="b">
        <v>1</v>
      </c>
      <c r="P98" s="3" t="b">
        <v>1</v>
      </c>
      <c r="Q98" s="3" t="b">
        <v>1</v>
      </c>
      <c r="R98" s="3" t="b">
        <v>1</v>
      </c>
    </row>
    <row r="99" spans="1:18" x14ac:dyDescent="0.2">
      <c r="A99" s="7">
        <v>2306.0010400000001</v>
      </c>
      <c r="B99" s="3" t="s">
        <v>26</v>
      </c>
      <c r="C99" s="3">
        <v>0</v>
      </c>
      <c r="D99" s="4">
        <v>7.4567096233367902</v>
      </c>
      <c r="E99" s="4">
        <v>0.11575365066528299</v>
      </c>
      <c r="F99" s="3">
        <v>0</v>
      </c>
      <c r="G99" s="4">
        <v>8.31839728355407</v>
      </c>
      <c r="H99" s="4">
        <v>0.116320848464965</v>
      </c>
      <c r="I99" s="3">
        <v>0</v>
      </c>
      <c r="J99" s="4">
        <v>7.6092383861541704</v>
      </c>
      <c r="K99" s="4">
        <v>0.11714434623718201</v>
      </c>
      <c r="L99" s="3">
        <v>0</v>
      </c>
      <c r="M99" s="4">
        <v>5.3502540588378897</v>
      </c>
      <c r="N99" s="4">
        <v>0.173852443695068</v>
      </c>
      <c r="O99" s="3" t="b">
        <v>1</v>
      </c>
      <c r="P99" s="3" t="b">
        <v>1</v>
      </c>
      <c r="Q99" s="3" t="b">
        <v>1</v>
      </c>
      <c r="R99" s="3" t="b">
        <v>1</v>
      </c>
    </row>
    <row r="100" spans="1:18" x14ac:dyDescent="0.2">
      <c r="A100" s="7">
        <v>2306.0022600000002</v>
      </c>
      <c r="B100" s="3" t="s">
        <v>10</v>
      </c>
      <c r="C100" s="3">
        <v>0</v>
      </c>
      <c r="D100" s="4">
        <v>10.7396864891052</v>
      </c>
      <c r="E100" s="4">
        <v>0.116757154464721</v>
      </c>
      <c r="F100" s="3">
        <v>0</v>
      </c>
      <c r="G100" s="4">
        <v>9.9671752452850306</v>
      </c>
      <c r="H100" s="4">
        <v>0.115737915039062</v>
      </c>
      <c r="I100" s="3">
        <v>0</v>
      </c>
      <c r="J100" s="4">
        <v>10.0698354244232</v>
      </c>
      <c r="K100" s="4">
        <v>0.116938829421997</v>
      </c>
      <c r="L100" s="3">
        <v>0</v>
      </c>
      <c r="M100" s="4">
        <v>7.1763963699340803</v>
      </c>
      <c r="N100" s="4">
        <v>0.16889691352844199</v>
      </c>
      <c r="O100" s="3" t="b">
        <v>1</v>
      </c>
      <c r="P100" s="3" t="b">
        <v>1</v>
      </c>
      <c r="Q100" s="3" t="b">
        <v>1</v>
      </c>
      <c r="R100" s="3" t="b">
        <v>1</v>
      </c>
    </row>
    <row r="101" spans="1:18" x14ac:dyDescent="0.2">
      <c r="A101" s="7">
        <v>2306.0027700000001</v>
      </c>
      <c r="B101" s="3" t="s">
        <v>12</v>
      </c>
      <c r="C101" s="3">
        <v>0</v>
      </c>
      <c r="D101" s="4">
        <v>7.2061030864715496</v>
      </c>
      <c r="E101" s="4">
        <v>0.119335889816284</v>
      </c>
      <c r="F101" s="3">
        <v>0</v>
      </c>
      <c r="G101" s="4">
        <v>5.09419393539428</v>
      </c>
      <c r="H101" s="4">
        <v>0.117470502853393</v>
      </c>
      <c r="I101" s="3">
        <v>0</v>
      </c>
      <c r="J101" s="4">
        <v>7.4253909587860099</v>
      </c>
      <c r="K101" s="4">
        <v>0.170881748199462</v>
      </c>
      <c r="L101" s="3">
        <v>0</v>
      </c>
      <c r="M101" s="4">
        <v>6.5034468173980704</v>
      </c>
      <c r="N101" s="4">
        <v>0.116722822189331</v>
      </c>
      <c r="O101" s="3" t="b">
        <v>1</v>
      </c>
      <c r="P101" s="3" t="b">
        <v>1</v>
      </c>
      <c r="Q101" s="3" t="b">
        <v>1</v>
      </c>
      <c r="R101" s="3" t="b">
        <v>1</v>
      </c>
    </row>
    <row r="102" spans="1:18" x14ac:dyDescent="0.2">
      <c r="A102" s="7">
        <v>2306.0171300000002</v>
      </c>
      <c r="B102" s="3" t="s">
        <v>18</v>
      </c>
      <c r="C102" s="3">
        <v>0</v>
      </c>
      <c r="D102" s="4">
        <v>13.652465343475299</v>
      </c>
      <c r="E102" s="4">
        <v>0.17165207862854001</v>
      </c>
      <c r="F102" s="3">
        <v>0</v>
      </c>
      <c r="G102" s="4">
        <v>13.6531209945678</v>
      </c>
      <c r="H102" s="4">
        <v>0.116231679916381</v>
      </c>
      <c r="I102" s="3">
        <v>0</v>
      </c>
      <c r="J102" s="4">
        <v>13.9431352615356</v>
      </c>
      <c r="K102" s="4">
        <v>0.17183017730712799</v>
      </c>
      <c r="L102" s="3">
        <v>0</v>
      </c>
      <c r="M102" s="4">
        <v>9.9533612728118896</v>
      </c>
      <c r="N102" s="4">
        <v>0.172213554382324</v>
      </c>
      <c r="O102" s="3" t="b">
        <v>1</v>
      </c>
      <c r="P102" s="3" t="b">
        <v>1</v>
      </c>
      <c r="Q102" s="3" t="b">
        <v>1</v>
      </c>
      <c r="R102" s="3" t="b">
        <v>1</v>
      </c>
    </row>
    <row r="103" spans="1:18" x14ac:dyDescent="0.2">
      <c r="A103" s="7">
        <v>2306.0025700000001</v>
      </c>
      <c r="B103" s="3" t="s">
        <v>13</v>
      </c>
      <c r="C103" s="3">
        <v>0</v>
      </c>
      <c r="D103" s="4">
        <v>5.8643040657043404</v>
      </c>
      <c r="E103" s="4">
        <v>0.118500471115112</v>
      </c>
      <c r="F103" s="3">
        <v>0</v>
      </c>
      <c r="G103" s="4">
        <v>6.2491068840026802</v>
      </c>
      <c r="H103" s="4">
        <v>0.170146703720092</v>
      </c>
      <c r="I103" s="3">
        <v>0</v>
      </c>
      <c r="J103" s="4">
        <v>6.2032082080841002</v>
      </c>
      <c r="K103" s="4">
        <v>0.17507624626159601</v>
      </c>
      <c r="L103" s="3">
        <v>0</v>
      </c>
      <c r="M103" s="4">
        <v>3.8384222984313898</v>
      </c>
      <c r="N103" s="4">
        <v>0.17785549163818301</v>
      </c>
      <c r="O103" s="3" t="b">
        <v>0</v>
      </c>
      <c r="P103" s="3" t="b">
        <v>1</v>
      </c>
      <c r="Q103" s="3" t="b">
        <v>1</v>
      </c>
      <c r="R103" s="3" t="b">
        <v>0</v>
      </c>
    </row>
    <row r="104" spans="1:18" x14ac:dyDescent="0.2">
      <c r="A104" s="7">
        <v>2306.0023000000001</v>
      </c>
      <c r="B104" s="3" t="s">
        <v>12</v>
      </c>
      <c r="C104" s="3">
        <v>0</v>
      </c>
      <c r="D104" s="4">
        <v>35.395904779434197</v>
      </c>
      <c r="E104" s="4">
        <v>0.168482065200805</v>
      </c>
      <c r="F104" s="3">
        <v>0</v>
      </c>
      <c r="G104" s="4">
        <v>35.298685550689697</v>
      </c>
      <c r="H104" s="4">
        <v>0.116192817687988</v>
      </c>
      <c r="I104" s="3">
        <v>0</v>
      </c>
      <c r="J104" s="4">
        <v>34.916579008102403</v>
      </c>
      <c r="K104" s="4">
        <v>0.17541837692260701</v>
      </c>
      <c r="L104" s="3">
        <v>0</v>
      </c>
      <c r="M104" s="4">
        <v>33.8260979652404</v>
      </c>
      <c r="N104" s="4">
        <v>0.16629981994628901</v>
      </c>
      <c r="O104" s="3" t="b">
        <v>0</v>
      </c>
      <c r="P104" s="3" t="b">
        <v>0</v>
      </c>
      <c r="Q104" s="3" t="b">
        <v>1</v>
      </c>
      <c r="R104" s="3" t="b">
        <v>0</v>
      </c>
    </row>
    <row r="105" spans="1:18" x14ac:dyDescent="0.2">
      <c r="A105" s="7">
        <v>2306.00441</v>
      </c>
      <c r="B105" s="3" t="s">
        <v>13</v>
      </c>
      <c r="C105" s="3">
        <v>0</v>
      </c>
      <c r="D105" s="4">
        <v>8.76916408538818</v>
      </c>
      <c r="E105" s="4">
        <v>0.11562848091125399</v>
      </c>
      <c r="F105" s="3">
        <v>0</v>
      </c>
      <c r="G105" s="4">
        <v>7.5719759464263898</v>
      </c>
      <c r="H105" s="4">
        <v>0.116165876388549</v>
      </c>
      <c r="I105" s="3">
        <v>0</v>
      </c>
      <c r="J105" s="4">
        <v>7.8287796974182102</v>
      </c>
      <c r="K105" s="4">
        <v>0.175127267837524</v>
      </c>
      <c r="L105" s="3">
        <v>0</v>
      </c>
      <c r="M105" s="4">
        <v>5.89709019660949</v>
      </c>
      <c r="N105" s="4">
        <v>0.16597104072570801</v>
      </c>
      <c r="O105" s="3" t="b">
        <v>1</v>
      </c>
      <c r="P105" s="3" t="b">
        <v>1</v>
      </c>
      <c r="Q105" s="3" t="b">
        <v>1</v>
      </c>
      <c r="R105" s="3" t="b">
        <v>1</v>
      </c>
    </row>
    <row r="106" spans="1:18" x14ac:dyDescent="0.2">
      <c r="A106" s="7">
        <v>2306.0018700000001</v>
      </c>
      <c r="B106" s="3" t="s">
        <v>23</v>
      </c>
      <c r="C106" s="3">
        <v>0</v>
      </c>
      <c r="D106" s="4">
        <v>13.9541361331939</v>
      </c>
      <c r="E106" s="4">
        <v>0.17131352424621499</v>
      </c>
      <c r="F106" s="3">
        <v>0</v>
      </c>
      <c r="G106" s="4">
        <v>13.5935323238372</v>
      </c>
      <c r="H106" s="4">
        <v>0.173202514648437</v>
      </c>
      <c r="I106" s="3">
        <v>0</v>
      </c>
      <c r="J106" s="4">
        <v>13.641262292861899</v>
      </c>
      <c r="K106" s="4">
        <v>0.117148637771606</v>
      </c>
      <c r="L106" s="3">
        <v>0</v>
      </c>
      <c r="M106" s="4">
        <v>11.1843421459198</v>
      </c>
      <c r="N106" s="4">
        <v>0.17424106597900299</v>
      </c>
      <c r="O106" s="3" t="b">
        <v>1</v>
      </c>
      <c r="P106" s="3" t="b">
        <v>1</v>
      </c>
      <c r="Q106" s="3" t="b">
        <v>1</v>
      </c>
      <c r="R106" s="3" t="b">
        <v>1</v>
      </c>
    </row>
    <row r="107" spans="1:18" x14ac:dyDescent="0.2">
      <c r="A107" s="7">
        <v>2306.0038199999999</v>
      </c>
      <c r="B107" s="3" t="s">
        <v>10</v>
      </c>
      <c r="C107" s="3">
        <v>0</v>
      </c>
      <c r="D107" s="4">
        <v>17.366673707962001</v>
      </c>
      <c r="E107" s="4">
        <v>0.11577796936035099</v>
      </c>
      <c r="F107" s="3">
        <v>0</v>
      </c>
      <c r="G107" s="4">
        <v>17.084884881973199</v>
      </c>
      <c r="H107" s="4">
        <v>0.171024084091186</v>
      </c>
      <c r="I107" s="3">
        <v>0</v>
      </c>
      <c r="J107" s="4">
        <v>17.132153272628699</v>
      </c>
      <c r="K107" s="4">
        <v>0.17065262794494601</v>
      </c>
      <c r="L107" s="3">
        <v>0</v>
      </c>
      <c r="M107" s="4">
        <v>13.157922267913801</v>
      </c>
      <c r="N107" s="4">
        <v>0.16714239120483301</v>
      </c>
      <c r="O107" s="3" t="b">
        <v>0</v>
      </c>
      <c r="P107" s="3" t="b">
        <v>0</v>
      </c>
      <c r="Q107" s="3" t="b">
        <v>1</v>
      </c>
      <c r="R107" s="3" t="b">
        <v>0</v>
      </c>
    </row>
    <row r="108" spans="1:18" x14ac:dyDescent="0.2">
      <c r="A108" s="7">
        <v>2306.00675</v>
      </c>
      <c r="B108" s="3" t="s">
        <v>23</v>
      </c>
      <c r="C108" s="3">
        <v>0</v>
      </c>
      <c r="D108" s="4">
        <v>9.9235253334045392</v>
      </c>
      <c r="E108" s="4">
        <v>0.16670870780944799</v>
      </c>
      <c r="F108" s="3">
        <v>0</v>
      </c>
      <c r="G108" s="4">
        <v>10.025489807128899</v>
      </c>
      <c r="H108" s="4">
        <v>0.17093610763549799</v>
      </c>
      <c r="I108" s="3">
        <v>12</v>
      </c>
      <c r="J108" s="4">
        <v>7.1074554920196498</v>
      </c>
      <c r="K108" s="4">
        <v>0.21795701980590801</v>
      </c>
      <c r="L108" s="3">
        <v>0</v>
      </c>
      <c r="M108" s="4">
        <v>5.3506591320037797</v>
      </c>
      <c r="N108" s="4">
        <v>0.167738437652587</v>
      </c>
      <c r="O108" s="3" t="b">
        <v>1</v>
      </c>
      <c r="P108" s="3" t="b">
        <v>1</v>
      </c>
      <c r="Q108" s="3" t="b">
        <v>1</v>
      </c>
      <c r="R108" s="3" t="b">
        <v>1</v>
      </c>
    </row>
    <row r="109" spans="1:18" x14ac:dyDescent="0.2">
      <c r="A109" s="7">
        <v>2306.1384800000001</v>
      </c>
      <c r="B109" s="3" t="s">
        <v>32</v>
      </c>
      <c r="C109" s="3">
        <v>0</v>
      </c>
      <c r="D109" s="4">
        <v>16.271944522857599</v>
      </c>
      <c r="E109" s="4">
        <v>0.16722559928894001</v>
      </c>
      <c r="F109" s="3">
        <v>0</v>
      </c>
      <c r="G109" s="4">
        <v>15.767955064773499</v>
      </c>
      <c r="H109" s="4">
        <v>0.167473554611206</v>
      </c>
      <c r="I109" s="3">
        <v>12</v>
      </c>
      <c r="J109" s="4">
        <v>16.523157119750898</v>
      </c>
      <c r="K109" s="4">
        <v>0.22079229354858301</v>
      </c>
      <c r="L109" s="3">
        <v>0</v>
      </c>
      <c r="M109" s="4">
        <v>10.533032178878701</v>
      </c>
      <c r="N109" s="4">
        <v>0.16948914527893</v>
      </c>
      <c r="O109" s="3" t="b">
        <v>0</v>
      </c>
      <c r="P109" s="3" t="b">
        <v>0</v>
      </c>
      <c r="Q109" s="3" t="b">
        <v>1</v>
      </c>
      <c r="R109" s="3" t="b">
        <v>0</v>
      </c>
    </row>
    <row r="110" spans="1:18" x14ac:dyDescent="0.2">
      <c r="A110" s="7">
        <v>2306.0057299999999</v>
      </c>
      <c r="B110" s="3" t="s">
        <v>12</v>
      </c>
      <c r="C110" s="3">
        <v>0</v>
      </c>
      <c r="D110" s="4">
        <v>14.158983469009399</v>
      </c>
      <c r="E110" s="4">
        <v>0.16701841354370101</v>
      </c>
      <c r="F110" s="3">
        <v>0</v>
      </c>
      <c r="G110" s="4">
        <v>14.715395689010601</v>
      </c>
      <c r="H110" s="4">
        <v>0.115824937820434</v>
      </c>
      <c r="I110" s="3">
        <v>0</v>
      </c>
      <c r="J110" s="4">
        <v>14.6420586109161</v>
      </c>
      <c r="K110" s="4">
        <v>0.116331338882446</v>
      </c>
      <c r="L110" s="3">
        <v>0</v>
      </c>
      <c r="M110" s="4">
        <v>11.006341695785499</v>
      </c>
      <c r="N110" s="4">
        <v>0.16843986511230399</v>
      </c>
      <c r="O110" s="3" t="b">
        <v>0</v>
      </c>
      <c r="P110" s="3" t="b">
        <v>0</v>
      </c>
      <c r="Q110" s="3" t="b">
        <v>1</v>
      </c>
      <c r="R110" s="3" t="b">
        <v>0</v>
      </c>
    </row>
    <row r="111" spans="1:18" x14ac:dyDescent="0.2">
      <c r="A111" s="7">
        <v>2306.0035800000001</v>
      </c>
      <c r="B111" s="3" t="s">
        <v>10</v>
      </c>
      <c r="C111" s="3">
        <v>0</v>
      </c>
      <c r="D111" s="4">
        <v>22.447920083999598</v>
      </c>
      <c r="E111" s="4">
        <v>0.115430355072021</v>
      </c>
      <c r="F111" s="3">
        <v>0</v>
      </c>
      <c r="G111" s="4">
        <v>22.151390075683501</v>
      </c>
      <c r="H111" s="4">
        <v>0.116554975509643</v>
      </c>
      <c r="I111" s="3">
        <v>0</v>
      </c>
      <c r="J111" s="4">
        <v>22.705084323883</v>
      </c>
      <c r="K111" s="4">
        <v>0.1156587600708</v>
      </c>
      <c r="L111" s="3">
        <v>0</v>
      </c>
      <c r="M111" s="4">
        <v>14.303079128265299</v>
      </c>
      <c r="N111" s="4">
        <v>0.16998338699340801</v>
      </c>
      <c r="O111" s="3" t="b">
        <v>1</v>
      </c>
      <c r="P111" s="3" t="b">
        <v>1</v>
      </c>
      <c r="Q111" s="3" t="b">
        <v>1</v>
      </c>
      <c r="R111" s="3" t="b">
        <v>1</v>
      </c>
    </row>
    <row r="112" spans="1:18" x14ac:dyDescent="0.2">
      <c r="A112" s="7">
        <v>2306.0008200000002</v>
      </c>
      <c r="B112" s="3" t="s">
        <v>13</v>
      </c>
      <c r="C112" s="3">
        <v>0</v>
      </c>
      <c r="D112" s="4">
        <v>10.285370111465401</v>
      </c>
      <c r="E112" s="4">
        <v>0.11634087562561</v>
      </c>
      <c r="F112" s="3">
        <v>0</v>
      </c>
      <c r="G112" s="4">
        <v>10.6800422668457</v>
      </c>
      <c r="H112" s="4">
        <v>0.169763088226318</v>
      </c>
      <c r="I112" s="3">
        <v>0</v>
      </c>
      <c r="J112" s="4">
        <v>11.2309956550598</v>
      </c>
      <c r="K112" s="4">
        <v>0.11610746383666901</v>
      </c>
      <c r="L112" s="3">
        <v>0</v>
      </c>
      <c r="M112" s="4">
        <v>7.8695716857910103</v>
      </c>
      <c r="N112" s="4">
        <v>0.168890476226806</v>
      </c>
      <c r="O112" s="3" t="b">
        <v>0</v>
      </c>
      <c r="P112" s="3" t="b">
        <v>1</v>
      </c>
      <c r="Q112" s="3" t="b">
        <v>1</v>
      </c>
      <c r="R112" s="3" t="b">
        <v>0</v>
      </c>
    </row>
    <row r="113" spans="1:18" x14ac:dyDescent="0.2">
      <c r="A113" s="7">
        <v>2306.00461</v>
      </c>
      <c r="B113" s="3" t="s">
        <v>10</v>
      </c>
      <c r="C113" s="3">
        <v>12</v>
      </c>
      <c r="D113" s="4">
        <v>3.68572926521301</v>
      </c>
      <c r="E113" s="4">
        <v>3.7944209575653001</v>
      </c>
      <c r="F113" s="3">
        <v>12</v>
      </c>
      <c r="G113" s="4">
        <v>3.7879295349121</v>
      </c>
      <c r="H113" s="4">
        <v>3.7386457920074401</v>
      </c>
      <c r="I113" s="3">
        <v>12</v>
      </c>
      <c r="J113" s="4">
        <v>4.1394703388214102</v>
      </c>
      <c r="K113" s="4">
        <v>3.7958562374114901</v>
      </c>
      <c r="L113" s="3">
        <v>12</v>
      </c>
      <c r="M113" s="4">
        <v>2.8988833427429199</v>
      </c>
      <c r="N113" s="4">
        <v>3.1379194259643501</v>
      </c>
      <c r="O113" s="3" t="b">
        <v>1</v>
      </c>
      <c r="P113" s="3" t="b">
        <v>1</v>
      </c>
      <c r="Q113" s="3" t="b">
        <v>1</v>
      </c>
      <c r="R113" s="3" t="b">
        <v>1</v>
      </c>
    </row>
    <row r="114" spans="1:18" x14ac:dyDescent="0.2">
      <c r="A114" s="7">
        <v>2306.03442</v>
      </c>
      <c r="B114" s="3" t="s">
        <v>10</v>
      </c>
      <c r="C114" s="3">
        <v>0</v>
      </c>
      <c r="D114" s="4">
        <v>20.018513679504299</v>
      </c>
      <c r="E114" s="4">
        <v>0.116380929946899</v>
      </c>
      <c r="F114" s="3">
        <v>0</v>
      </c>
      <c r="G114" s="4">
        <v>20.592114210128699</v>
      </c>
      <c r="H114" s="4">
        <v>0.117057561874389</v>
      </c>
      <c r="I114" s="3">
        <v>0</v>
      </c>
      <c r="J114" s="4">
        <v>21.4100241661071</v>
      </c>
      <c r="K114" s="4">
        <v>0.17361950874328599</v>
      </c>
      <c r="L114" s="3">
        <v>0</v>
      </c>
      <c r="M114" s="4">
        <v>15.909199953079201</v>
      </c>
      <c r="N114" s="4">
        <v>0.16765403747558499</v>
      </c>
      <c r="O114" s="3" t="b">
        <v>1</v>
      </c>
      <c r="P114" s="3" t="b">
        <v>1</v>
      </c>
      <c r="Q114" s="3" t="b">
        <v>1</v>
      </c>
      <c r="R114" s="3" t="b">
        <v>1</v>
      </c>
    </row>
    <row r="115" spans="1:18" x14ac:dyDescent="0.2">
      <c r="A115" s="7">
        <v>2306.07888</v>
      </c>
      <c r="B115" s="3" t="s">
        <v>17</v>
      </c>
      <c r="C115" s="3">
        <v>0</v>
      </c>
      <c r="D115" s="4">
        <v>60.4867389202117</v>
      </c>
      <c r="E115" s="4">
        <v>0.16575241088867099</v>
      </c>
      <c r="F115" s="3">
        <v>0</v>
      </c>
      <c r="G115" s="4">
        <v>58.079889059066701</v>
      </c>
      <c r="H115" s="4">
        <v>0.16684079170227001</v>
      </c>
      <c r="I115" s="3">
        <v>12</v>
      </c>
      <c r="J115" s="4">
        <v>59.0087535381317</v>
      </c>
      <c r="K115" s="4">
        <v>0.217552900314331</v>
      </c>
      <c r="L115" s="3">
        <v>12</v>
      </c>
      <c r="M115" s="4">
        <v>11.0389122962951</v>
      </c>
      <c r="N115" s="4">
        <v>0.16652941703796301</v>
      </c>
      <c r="O115" s="3" t="b">
        <v>0</v>
      </c>
      <c r="P115" s="3" t="b">
        <v>0</v>
      </c>
      <c r="Q115" s="3" t="b">
        <v>0</v>
      </c>
      <c r="R115" s="3" t="b">
        <v>0</v>
      </c>
    </row>
    <row r="116" spans="1:18" x14ac:dyDescent="0.2">
      <c r="A116" s="7">
        <v>2306.0135799999998</v>
      </c>
      <c r="B116" s="3" t="s">
        <v>10</v>
      </c>
      <c r="C116" s="3">
        <v>0</v>
      </c>
      <c r="D116" s="4">
        <v>12.3320858478546</v>
      </c>
      <c r="E116" s="4">
        <v>0.115867614746093</v>
      </c>
      <c r="F116" s="3">
        <v>0</v>
      </c>
      <c r="G116" s="4">
        <v>12.442997455596901</v>
      </c>
      <c r="H116" s="4">
        <v>0.119116067886352</v>
      </c>
      <c r="I116" s="3">
        <v>0</v>
      </c>
      <c r="J116" s="4">
        <v>12.650179624557399</v>
      </c>
      <c r="K116" s="4">
        <v>0.16949796676635701</v>
      </c>
      <c r="L116" s="3">
        <v>0</v>
      </c>
      <c r="M116" s="4">
        <v>9.0678946971893293</v>
      </c>
      <c r="N116" s="4">
        <v>0.16658687591552701</v>
      </c>
      <c r="O116" s="3" t="b">
        <v>0</v>
      </c>
      <c r="P116" s="3" t="b">
        <v>1</v>
      </c>
      <c r="Q116" s="3" t="b">
        <v>1</v>
      </c>
      <c r="R116" s="3" t="b">
        <v>0</v>
      </c>
    </row>
    <row r="117" spans="1:18" x14ac:dyDescent="0.2">
      <c r="A117" s="7">
        <v>2306.0071200000002</v>
      </c>
      <c r="B117" s="3" t="s">
        <v>10</v>
      </c>
      <c r="C117" s="3">
        <v>0</v>
      </c>
      <c r="D117" s="4">
        <v>4.3414523601531902</v>
      </c>
      <c r="E117" s="4">
        <v>0.11584734916687001</v>
      </c>
      <c r="F117" s="3">
        <v>0</v>
      </c>
      <c r="G117" s="4">
        <v>4.4553265571594203</v>
      </c>
      <c r="H117" s="4">
        <v>0.11695361137390101</v>
      </c>
      <c r="I117" s="3">
        <v>0</v>
      </c>
      <c r="J117" s="4">
        <v>5.24847364425659</v>
      </c>
      <c r="K117" s="4">
        <v>0.117141008377075</v>
      </c>
      <c r="L117" s="3">
        <v>0</v>
      </c>
      <c r="M117" s="4">
        <v>4.1915085315704301</v>
      </c>
      <c r="N117" s="4">
        <v>0.16876244544982899</v>
      </c>
      <c r="O117" s="3" t="b">
        <v>1</v>
      </c>
      <c r="P117" s="3" t="b">
        <v>1</v>
      </c>
      <c r="Q117" s="3" t="b">
        <v>1</v>
      </c>
      <c r="R117" s="3" t="b">
        <v>1</v>
      </c>
    </row>
    <row r="118" spans="1:18" x14ac:dyDescent="0.2">
      <c r="A118" s="7">
        <v>2306.0034999999998</v>
      </c>
      <c r="B118" s="3" t="s">
        <v>10</v>
      </c>
      <c r="C118" s="3">
        <v>0</v>
      </c>
      <c r="D118" s="4">
        <v>12.142583847045801</v>
      </c>
      <c r="E118" s="4">
        <v>0.116480112075805</v>
      </c>
      <c r="F118" s="3">
        <v>0</v>
      </c>
      <c r="G118" s="4">
        <v>12.8616750240325</v>
      </c>
      <c r="H118" s="4">
        <v>0.168602705001831</v>
      </c>
      <c r="I118" s="3">
        <v>0</v>
      </c>
      <c r="J118" s="4">
        <v>13.595374345779399</v>
      </c>
      <c r="K118" s="4">
        <v>0.116113901138305</v>
      </c>
      <c r="L118" s="3">
        <v>0</v>
      </c>
      <c r="M118" s="4">
        <v>8.3130378723144496</v>
      </c>
      <c r="N118" s="4">
        <v>0.16751670837402299</v>
      </c>
      <c r="O118" s="3" t="b">
        <v>0</v>
      </c>
      <c r="P118" s="3" t="b">
        <v>1</v>
      </c>
      <c r="Q118" s="3" t="b">
        <v>1</v>
      </c>
      <c r="R118" s="3" t="b">
        <v>0</v>
      </c>
    </row>
    <row r="119" spans="1:18" x14ac:dyDescent="0.2">
      <c r="A119" s="7">
        <v>2306.1638600000001</v>
      </c>
      <c r="B119" s="3" t="s">
        <v>16</v>
      </c>
      <c r="C119" s="3">
        <v>0</v>
      </c>
      <c r="D119" s="4">
        <v>9.7181885242462105</v>
      </c>
      <c r="E119" s="4">
        <v>0.115438938140869</v>
      </c>
      <c r="F119" s="3">
        <v>0</v>
      </c>
      <c r="G119" s="4">
        <v>9.9749760627746493</v>
      </c>
      <c r="H119" s="4">
        <v>0.16996884346008301</v>
      </c>
      <c r="I119" s="3">
        <v>0</v>
      </c>
      <c r="J119" s="4">
        <v>7.1044726371765101</v>
      </c>
      <c r="K119" s="4">
        <v>0.116872310638427</v>
      </c>
      <c r="L119" s="3">
        <v>0</v>
      </c>
      <c r="M119" s="4">
        <v>5.1611225605010898</v>
      </c>
      <c r="N119" s="4">
        <v>0.115505218505859</v>
      </c>
      <c r="O119" s="3" t="b">
        <v>1</v>
      </c>
      <c r="P119" s="3" t="b">
        <v>1</v>
      </c>
      <c r="Q119" s="3" t="b">
        <v>1</v>
      </c>
      <c r="R119" s="3" t="b">
        <v>1</v>
      </c>
    </row>
    <row r="120" spans="1:18" x14ac:dyDescent="0.2">
      <c r="A120" s="7">
        <v>2306.0027500000001</v>
      </c>
      <c r="B120" s="3" t="s">
        <v>23</v>
      </c>
      <c r="C120" s="3">
        <v>12</v>
      </c>
      <c r="D120" s="4">
        <v>2.7290518283843901</v>
      </c>
      <c r="E120" s="4">
        <v>3.0312120914459202</v>
      </c>
      <c r="F120" s="3">
        <v>0</v>
      </c>
      <c r="G120" s="4">
        <v>8.7801218032836896</v>
      </c>
      <c r="H120" s="4">
        <v>0.169972419738769</v>
      </c>
      <c r="I120" s="3">
        <v>12</v>
      </c>
      <c r="J120" s="4">
        <v>9.6351058483123708</v>
      </c>
      <c r="K120" s="4">
        <v>1.1969568729400599</v>
      </c>
      <c r="L120" s="3">
        <v>0</v>
      </c>
      <c r="M120" s="4">
        <v>6.6103591918945304</v>
      </c>
      <c r="N120" s="4">
        <v>0.168511152267456</v>
      </c>
      <c r="O120" s="3" t="b">
        <v>0</v>
      </c>
      <c r="P120" s="3" t="b">
        <v>1</v>
      </c>
      <c r="Q120" s="3" t="b">
        <v>1</v>
      </c>
      <c r="R120" s="3" t="b">
        <v>0</v>
      </c>
    </row>
    <row r="121" spans="1:18" x14ac:dyDescent="0.2">
      <c r="A121" s="7">
        <v>2306.0074599999998</v>
      </c>
      <c r="B121" s="3" t="s">
        <v>10</v>
      </c>
      <c r="C121" s="3">
        <v>0</v>
      </c>
      <c r="D121" s="4">
        <v>3.18291091918945</v>
      </c>
      <c r="E121" s="4">
        <v>0.11556196212768501</v>
      </c>
      <c r="F121" s="3">
        <v>0</v>
      </c>
      <c r="G121" s="4">
        <v>3.1866204738616899</v>
      </c>
      <c r="H121" s="4">
        <v>0.116768836975097</v>
      </c>
      <c r="I121" s="3">
        <v>0</v>
      </c>
      <c r="J121" s="4">
        <v>3.2815401554107599</v>
      </c>
      <c r="K121" s="4">
        <v>0.11612844467163</v>
      </c>
      <c r="L121" s="3">
        <v>0</v>
      </c>
      <c r="M121" s="4">
        <v>2.8863649368286102</v>
      </c>
      <c r="N121" s="4">
        <v>0.17567324638366699</v>
      </c>
      <c r="O121" s="3" t="b">
        <v>1</v>
      </c>
      <c r="P121" s="3" t="b">
        <v>0</v>
      </c>
      <c r="Q121" s="3" t="b">
        <v>0</v>
      </c>
      <c r="R121" s="3" t="b">
        <v>1</v>
      </c>
    </row>
    <row r="122" spans="1:18" x14ac:dyDescent="0.2">
      <c r="A122" s="7">
        <v>2306.1754099999998</v>
      </c>
      <c r="B122" s="3" t="s">
        <v>10</v>
      </c>
      <c r="C122" s="3">
        <v>0</v>
      </c>
      <c r="D122" s="4">
        <v>6.7524118423461896</v>
      </c>
      <c r="E122" s="4">
        <v>0.119807243347167</v>
      </c>
      <c r="F122" s="3">
        <v>0</v>
      </c>
      <c r="G122" s="4">
        <v>6.9519309997558496</v>
      </c>
      <c r="H122" s="4">
        <v>0.171015739440917</v>
      </c>
      <c r="I122" s="3">
        <v>0</v>
      </c>
      <c r="J122" s="4">
        <v>7.3066096305847097</v>
      </c>
      <c r="K122" s="4">
        <v>0.118967533111572</v>
      </c>
      <c r="L122" s="3">
        <v>0</v>
      </c>
      <c r="M122" s="4">
        <v>5.5514528751373202</v>
      </c>
      <c r="N122" s="4">
        <v>0.17139053344726499</v>
      </c>
      <c r="O122" s="3" t="b">
        <v>1</v>
      </c>
      <c r="P122" s="3" t="b">
        <v>1</v>
      </c>
      <c r="Q122" s="3" t="b">
        <v>1</v>
      </c>
      <c r="R122" s="3" t="b">
        <v>1</v>
      </c>
    </row>
    <row r="123" spans="1:18" x14ac:dyDescent="0.2">
      <c r="A123" s="7">
        <v>2306.0277299999998</v>
      </c>
      <c r="B123" s="3" t="s">
        <v>33</v>
      </c>
      <c r="C123" s="3">
        <v>0</v>
      </c>
      <c r="D123" s="4">
        <v>11.391961574554401</v>
      </c>
      <c r="E123" s="4">
        <v>0.16828036308288499</v>
      </c>
      <c r="F123" s="3">
        <v>0</v>
      </c>
      <c r="G123" s="4">
        <v>11.9404473304748</v>
      </c>
      <c r="H123" s="4">
        <v>0.17329072952270499</v>
      </c>
      <c r="I123" s="3">
        <v>0</v>
      </c>
      <c r="J123" s="4">
        <v>13.157587528228699</v>
      </c>
      <c r="K123" s="4">
        <v>0.16962623596191401</v>
      </c>
      <c r="L123" s="3">
        <v>0</v>
      </c>
      <c r="M123" s="4">
        <v>7.8117482662200901</v>
      </c>
      <c r="N123" s="4">
        <v>0.17215871810913</v>
      </c>
      <c r="O123" s="3" t="b">
        <v>0</v>
      </c>
      <c r="P123" s="3" t="b">
        <v>0</v>
      </c>
      <c r="Q123" s="3" t="b">
        <v>1</v>
      </c>
      <c r="R123" s="3" t="b">
        <v>0</v>
      </c>
    </row>
    <row r="124" spans="1:18" x14ac:dyDescent="0.2">
      <c r="A124" s="7">
        <v>2306.0051600000002</v>
      </c>
      <c r="B124" s="3" t="s">
        <v>34</v>
      </c>
      <c r="C124" s="3">
        <v>0</v>
      </c>
      <c r="D124" s="4">
        <v>14.8927354812622</v>
      </c>
      <c r="E124" s="4">
        <v>0.11610221862792899</v>
      </c>
      <c r="F124" s="3">
        <v>0</v>
      </c>
      <c r="G124" s="4">
        <v>14.912860393524101</v>
      </c>
      <c r="H124" s="4">
        <v>0.16894984245300201</v>
      </c>
      <c r="I124" s="3">
        <v>0</v>
      </c>
      <c r="J124" s="4">
        <v>15.6074314117431</v>
      </c>
      <c r="K124" s="4">
        <v>0.116016387939453</v>
      </c>
      <c r="L124" s="3">
        <v>0</v>
      </c>
      <c r="M124" s="4">
        <v>10.492006778717</v>
      </c>
      <c r="N124" s="4">
        <v>0.16906690597534099</v>
      </c>
      <c r="O124" s="3" t="b">
        <v>1</v>
      </c>
      <c r="P124" s="3" t="b">
        <v>1</v>
      </c>
      <c r="Q124" s="3" t="b">
        <v>1</v>
      </c>
      <c r="R124" s="3" t="b">
        <v>1</v>
      </c>
    </row>
    <row r="125" spans="1:18" x14ac:dyDescent="0.2">
      <c r="A125" s="7">
        <v>2306.00387</v>
      </c>
      <c r="B125" s="3" t="s">
        <v>13</v>
      </c>
      <c r="C125" s="3">
        <v>0</v>
      </c>
      <c r="D125" s="4">
        <v>4.8899405002593896</v>
      </c>
      <c r="E125" s="4">
        <v>0.115760564804077</v>
      </c>
      <c r="F125" s="3">
        <v>0</v>
      </c>
      <c r="G125" s="4">
        <v>5.6070601940155003</v>
      </c>
      <c r="H125" s="4">
        <v>0.17343020439147899</v>
      </c>
      <c r="I125" s="3">
        <v>0</v>
      </c>
      <c r="J125" s="4">
        <v>5.3517916202545104</v>
      </c>
      <c r="K125" s="4">
        <v>0.119420528411865</v>
      </c>
      <c r="L125" s="3">
        <v>0</v>
      </c>
      <c r="M125" s="4">
        <v>3.6374433040618799</v>
      </c>
      <c r="N125" s="4">
        <v>0.16683721542358301</v>
      </c>
      <c r="O125" s="3" t="b">
        <v>1</v>
      </c>
      <c r="P125" s="3" t="b">
        <v>1</v>
      </c>
      <c r="Q125" s="3" t="b">
        <v>1</v>
      </c>
      <c r="R125" s="3" t="b">
        <v>1</v>
      </c>
    </row>
    <row r="126" spans="1:18" x14ac:dyDescent="0.2">
      <c r="A126" s="7">
        <v>2306.0298400000001</v>
      </c>
      <c r="B126" s="3" t="s">
        <v>10</v>
      </c>
      <c r="C126" s="3">
        <v>0</v>
      </c>
      <c r="D126" s="4">
        <v>19.214702844619701</v>
      </c>
      <c r="E126" s="4">
        <v>0.168060302734375</v>
      </c>
      <c r="F126" s="3">
        <v>0</v>
      </c>
      <c r="G126" s="4">
        <v>19.6393558979034</v>
      </c>
      <c r="H126" s="4">
        <v>0.11602783203125</v>
      </c>
      <c r="I126" s="3">
        <v>0</v>
      </c>
      <c r="J126" s="4">
        <v>19.790514707565301</v>
      </c>
      <c r="K126" s="4">
        <v>0.16781854629516599</v>
      </c>
      <c r="L126" s="3">
        <v>0</v>
      </c>
      <c r="M126" s="4">
        <v>13.298468589782701</v>
      </c>
      <c r="N126" s="4">
        <v>0.16879367828369099</v>
      </c>
      <c r="O126" s="3" t="b">
        <v>0</v>
      </c>
      <c r="P126" s="3" t="b">
        <v>1</v>
      </c>
      <c r="Q126" s="3" t="b">
        <v>1</v>
      </c>
      <c r="R126" s="3" t="b">
        <v>0</v>
      </c>
    </row>
    <row r="127" spans="1:18" x14ac:dyDescent="0.2">
      <c r="A127" s="7">
        <v>2306.0065300000001</v>
      </c>
      <c r="B127" s="3" t="s">
        <v>13</v>
      </c>
      <c r="C127" s="3">
        <v>0</v>
      </c>
      <c r="D127" s="4">
        <v>8.8602716922759992</v>
      </c>
      <c r="E127" s="4">
        <v>0.166461706161499</v>
      </c>
      <c r="F127" s="3">
        <v>0</v>
      </c>
      <c r="G127" s="4">
        <v>8.8152894973754794</v>
      </c>
      <c r="H127" s="4">
        <v>0.11596107482910099</v>
      </c>
      <c r="I127" s="3">
        <v>12</v>
      </c>
      <c r="J127" s="4">
        <v>9.0684683322906494</v>
      </c>
      <c r="K127" s="4">
        <v>0.218769311904907</v>
      </c>
      <c r="L127" s="3">
        <v>0</v>
      </c>
      <c r="M127" s="4">
        <v>6.7555201053619296</v>
      </c>
      <c r="N127" s="4">
        <v>0.16595077514648399</v>
      </c>
      <c r="O127" s="3" t="b">
        <v>0</v>
      </c>
      <c r="P127" s="3" t="b">
        <v>1</v>
      </c>
      <c r="Q127" s="3" t="b">
        <v>1</v>
      </c>
      <c r="R127" s="3" t="b">
        <v>0</v>
      </c>
    </row>
    <row r="128" spans="1:18" x14ac:dyDescent="0.2">
      <c r="A128" s="7">
        <v>2306.1758300000001</v>
      </c>
      <c r="B128" s="3" t="s">
        <v>23</v>
      </c>
      <c r="C128" s="3">
        <v>0</v>
      </c>
      <c r="D128" s="4">
        <v>7.1720902919769198</v>
      </c>
      <c r="E128" s="4">
        <v>0.116391897201538</v>
      </c>
      <c r="F128" s="3">
        <v>0</v>
      </c>
      <c r="G128" s="4">
        <v>6.9527494907379097</v>
      </c>
      <c r="H128" s="4">
        <v>0.116158962249755</v>
      </c>
      <c r="I128" s="3">
        <v>0</v>
      </c>
      <c r="J128" s="4">
        <v>7.5745944976806596</v>
      </c>
      <c r="K128" s="4">
        <v>0.116936683654785</v>
      </c>
      <c r="L128" s="3">
        <v>0</v>
      </c>
      <c r="M128" s="4">
        <v>6.0182735919952304</v>
      </c>
      <c r="N128" s="4">
        <v>0.167967319488525</v>
      </c>
      <c r="O128" s="3" t="b">
        <v>1</v>
      </c>
      <c r="P128" s="3" t="b">
        <v>1</v>
      </c>
      <c r="Q128" s="3" t="b">
        <v>1</v>
      </c>
      <c r="R128" s="3" t="b">
        <v>1</v>
      </c>
    </row>
    <row r="129" spans="1:18" x14ac:dyDescent="0.2">
      <c r="A129" s="7">
        <v>2306.0323699999999</v>
      </c>
      <c r="B129" s="3" t="s">
        <v>18</v>
      </c>
      <c r="C129" s="3">
        <v>0</v>
      </c>
      <c r="D129" s="4">
        <v>5.95332431793212</v>
      </c>
      <c r="E129" s="4">
        <v>0.11587476730346601</v>
      </c>
      <c r="F129" s="3">
        <v>0</v>
      </c>
      <c r="G129" s="4">
        <v>6.0033516883850098</v>
      </c>
      <c r="H129" s="4">
        <v>0.172660112380981</v>
      </c>
      <c r="I129" s="3">
        <v>0</v>
      </c>
      <c r="J129" s="4">
        <v>6.65769243240356</v>
      </c>
      <c r="K129" s="4">
        <v>0.116817235946655</v>
      </c>
      <c r="L129" s="3">
        <v>0</v>
      </c>
      <c r="M129" s="4">
        <v>4.9523355960845903</v>
      </c>
      <c r="N129" s="4">
        <v>0.17088985443115201</v>
      </c>
      <c r="O129" s="3" t="b">
        <v>0</v>
      </c>
      <c r="P129" s="3" t="b">
        <v>1</v>
      </c>
      <c r="Q129" s="3" t="b">
        <v>0</v>
      </c>
      <c r="R129" s="3" t="b">
        <v>1</v>
      </c>
    </row>
    <row r="130" spans="1:18" x14ac:dyDescent="0.2">
      <c r="A130" s="7">
        <v>2306.0014200000001</v>
      </c>
      <c r="B130" s="3" t="s">
        <v>12</v>
      </c>
      <c r="C130" s="3">
        <v>0</v>
      </c>
      <c r="D130" s="4">
        <v>19.368379831314002</v>
      </c>
      <c r="E130" s="4">
        <v>0.131494760513305</v>
      </c>
      <c r="F130" s="3">
        <v>0</v>
      </c>
      <c r="G130" s="4">
        <v>18.833918809890701</v>
      </c>
      <c r="H130" s="4">
        <v>0.17113447189330999</v>
      </c>
      <c r="I130" s="3">
        <v>12</v>
      </c>
      <c r="J130" s="4">
        <v>20.176594495773301</v>
      </c>
      <c r="K130" s="4">
        <v>0.22034692764282199</v>
      </c>
      <c r="L130" s="3">
        <v>0</v>
      </c>
      <c r="M130" s="4">
        <v>12.8912601470947</v>
      </c>
      <c r="N130" s="4">
        <v>0.17023730278015101</v>
      </c>
      <c r="O130" s="3" t="b">
        <v>1</v>
      </c>
      <c r="P130" s="3" t="b">
        <v>1</v>
      </c>
      <c r="Q130" s="3" t="b">
        <v>1</v>
      </c>
      <c r="R130" s="3" t="b">
        <v>1</v>
      </c>
    </row>
    <row r="131" spans="1:18" x14ac:dyDescent="0.2">
      <c r="A131" s="7">
        <v>2306.0041700000002</v>
      </c>
      <c r="B131" s="3" t="s">
        <v>18</v>
      </c>
      <c r="C131" s="3">
        <v>0</v>
      </c>
      <c r="D131" s="4">
        <v>8.2614052295684797</v>
      </c>
      <c r="E131" s="4">
        <v>0.11570858955383299</v>
      </c>
      <c r="F131" s="3">
        <v>0</v>
      </c>
      <c r="G131" s="4">
        <v>8.3254725933074898</v>
      </c>
      <c r="H131" s="4">
        <v>0.17037439346313399</v>
      </c>
      <c r="I131" s="3">
        <v>0</v>
      </c>
      <c r="J131" s="4">
        <v>8.5879092216491699</v>
      </c>
      <c r="K131" s="4">
        <v>0.11584424972534101</v>
      </c>
      <c r="L131" s="3">
        <v>0</v>
      </c>
      <c r="M131" s="4">
        <v>5.9523260593414298</v>
      </c>
      <c r="N131" s="4">
        <v>0.13618707656860299</v>
      </c>
      <c r="O131" s="3" t="b">
        <v>1</v>
      </c>
      <c r="P131" s="3" t="b">
        <v>1</v>
      </c>
      <c r="Q131" s="3" t="b">
        <v>1</v>
      </c>
      <c r="R131" s="3" t="b">
        <v>1</v>
      </c>
    </row>
    <row r="132" spans="1:18" x14ac:dyDescent="0.2">
      <c r="A132" s="7">
        <v>2306.0032900000001</v>
      </c>
      <c r="B132" s="3" t="s">
        <v>10</v>
      </c>
      <c r="C132" s="3">
        <v>0</v>
      </c>
      <c r="D132" s="4">
        <v>1.97648048400878</v>
      </c>
      <c r="E132" s="4">
        <v>0.11676526069641099</v>
      </c>
      <c r="F132" s="3">
        <v>0</v>
      </c>
      <c r="G132" s="4">
        <v>1.72623014450073</v>
      </c>
      <c r="H132" s="4">
        <v>0.11662745475769</v>
      </c>
      <c r="I132" s="3">
        <v>0</v>
      </c>
      <c r="J132" s="4">
        <v>2.0288617610931401</v>
      </c>
      <c r="K132" s="4">
        <v>0.119388818740844</v>
      </c>
      <c r="L132" s="3">
        <v>0</v>
      </c>
      <c r="M132" s="4">
        <v>2.1308674812316801</v>
      </c>
      <c r="N132" s="4">
        <v>0.168002128601074</v>
      </c>
      <c r="O132" s="3" t="b">
        <v>1</v>
      </c>
      <c r="P132" s="3" t="b">
        <v>1</v>
      </c>
      <c r="Q132" s="3" t="b">
        <v>0</v>
      </c>
      <c r="R132" s="3" t="b">
        <v>0</v>
      </c>
    </row>
    <row r="133" spans="1:18" x14ac:dyDescent="0.2">
      <c r="A133" s="7">
        <v>2306.00425</v>
      </c>
      <c r="B133" s="3" t="s">
        <v>10</v>
      </c>
      <c r="C133" s="3">
        <v>0</v>
      </c>
      <c r="D133" s="4">
        <v>17.263842582702601</v>
      </c>
      <c r="E133" s="4">
        <v>0.17338228225707999</v>
      </c>
      <c r="F133" s="3">
        <v>0</v>
      </c>
      <c r="G133" s="4">
        <v>16.6104748249053</v>
      </c>
      <c r="H133" s="4">
        <v>0.16908597946166901</v>
      </c>
      <c r="I133" s="3">
        <v>0</v>
      </c>
      <c r="J133" s="4">
        <v>11.8311560153961</v>
      </c>
      <c r="K133" s="4">
        <v>0.16994309425354001</v>
      </c>
      <c r="L133" s="3">
        <v>0</v>
      </c>
      <c r="M133" s="4">
        <v>7.7586851119995099</v>
      </c>
      <c r="N133" s="4">
        <v>0.16648697853088301</v>
      </c>
      <c r="O133" s="3" t="b">
        <v>0</v>
      </c>
      <c r="P133" s="3" t="b">
        <v>1</v>
      </c>
      <c r="Q133" s="3" t="b">
        <v>1</v>
      </c>
      <c r="R133" s="3" t="b">
        <v>0</v>
      </c>
    </row>
    <row r="134" spans="1:18" x14ac:dyDescent="0.2">
      <c r="A134" s="7">
        <v>2306.00063</v>
      </c>
      <c r="B134" s="3" t="s">
        <v>35</v>
      </c>
      <c r="C134" s="3">
        <v>0</v>
      </c>
      <c r="D134" s="4">
        <v>19.852397441863999</v>
      </c>
      <c r="E134" s="4">
        <v>0.174150705337524</v>
      </c>
      <c r="F134" s="3">
        <v>0</v>
      </c>
      <c r="G134" s="4">
        <v>20.909447669982899</v>
      </c>
      <c r="H134" s="4">
        <v>0.167759418487548</v>
      </c>
      <c r="I134" s="3">
        <v>0</v>
      </c>
      <c r="J134" s="4">
        <v>20.8107750415802</v>
      </c>
      <c r="K134" s="4">
        <v>0.166438102722167</v>
      </c>
      <c r="L134" s="3">
        <v>0</v>
      </c>
      <c r="M134" s="4">
        <v>16.9872870445251</v>
      </c>
      <c r="N134" s="4">
        <v>0.167458295822143</v>
      </c>
      <c r="O134" s="3" t="b">
        <v>0</v>
      </c>
      <c r="P134" s="3" t="b">
        <v>1</v>
      </c>
      <c r="Q134" s="3" t="b">
        <v>1</v>
      </c>
      <c r="R134" s="3" t="b">
        <v>0</v>
      </c>
    </row>
    <row r="135" spans="1:18" x14ac:dyDescent="0.2">
      <c r="A135" s="7">
        <v>2306.00047</v>
      </c>
      <c r="B135" s="3" t="s">
        <v>26</v>
      </c>
      <c r="C135" s="3">
        <v>0</v>
      </c>
      <c r="D135" s="4">
        <v>15.4618971347808</v>
      </c>
      <c r="E135" s="4">
        <v>0.118844747543334</v>
      </c>
      <c r="F135" s="3">
        <v>0</v>
      </c>
      <c r="G135" s="4">
        <v>15.149171590805</v>
      </c>
      <c r="H135" s="4">
        <v>0.119274854660034</v>
      </c>
      <c r="I135" s="3">
        <v>0</v>
      </c>
      <c r="J135" s="4">
        <v>15.851954698562601</v>
      </c>
      <c r="K135" s="4">
        <v>0.116594552993774</v>
      </c>
      <c r="L135" s="3">
        <v>0</v>
      </c>
      <c r="M135" s="4">
        <v>10.038373470306301</v>
      </c>
      <c r="N135" s="4">
        <v>0.16661715507507299</v>
      </c>
      <c r="O135" s="3" t="b">
        <v>1</v>
      </c>
      <c r="P135" s="3" t="b">
        <v>1</v>
      </c>
      <c r="Q135" s="3" t="b">
        <v>1</v>
      </c>
      <c r="R135" s="3" t="b">
        <v>1</v>
      </c>
    </row>
    <row r="136" spans="1:18" x14ac:dyDescent="0.2">
      <c r="A136" s="7">
        <v>2306.00207</v>
      </c>
      <c r="B136" s="3" t="s">
        <v>13</v>
      </c>
      <c r="C136" s="3">
        <v>0</v>
      </c>
      <c r="D136" s="4">
        <v>18.7687888145446</v>
      </c>
      <c r="E136" s="4">
        <v>0.17176342010498</v>
      </c>
      <c r="F136" s="3">
        <v>0</v>
      </c>
      <c r="G136" s="4">
        <v>17.807667255401601</v>
      </c>
      <c r="H136" s="4">
        <v>0.11596870422363199</v>
      </c>
      <c r="I136" s="3">
        <v>0</v>
      </c>
      <c r="J136" s="4">
        <v>17.4304230213165</v>
      </c>
      <c r="K136" s="4">
        <v>0.17127037048339799</v>
      </c>
      <c r="L136" s="3">
        <v>0</v>
      </c>
      <c r="M136" s="4">
        <v>13.294140100479099</v>
      </c>
      <c r="N136" s="4">
        <v>0.16650724411010701</v>
      </c>
      <c r="O136" s="3" t="b">
        <v>0</v>
      </c>
      <c r="P136" s="3" t="b">
        <v>1</v>
      </c>
      <c r="Q136" s="3" t="b">
        <v>1</v>
      </c>
      <c r="R136" s="3" t="b">
        <v>0</v>
      </c>
    </row>
    <row r="137" spans="1:18" x14ac:dyDescent="0.2">
      <c r="A137" s="7">
        <v>2306.0024800000001</v>
      </c>
      <c r="B137" s="3" t="s">
        <v>17</v>
      </c>
      <c r="C137" s="3">
        <v>0</v>
      </c>
      <c r="D137" s="4">
        <v>31.745054721832201</v>
      </c>
      <c r="E137" s="4">
        <v>0.16921186447143499</v>
      </c>
      <c r="F137" s="3">
        <v>0</v>
      </c>
      <c r="G137" s="4">
        <v>31.9084372520446</v>
      </c>
      <c r="H137" s="4">
        <v>0.171457529067993</v>
      </c>
      <c r="I137" s="3">
        <v>0</v>
      </c>
      <c r="J137" s="4">
        <v>32.918577671050997</v>
      </c>
      <c r="K137" s="4">
        <v>0.17133998870849601</v>
      </c>
      <c r="L137" s="3">
        <v>12</v>
      </c>
      <c r="M137" s="4">
        <v>5.9519836902618399</v>
      </c>
      <c r="N137" s="4">
        <v>6.1183528900146396</v>
      </c>
      <c r="O137" s="3" t="b">
        <v>0</v>
      </c>
      <c r="P137" s="3" t="b">
        <v>1</v>
      </c>
      <c r="Q137" s="3" t="b">
        <v>0</v>
      </c>
      <c r="R137" s="3" t="b">
        <v>0</v>
      </c>
    </row>
    <row r="138" spans="1:18" x14ac:dyDescent="0.2">
      <c r="A138" s="7">
        <v>2306.0003200000001</v>
      </c>
      <c r="B138" s="3" t="s">
        <v>10</v>
      </c>
      <c r="C138" s="3">
        <v>0</v>
      </c>
      <c r="D138" s="4">
        <v>7.7252817153930602</v>
      </c>
      <c r="E138" s="4">
        <v>0.11646819114685</v>
      </c>
      <c r="F138" s="3">
        <v>0</v>
      </c>
      <c r="G138" s="4">
        <v>7.5592231750488201</v>
      </c>
      <c r="H138" s="4">
        <v>0.115562915802001</v>
      </c>
      <c r="I138" s="3">
        <v>12</v>
      </c>
      <c r="J138" s="4">
        <v>7.4047493934631303</v>
      </c>
      <c r="K138" s="4">
        <v>0.16712689399719199</v>
      </c>
      <c r="L138" s="3">
        <v>0</v>
      </c>
      <c r="M138" s="4">
        <v>5.1434810161590496</v>
      </c>
      <c r="N138" s="4">
        <v>0.166325569152832</v>
      </c>
      <c r="O138" s="3" t="b">
        <v>0</v>
      </c>
      <c r="P138" s="3" t="b">
        <v>0</v>
      </c>
      <c r="Q138" s="3" t="b">
        <v>1</v>
      </c>
      <c r="R138" s="3" t="b">
        <v>0</v>
      </c>
    </row>
    <row r="139" spans="1:18" x14ac:dyDescent="0.2">
      <c r="A139" s="7">
        <v>2306.0005200000001</v>
      </c>
      <c r="B139" s="3" t="s">
        <v>10</v>
      </c>
      <c r="C139" s="3">
        <v>0</v>
      </c>
      <c r="D139" s="4">
        <v>17.732753753662099</v>
      </c>
      <c r="E139" s="4">
        <v>0.17033290863037101</v>
      </c>
      <c r="F139" s="3">
        <v>0</v>
      </c>
      <c r="G139" s="4">
        <v>17.080331325530999</v>
      </c>
      <c r="H139" s="4">
        <v>0.17030429840087799</v>
      </c>
      <c r="I139" s="3">
        <v>12</v>
      </c>
      <c r="J139" s="4">
        <v>17.226319313049299</v>
      </c>
      <c r="K139" s="4">
        <v>0.21687507629394501</v>
      </c>
      <c r="L139" s="3">
        <v>0</v>
      </c>
      <c r="M139" s="4">
        <v>12.486319780349699</v>
      </c>
      <c r="N139" s="4">
        <v>0.16993951797485299</v>
      </c>
      <c r="O139" s="3" t="b">
        <v>1</v>
      </c>
      <c r="P139" s="3" t="b">
        <v>1</v>
      </c>
      <c r="Q139" s="3" t="b">
        <v>0</v>
      </c>
      <c r="R139" s="3" t="b">
        <v>0</v>
      </c>
    </row>
    <row r="140" spans="1:18" x14ac:dyDescent="0.2">
      <c r="A140" s="7">
        <v>2306.0001299999999</v>
      </c>
      <c r="B140" s="3" t="s">
        <v>10</v>
      </c>
      <c r="C140" s="3">
        <v>0</v>
      </c>
      <c r="D140" s="4">
        <v>20.848761558532701</v>
      </c>
      <c r="E140" s="4">
        <v>0.11590576171875</v>
      </c>
      <c r="F140" s="3">
        <v>0</v>
      </c>
      <c r="G140" s="4">
        <v>21.842977046966499</v>
      </c>
      <c r="H140" s="4">
        <v>0.17003965377807601</v>
      </c>
      <c r="I140" s="3">
        <v>0</v>
      </c>
      <c r="J140" s="4">
        <v>22.6643676757812</v>
      </c>
      <c r="K140" s="4">
        <v>0.16828727722167899</v>
      </c>
      <c r="L140" s="3">
        <v>0</v>
      </c>
      <c r="M140" s="4">
        <v>15.884712934494001</v>
      </c>
      <c r="N140" s="4">
        <v>0.16707181930541901</v>
      </c>
      <c r="O140" s="3" t="b">
        <v>1</v>
      </c>
      <c r="P140" s="3" t="b">
        <v>1</v>
      </c>
      <c r="Q140" s="3" t="b">
        <v>1</v>
      </c>
      <c r="R140" s="3" t="b">
        <v>1</v>
      </c>
    </row>
    <row r="141" spans="1:18" x14ac:dyDescent="0.2">
      <c r="A141" s="7">
        <v>2306.0021299999999</v>
      </c>
      <c r="B141" s="3" t="s">
        <v>10</v>
      </c>
      <c r="C141" s="3">
        <v>0</v>
      </c>
      <c r="D141" s="4">
        <v>14.105634689331</v>
      </c>
      <c r="E141" s="4">
        <v>0.117992162704467</v>
      </c>
      <c r="F141" s="3">
        <v>0</v>
      </c>
      <c r="G141" s="4">
        <v>14.6977448463439</v>
      </c>
      <c r="H141" s="4">
        <v>0.119365453720092</v>
      </c>
      <c r="I141" s="3">
        <v>0</v>
      </c>
      <c r="J141" s="4">
        <v>14.705988407135001</v>
      </c>
      <c r="K141" s="4">
        <v>0.117810726165771</v>
      </c>
      <c r="L141" s="3">
        <v>0</v>
      </c>
      <c r="M141" s="4">
        <v>13.9528293609619</v>
      </c>
      <c r="N141" s="4">
        <v>0.116609334945678</v>
      </c>
      <c r="O141" s="3" t="b">
        <v>1</v>
      </c>
      <c r="P141" s="3" t="b">
        <v>1</v>
      </c>
      <c r="Q141" s="3" t="b">
        <v>1</v>
      </c>
      <c r="R141" s="3" t="b">
        <v>1</v>
      </c>
    </row>
    <row r="142" spans="1:18" x14ac:dyDescent="0.2">
      <c r="A142" s="7">
        <v>2306.11627</v>
      </c>
      <c r="B142" s="3" t="s">
        <v>36</v>
      </c>
      <c r="C142" s="3">
        <v>0</v>
      </c>
      <c r="D142" s="4">
        <v>7.2176749706268302</v>
      </c>
      <c r="E142" s="4">
        <v>0.116905689239501</v>
      </c>
      <c r="F142" s="3">
        <v>0</v>
      </c>
      <c r="G142" s="4">
        <v>7.6065142154693604</v>
      </c>
      <c r="H142" s="4">
        <v>0.116173267364501</v>
      </c>
      <c r="I142" s="3">
        <v>0</v>
      </c>
      <c r="J142" s="4">
        <v>7.8593077659606898</v>
      </c>
      <c r="K142" s="4">
        <v>0.17276239395141599</v>
      </c>
      <c r="L142" s="3">
        <v>0</v>
      </c>
      <c r="M142" s="4">
        <v>5.0521588325500399</v>
      </c>
      <c r="N142" s="4">
        <v>0.16995334625244099</v>
      </c>
      <c r="O142" s="3" t="b">
        <v>1</v>
      </c>
      <c r="P142" s="3" t="b">
        <v>1</v>
      </c>
      <c r="Q142" s="3" t="b">
        <v>1</v>
      </c>
      <c r="R142" s="3" t="b">
        <v>1</v>
      </c>
    </row>
    <row r="143" spans="1:18" x14ac:dyDescent="0.2">
      <c r="A143" s="7">
        <v>2306.0908399999998</v>
      </c>
      <c r="B143" s="3" t="s">
        <v>10</v>
      </c>
      <c r="C143" s="3">
        <v>0</v>
      </c>
      <c r="D143" s="4">
        <v>6.9100875854492099</v>
      </c>
      <c r="E143" s="4">
        <v>0.16705632209777799</v>
      </c>
      <c r="F143" s="3">
        <v>0</v>
      </c>
      <c r="G143" s="4">
        <v>7.0542688369750897</v>
      </c>
      <c r="H143" s="4">
        <v>0.16722679138183499</v>
      </c>
      <c r="I143" s="3">
        <v>12</v>
      </c>
      <c r="J143" s="4">
        <v>5.1102364063262904</v>
      </c>
      <c r="K143" s="4">
        <v>0.16589689254760701</v>
      </c>
      <c r="L143" s="3">
        <v>0</v>
      </c>
      <c r="M143" s="4">
        <v>3.9065787792205802</v>
      </c>
      <c r="N143" s="4">
        <v>0.170094490051269</v>
      </c>
      <c r="O143" s="3" t="b">
        <v>1</v>
      </c>
      <c r="P143" s="3" t="b">
        <v>1</v>
      </c>
      <c r="Q143" s="3" t="b">
        <v>1</v>
      </c>
      <c r="R143" s="3" t="b">
        <v>1</v>
      </c>
    </row>
    <row r="144" spans="1:18" x14ac:dyDescent="0.2">
      <c r="A144" s="7">
        <v>2306.0163200000002</v>
      </c>
      <c r="B144" s="3" t="s">
        <v>10</v>
      </c>
      <c r="C144" s="3">
        <v>0</v>
      </c>
      <c r="D144" s="4">
        <v>2.6794295310974099</v>
      </c>
      <c r="E144" s="4">
        <v>0.11527204513549801</v>
      </c>
      <c r="F144" s="3">
        <v>0</v>
      </c>
      <c r="G144" s="4">
        <v>2.6489133834838801</v>
      </c>
      <c r="H144" s="4">
        <v>0.116950035095214</v>
      </c>
      <c r="I144" s="3">
        <v>0</v>
      </c>
      <c r="J144" s="4">
        <v>3.0871798992156898</v>
      </c>
      <c r="K144" s="4">
        <v>0.116081714630126</v>
      </c>
      <c r="L144" s="3">
        <v>0</v>
      </c>
      <c r="M144" s="4">
        <v>2.5846762657165501</v>
      </c>
      <c r="N144" s="4">
        <v>0.17044782638549799</v>
      </c>
      <c r="O144" s="3" t="b">
        <v>1</v>
      </c>
      <c r="P144" s="3" t="b">
        <v>1</v>
      </c>
      <c r="Q144" s="3" t="b">
        <v>1</v>
      </c>
      <c r="R144" s="3" t="b">
        <v>1</v>
      </c>
    </row>
    <row r="145" spans="1:18" x14ac:dyDescent="0.2">
      <c r="A145" s="7">
        <v>2306.0032700000002</v>
      </c>
      <c r="B145" s="3" t="s">
        <v>13</v>
      </c>
      <c r="C145" s="3">
        <v>0</v>
      </c>
      <c r="D145" s="4">
        <v>4.8397321701049796</v>
      </c>
      <c r="E145" s="4">
        <v>0.11728167533874501</v>
      </c>
      <c r="F145" s="3">
        <v>0</v>
      </c>
      <c r="G145" s="4">
        <v>4.9410920143127397</v>
      </c>
      <c r="H145" s="4">
        <v>0.16998863220214799</v>
      </c>
      <c r="I145" s="3">
        <v>0</v>
      </c>
      <c r="J145" s="4">
        <v>4.9426712989807102</v>
      </c>
      <c r="K145" s="4">
        <v>0.115646839141845</v>
      </c>
      <c r="L145" s="3">
        <v>0</v>
      </c>
      <c r="M145" s="4">
        <v>4.3416123390197701</v>
      </c>
      <c r="N145" s="4">
        <v>0.11573600769042899</v>
      </c>
      <c r="O145" s="3" t="b">
        <v>1</v>
      </c>
      <c r="P145" s="3" t="b">
        <v>1</v>
      </c>
      <c r="Q145" s="3" t="b">
        <v>1</v>
      </c>
      <c r="R145" s="3" t="b">
        <v>1</v>
      </c>
    </row>
    <row r="146" spans="1:18" x14ac:dyDescent="0.2">
      <c r="A146" s="7">
        <v>2306.0013899999999</v>
      </c>
      <c r="B146" s="3" t="s">
        <v>16</v>
      </c>
      <c r="C146" s="3">
        <v>0</v>
      </c>
      <c r="D146" s="4">
        <v>23.157326221466001</v>
      </c>
      <c r="E146" s="4">
        <v>0.1174898147583</v>
      </c>
      <c r="F146" s="3">
        <v>0</v>
      </c>
      <c r="G146" s="4">
        <v>24.527737855911202</v>
      </c>
      <c r="H146" s="4">
        <v>0.11682772636413501</v>
      </c>
      <c r="I146" s="3">
        <v>0</v>
      </c>
      <c r="J146" s="4">
        <v>24.5693295001983</v>
      </c>
      <c r="K146" s="4">
        <v>0.168914079666137</v>
      </c>
      <c r="L146" s="3">
        <v>0</v>
      </c>
      <c r="M146" s="4">
        <v>20.438205480575501</v>
      </c>
      <c r="N146" s="4">
        <v>0.168282270431518</v>
      </c>
      <c r="O146" s="3" t="b">
        <v>1</v>
      </c>
      <c r="P146" s="3" t="b">
        <v>1</v>
      </c>
      <c r="Q146" s="3" t="b">
        <v>1</v>
      </c>
      <c r="R146" s="3" t="b">
        <v>1</v>
      </c>
    </row>
    <row r="147" spans="1:18" x14ac:dyDescent="0.2">
      <c r="A147" s="7">
        <v>2306.0033699999999</v>
      </c>
      <c r="B147" s="3" t="s">
        <v>18</v>
      </c>
      <c r="C147" s="3">
        <v>0</v>
      </c>
      <c r="D147" s="4">
        <v>17.955109834670999</v>
      </c>
      <c r="E147" s="4">
        <v>0.16831588745117099</v>
      </c>
      <c r="F147" s="3">
        <v>0</v>
      </c>
      <c r="G147" s="4">
        <v>18.2608354091644</v>
      </c>
      <c r="H147" s="4">
        <v>0.115996599197387</v>
      </c>
      <c r="I147" s="3">
        <v>0</v>
      </c>
      <c r="J147" s="4">
        <v>19.775535821914598</v>
      </c>
      <c r="K147" s="4">
        <v>0.16725826263427701</v>
      </c>
      <c r="L147" s="3">
        <v>0</v>
      </c>
      <c r="M147" s="4">
        <v>15.726447105407701</v>
      </c>
      <c r="N147" s="4">
        <v>0.22853589057922299</v>
      </c>
      <c r="O147" s="3" t="b">
        <v>0</v>
      </c>
      <c r="P147" s="3" t="b">
        <v>1</v>
      </c>
      <c r="Q147" s="3" t="b">
        <v>1</v>
      </c>
      <c r="R147" s="3" t="b">
        <v>0</v>
      </c>
    </row>
    <row r="148" spans="1:18" x14ac:dyDescent="0.2">
      <c r="A148" s="7">
        <v>2306.0025999999998</v>
      </c>
      <c r="B148" s="3" t="s">
        <v>13</v>
      </c>
      <c r="C148" s="3">
        <v>0</v>
      </c>
      <c r="D148" s="4">
        <v>8.1684653759002597</v>
      </c>
      <c r="E148" s="4">
        <v>0.116584062576293</v>
      </c>
      <c r="F148" s="3">
        <v>0</v>
      </c>
      <c r="G148" s="4">
        <v>8.8148999214172292</v>
      </c>
      <c r="H148" s="4">
        <v>0.116058111190795</v>
      </c>
      <c r="I148" s="3">
        <v>0</v>
      </c>
      <c r="J148" s="4">
        <v>9.03389573097229</v>
      </c>
      <c r="K148" s="4">
        <v>0.17227339744567799</v>
      </c>
      <c r="L148" s="3">
        <v>0</v>
      </c>
      <c r="M148" s="4">
        <v>6.0032322406768799</v>
      </c>
      <c r="N148" s="4">
        <v>0.167751789093017</v>
      </c>
      <c r="O148" s="3" t="b">
        <v>1</v>
      </c>
      <c r="P148" s="3" t="b">
        <v>1</v>
      </c>
      <c r="Q148" s="3" t="b">
        <v>1</v>
      </c>
      <c r="R148" s="3" t="b">
        <v>1</v>
      </c>
    </row>
    <row r="149" spans="1:18" x14ac:dyDescent="0.2">
      <c r="A149" s="7">
        <v>2306.0041500000002</v>
      </c>
      <c r="B149" s="3" t="s">
        <v>37</v>
      </c>
      <c r="C149" s="3">
        <v>0</v>
      </c>
      <c r="D149" s="4">
        <v>8.4100372791290194</v>
      </c>
      <c r="E149" s="4">
        <v>0.115641593933105</v>
      </c>
      <c r="F149" s="3">
        <v>0</v>
      </c>
      <c r="G149" s="4">
        <v>9.2307355403900093</v>
      </c>
      <c r="H149" s="4">
        <v>0.166644811630249</v>
      </c>
      <c r="I149" s="3">
        <v>0</v>
      </c>
      <c r="J149" s="4">
        <v>9.2154252529144198</v>
      </c>
      <c r="K149" s="4">
        <v>0.11544609069824199</v>
      </c>
      <c r="L149" s="3">
        <v>0</v>
      </c>
      <c r="M149" s="4">
        <v>7.8728315830230704</v>
      </c>
      <c r="N149" s="4">
        <v>0.16996717453002899</v>
      </c>
      <c r="O149" s="3" t="b">
        <v>1</v>
      </c>
      <c r="P149" s="3" t="b">
        <v>1</v>
      </c>
      <c r="Q149" s="3" t="b">
        <v>0</v>
      </c>
      <c r="R149" s="3" t="b">
        <v>0</v>
      </c>
    </row>
    <row r="150" spans="1:18" x14ac:dyDescent="0.2">
      <c r="A150" s="7">
        <v>2306.1365599999999</v>
      </c>
      <c r="B150" s="3" t="s">
        <v>38</v>
      </c>
      <c r="C150" s="3">
        <v>0</v>
      </c>
      <c r="D150" s="4">
        <v>10.425935029983499</v>
      </c>
      <c r="E150" s="4">
        <v>0.117057561874389</v>
      </c>
      <c r="F150" s="3">
        <v>0</v>
      </c>
      <c r="G150" s="4">
        <v>17.5799961090087</v>
      </c>
      <c r="H150" s="4">
        <v>0.26941442489624001</v>
      </c>
      <c r="I150" s="3">
        <v>0</v>
      </c>
      <c r="J150" s="4">
        <v>11.182890176773</v>
      </c>
      <c r="K150" s="4">
        <v>0.116809129714965</v>
      </c>
      <c r="L150" s="3">
        <v>0</v>
      </c>
      <c r="M150" s="4">
        <v>7.88555884361267</v>
      </c>
      <c r="N150" s="4">
        <v>0.16951227188110299</v>
      </c>
      <c r="O150" s="3" t="b">
        <v>1</v>
      </c>
      <c r="P150" s="3" t="b">
        <v>1</v>
      </c>
      <c r="Q150" s="3" t="b">
        <v>1</v>
      </c>
      <c r="R150" s="3" t="b">
        <v>1</v>
      </c>
    </row>
    <row r="151" spans="1:18" x14ac:dyDescent="0.2">
      <c r="A151" s="7">
        <v>2306.0341600000002</v>
      </c>
      <c r="B151" s="3" t="s">
        <v>39</v>
      </c>
      <c r="C151" s="3">
        <v>0</v>
      </c>
      <c r="D151" s="4">
        <v>17.679065465927099</v>
      </c>
      <c r="E151" s="4">
        <v>0.17097353935241699</v>
      </c>
      <c r="F151" s="3">
        <v>0</v>
      </c>
      <c r="G151" s="4">
        <v>35.571056842803898</v>
      </c>
      <c r="H151" s="4">
        <v>0.26897597312927202</v>
      </c>
      <c r="I151" s="3">
        <v>12</v>
      </c>
      <c r="J151" s="4">
        <v>18.5963742733001</v>
      </c>
      <c r="K151" s="4">
        <v>0.220197439193725</v>
      </c>
      <c r="L151" s="3">
        <v>0</v>
      </c>
      <c r="M151" s="4">
        <v>13.5554599761962</v>
      </c>
      <c r="N151" s="4">
        <v>0.16789579391479401</v>
      </c>
      <c r="O151" s="3" t="b">
        <v>0</v>
      </c>
      <c r="P151" s="3" t="b">
        <v>1</v>
      </c>
      <c r="Q151" s="3" t="b">
        <v>1</v>
      </c>
      <c r="R151" s="3" t="b">
        <v>0</v>
      </c>
    </row>
    <row r="152" spans="1:18" x14ac:dyDescent="0.2">
      <c r="A152" s="7">
        <v>2306.0026400000002</v>
      </c>
      <c r="B152" s="3" t="s">
        <v>40</v>
      </c>
      <c r="C152" s="3">
        <v>0</v>
      </c>
      <c r="D152" s="4">
        <v>25.0622315406799</v>
      </c>
      <c r="E152" s="4">
        <v>0.17417311668395899</v>
      </c>
      <c r="F152" s="3">
        <v>0</v>
      </c>
      <c r="G152" s="4">
        <v>42.920887708663898</v>
      </c>
      <c r="H152" s="4">
        <v>0.16767930984497001</v>
      </c>
      <c r="I152" s="3">
        <v>0</v>
      </c>
      <c r="J152" s="4">
        <v>26.570167303085299</v>
      </c>
      <c r="K152" s="4">
        <v>0.16717004776000899</v>
      </c>
      <c r="L152" s="3">
        <v>0</v>
      </c>
      <c r="M152" s="4">
        <v>21.315677404403601</v>
      </c>
      <c r="N152" s="4">
        <v>0.222815036773681</v>
      </c>
      <c r="O152" s="3" t="b">
        <v>1</v>
      </c>
      <c r="P152" s="3" t="b">
        <v>1</v>
      </c>
      <c r="Q152" s="3" t="b">
        <v>1</v>
      </c>
      <c r="R152" s="3" t="b">
        <v>1</v>
      </c>
    </row>
    <row r="153" spans="1:18" x14ac:dyDescent="0.2">
      <c r="A153" s="7">
        <v>2306.0056300000001</v>
      </c>
      <c r="B153" s="3" t="s">
        <v>23</v>
      </c>
      <c r="C153" s="3">
        <v>0</v>
      </c>
      <c r="D153" s="4">
        <v>12.7361743450164</v>
      </c>
      <c r="E153" s="4">
        <v>0.17116594314575101</v>
      </c>
      <c r="F153" s="3">
        <v>0</v>
      </c>
      <c r="G153" s="4">
        <v>21.096877574920601</v>
      </c>
      <c r="H153" s="4">
        <v>0.217927455902099</v>
      </c>
      <c r="I153" s="3">
        <v>12</v>
      </c>
      <c r="J153" s="4">
        <v>13.6351926326751</v>
      </c>
      <c r="K153" s="4">
        <v>0.217199087142944</v>
      </c>
      <c r="L153" s="3">
        <v>0</v>
      </c>
      <c r="M153" s="4">
        <v>8.4682166576385498</v>
      </c>
      <c r="N153" s="4">
        <v>0.16711688041687001</v>
      </c>
      <c r="O153" s="3" t="b">
        <v>1</v>
      </c>
      <c r="P153" s="3" t="b">
        <v>1</v>
      </c>
      <c r="Q153" s="3" t="b">
        <v>1</v>
      </c>
      <c r="R153" s="3" t="b">
        <v>1</v>
      </c>
    </row>
    <row r="154" spans="1:18" x14ac:dyDescent="0.2">
      <c r="A154" s="7">
        <v>2306.0672800000002</v>
      </c>
      <c r="B154" s="3" t="s">
        <v>10</v>
      </c>
      <c r="C154" s="3">
        <v>12</v>
      </c>
      <c r="D154" s="4">
        <v>10.585250377655001</v>
      </c>
      <c r="E154" s="4">
        <v>12.095788478851301</v>
      </c>
      <c r="F154" s="3">
        <v>12</v>
      </c>
      <c r="G154" s="4">
        <v>17.431566953659001</v>
      </c>
      <c r="H154" s="4">
        <v>17.4144287109375</v>
      </c>
      <c r="I154" s="3">
        <v>12</v>
      </c>
      <c r="J154" s="4">
        <v>11.3902027606964</v>
      </c>
      <c r="K154" s="4">
        <v>0.16737055778503401</v>
      </c>
      <c r="L154" s="3">
        <v>12</v>
      </c>
      <c r="M154" s="4">
        <v>12.2508511543273</v>
      </c>
      <c r="N154" s="4">
        <v>0.16822075843810999</v>
      </c>
      <c r="O154" s="3" t="b">
        <v>1</v>
      </c>
      <c r="P154" s="3" t="b">
        <v>0</v>
      </c>
      <c r="Q154" s="3" t="b">
        <v>1</v>
      </c>
      <c r="R154" s="3" t="b">
        <v>0</v>
      </c>
    </row>
    <row r="155" spans="1:18" x14ac:dyDescent="0.2">
      <c r="A155" s="7">
        <v>2306.0218799999998</v>
      </c>
      <c r="B155" s="3" t="s">
        <v>13</v>
      </c>
      <c r="C155" s="3">
        <v>0</v>
      </c>
      <c r="D155" s="4">
        <v>11.680018424987701</v>
      </c>
      <c r="E155" s="4">
        <v>0.16717290878295801</v>
      </c>
      <c r="F155" s="3">
        <v>0</v>
      </c>
      <c r="G155" s="4">
        <v>21.237744808197</v>
      </c>
      <c r="H155" s="4">
        <v>0.16701269149780201</v>
      </c>
      <c r="I155" s="3">
        <v>0</v>
      </c>
      <c r="J155" s="4">
        <v>12.749081611633301</v>
      </c>
      <c r="K155" s="4">
        <v>0.169629096984863</v>
      </c>
      <c r="L155" s="3">
        <v>0</v>
      </c>
      <c r="M155" s="4">
        <v>8.4724144935607892</v>
      </c>
      <c r="N155" s="4">
        <v>0.168598651885986</v>
      </c>
      <c r="O155" s="3" t="b">
        <v>0</v>
      </c>
      <c r="P155" s="3" t="b">
        <v>1</v>
      </c>
      <c r="Q155" s="3" t="b">
        <v>1</v>
      </c>
      <c r="R155" s="3" t="b">
        <v>0</v>
      </c>
    </row>
    <row r="156" spans="1:18" x14ac:dyDescent="0.2">
      <c r="A156" s="7">
        <v>2306.0005700000002</v>
      </c>
      <c r="B156" s="3" t="s">
        <v>16</v>
      </c>
      <c r="C156" s="3">
        <v>0</v>
      </c>
      <c r="D156" s="4">
        <v>13.7010691165924</v>
      </c>
      <c r="E156" s="4">
        <v>0.16752958297729401</v>
      </c>
      <c r="F156" s="3">
        <v>0</v>
      </c>
      <c r="G156" s="4">
        <v>21.679345846176101</v>
      </c>
      <c r="H156" s="4">
        <v>0.219438076019287</v>
      </c>
      <c r="I156" s="3">
        <v>0</v>
      </c>
      <c r="J156" s="4">
        <v>14.625335216522201</v>
      </c>
      <c r="K156" s="4">
        <v>0.17254137992858801</v>
      </c>
      <c r="L156" s="3">
        <v>0</v>
      </c>
      <c r="M156" s="4">
        <v>10.691983222961399</v>
      </c>
      <c r="N156" s="4">
        <v>0.16861343383788999</v>
      </c>
      <c r="O156" s="3" t="b">
        <v>1</v>
      </c>
      <c r="P156" s="3" t="b">
        <v>1</v>
      </c>
      <c r="Q156" s="3" t="b">
        <v>1</v>
      </c>
      <c r="R156" s="3" t="b">
        <v>1</v>
      </c>
    </row>
    <row r="157" spans="1:18" x14ac:dyDescent="0.2">
      <c r="A157" s="7">
        <v>2306.01017</v>
      </c>
      <c r="B157" s="3" t="s">
        <v>18</v>
      </c>
      <c r="C157" s="3">
        <v>0</v>
      </c>
      <c r="D157" s="4">
        <v>3.03314113616943</v>
      </c>
      <c r="E157" s="4">
        <v>0.115939855575561</v>
      </c>
      <c r="F157" s="3">
        <v>0</v>
      </c>
      <c r="G157" s="4">
        <v>4.7352638244628897</v>
      </c>
      <c r="H157" s="4">
        <v>0.21933221817016599</v>
      </c>
      <c r="I157" s="3">
        <v>0</v>
      </c>
      <c r="J157" s="4">
        <v>3.43679571151733</v>
      </c>
      <c r="K157" s="4">
        <v>0.11569476127624501</v>
      </c>
      <c r="L157" s="3">
        <v>0</v>
      </c>
      <c r="M157" s="4">
        <v>2.88779425621032</v>
      </c>
      <c r="N157" s="4">
        <v>0.17263531684875399</v>
      </c>
      <c r="O157" s="3" t="b">
        <v>1</v>
      </c>
      <c r="P157" s="3" t="b">
        <v>1</v>
      </c>
      <c r="Q157" s="3" t="b">
        <v>0</v>
      </c>
      <c r="R157" s="3" t="b">
        <v>0</v>
      </c>
    </row>
    <row r="158" spans="1:18" x14ac:dyDescent="0.2">
      <c r="A158" s="7">
        <v>2306.0075000000002</v>
      </c>
      <c r="B158" s="3" t="s">
        <v>10</v>
      </c>
      <c r="C158" s="3">
        <v>0</v>
      </c>
      <c r="D158" s="4">
        <v>28.095352172851499</v>
      </c>
      <c r="E158" s="4">
        <v>0.117323160171508</v>
      </c>
      <c r="F158" s="3">
        <v>0</v>
      </c>
      <c r="G158" s="4">
        <v>43.709733247756901</v>
      </c>
      <c r="H158" s="4">
        <v>0.167334794998168</v>
      </c>
      <c r="I158" s="3">
        <v>0</v>
      </c>
      <c r="J158" s="4">
        <v>29.1988587379455</v>
      </c>
      <c r="K158" s="4">
        <v>0.17324042320251401</v>
      </c>
      <c r="L158" s="3">
        <v>0</v>
      </c>
      <c r="M158" s="4">
        <v>24.338257789611799</v>
      </c>
      <c r="N158" s="4">
        <v>0.17187738418579099</v>
      </c>
      <c r="O158" s="3" t="b">
        <v>0</v>
      </c>
      <c r="P158" s="3" t="b">
        <v>1</v>
      </c>
      <c r="Q158" s="3" t="b">
        <v>1</v>
      </c>
      <c r="R158" s="3" t="b">
        <v>0</v>
      </c>
    </row>
    <row r="159" spans="1:18" x14ac:dyDescent="0.2">
      <c r="A159" s="7">
        <v>2306.01793</v>
      </c>
      <c r="B159" s="3" t="s">
        <v>10</v>
      </c>
      <c r="C159" s="3">
        <v>0</v>
      </c>
      <c r="D159" s="4">
        <v>14.8127350807189</v>
      </c>
      <c r="E159" s="4">
        <v>0.11749076843261699</v>
      </c>
      <c r="F159" s="3">
        <v>0</v>
      </c>
      <c r="G159" s="4">
        <v>24.034124612808199</v>
      </c>
      <c r="H159" s="4">
        <v>0.16776657104492099</v>
      </c>
      <c r="I159" s="3">
        <v>0</v>
      </c>
      <c r="J159" s="4">
        <v>15.9681267738342</v>
      </c>
      <c r="K159" s="4">
        <v>0.123793601989746</v>
      </c>
      <c r="L159" s="3">
        <v>0</v>
      </c>
      <c r="M159" s="4">
        <v>14.797546625137301</v>
      </c>
      <c r="N159" s="4">
        <v>0.168559789657592</v>
      </c>
      <c r="O159" s="3" t="b">
        <v>1</v>
      </c>
      <c r="P159" s="3" t="b">
        <v>1</v>
      </c>
      <c r="Q159" s="3" t="b">
        <v>1</v>
      </c>
      <c r="R159" s="3" t="b">
        <v>1</v>
      </c>
    </row>
    <row r="160" spans="1:18" x14ac:dyDescent="0.2">
      <c r="A160" s="7">
        <v>2306.0027399999999</v>
      </c>
      <c r="B160" s="3" t="s">
        <v>10</v>
      </c>
      <c r="C160" s="3">
        <v>0</v>
      </c>
      <c r="D160" s="4">
        <v>33.323423862457197</v>
      </c>
      <c r="E160" s="4">
        <v>0.17035841941833399</v>
      </c>
      <c r="F160" s="3">
        <v>0</v>
      </c>
      <c r="G160" s="4">
        <v>48.166957139968801</v>
      </c>
      <c r="H160" s="4">
        <v>0.21979427337646401</v>
      </c>
      <c r="I160" s="3">
        <v>0</v>
      </c>
      <c r="J160" s="4">
        <v>34.023099422454798</v>
      </c>
      <c r="K160" s="4">
        <v>0.17397332191467199</v>
      </c>
      <c r="L160" s="3">
        <v>0</v>
      </c>
      <c r="M160" s="4">
        <v>31.726445198059</v>
      </c>
      <c r="N160" s="4">
        <v>0.16870784759521401</v>
      </c>
      <c r="O160" s="3" t="b">
        <v>0</v>
      </c>
      <c r="P160" s="3" t="b">
        <v>1</v>
      </c>
      <c r="Q160" s="3" t="b">
        <v>1</v>
      </c>
      <c r="R160" s="3" t="b">
        <v>0</v>
      </c>
    </row>
    <row r="161" spans="1:18" x14ac:dyDescent="0.2">
      <c r="A161" s="7">
        <v>2306.0017899999998</v>
      </c>
      <c r="B161" s="3" t="s">
        <v>41</v>
      </c>
      <c r="C161" s="3">
        <v>12</v>
      </c>
      <c r="D161" s="4">
        <v>22.449705600738501</v>
      </c>
      <c r="E161" s="4">
        <v>0.269349575042724</v>
      </c>
      <c r="F161" s="3">
        <v>0</v>
      </c>
      <c r="G161" s="4">
        <v>116.658606529235</v>
      </c>
      <c r="H161" s="4">
        <v>0.16675615310668901</v>
      </c>
      <c r="I161" s="3">
        <v>0</v>
      </c>
      <c r="J161" s="4">
        <v>101.38697242736799</v>
      </c>
      <c r="K161" s="4">
        <v>0.16842484474182101</v>
      </c>
      <c r="L161" s="3">
        <v>0</v>
      </c>
      <c r="M161" s="4">
        <v>99.705632925033498</v>
      </c>
      <c r="N161" s="4">
        <v>0.17017769813537501</v>
      </c>
      <c r="O161" s="3" t="b">
        <v>0</v>
      </c>
      <c r="P161" s="3" t="b">
        <v>0</v>
      </c>
      <c r="Q161" s="3" t="b">
        <v>1</v>
      </c>
      <c r="R161" s="3" t="b">
        <v>0</v>
      </c>
    </row>
    <row r="162" spans="1:18" x14ac:dyDescent="0.2">
      <c r="A162" s="7">
        <v>2306.0059900000001</v>
      </c>
      <c r="B162" s="3" t="s">
        <v>13</v>
      </c>
      <c r="C162" s="3">
        <v>0</v>
      </c>
      <c r="D162" s="4">
        <v>16.6741461753845</v>
      </c>
      <c r="E162" s="4">
        <v>0.17499160766601499</v>
      </c>
      <c r="F162" s="3">
        <v>0</v>
      </c>
      <c r="G162" s="4">
        <v>17.9363000392913</v>
      </c>
      <c r="H162" s="4">
        <v>0.11598253250122</v>
      </c>
      <c r="I162" s="3">
        <v>12</v>
      </c>
      <c r="J162" s="4">
        <v>11.4819567203521</v>
      </c>
      <c r="K162" s="4">
        <v>0.21806859970092701</v>
      </c>
      <c r="L162" s="3">
        <v>0</v>
      </c>
      <c r="M162" s="4">
        <v>7.8675801753997803</v>
      </c>
      <c r="N162" s="4">
        <v>0.16686439514160101</v>
      </c>
      <c r="O162" s="3" t="b">
        <v>1</v>
      </c>
      <c r="P162" s="3" t="b">
        <v>0</v>
      </c>
      <c r="Q162" s="3" t="b">
        <v>1</v>
      </c>
      <c r="R162" s="3" t="b">
        <v>0</v>
      </c>
    </row>
    <row r="163" spans="1:18" x14ac:dyDescent="0.2">
      <c r="A163" s="7">
        <v>2306.00506</v>
      </c>
      <c r="B163" s="3" t="s">
        <v>18</v>
      </c>
      <c r="C163" s="3">
        <v>0</v>
      </c>
      <c r="D163" s="4">
        <v>16.3610694408416</v>
      </c>
      <c r="E163" s="4">
        <v>0.17288255691528301</v>
      </c>
      <c r="F163" s="3">
        <v>0</v>
      </c>
      <c r="G163" s="4">
        <v>15.682536363601599</v>
      </c>
      <c r="H163" s="4">
        <v>0.16849851608276301</v>
      </c>
      <c r="I163" s="3">
        <v>12</v>
      </c>
      <c r="J163" s="4">
        <v>10.9246320724487</v>
      </c>
      <c r="K163" s="4">
        <v>0.165897607803344</v>
      </c>
      <c r="L163" s="3">
        <v>0</v>
      </c>
      <c r="M163" s="4">
        <v>8.5462210178375209</v>
      </c>
      <c r="N163" s="4">
        <v>0.17052507400512601</v>
      </c>
      <c r="O163" s="3" t="b">
        <v>0</v>
      </c>
      <c r="P163" s="3" t="b">
        <v>1</v>
      </c>
      <c r="Q163" s="3" t="b">
        <v>1</v>
      </c>
      <c r="R163" s="3" t="b">
        <v>0</v>
      </c>
    </row>
    <row r="164" spans="1:18" x14ac:dyDescent="0.2">
      <c r="A164" s="7">
        <v>2306.0034500000002</v>
      </c>
      <c r="B164" s="3" t="s">
        <v>18</v>
      </c>
      <c r="C164" s="3">
        <v>0</v>
      </c>
      <c r="D164" s="4">
        <v>7.7729356288909903</v>
      </c>
      <c r="E164" s="4">
        <v>0.17200636863708399</v>
      </c>
      <c r="F164" s="3">
        <v>0</v>
      </c>
      <c r="G164" s="4">
        <v>8.1821830272674507</v>
      </c>
      <c r="H164" s="4">
        <v>0.16786932945251401</v>
      </c>
      <c r="I164" s="3">
        <v>12</v>
      </c>
      <c r="J164" s="4">
        <v>8.0596435070037806</v>
      </c>
      <c r="K164" s="4">
        <v>0.16662979125976499</v>
      </c>
      <c r="L164" s="3">
        <v>0</v>
      </c>
      <c r="M164" s="4">
        <v>5.41375279426574</v>
      </c>
      <c r="N164" s="4">
        <v>0.16990041732788</v>
      </c>
      <c r="O164" s="3" t="b">
        <v>0</v>
      </c>
      <c r="P164" s="3" t="b">
        <v>1</v>
      </c>
      <c r="Q164" s="3" t="b">
        <v>0</v>
      </c>
      <c r="R164" s="3" t="b">
        <v>0</v>
      </c>
    </row>
    <row r="165" spans="1:18" x14ac:dyDescent="0.2">
      <c r="A165" s="7">
        <v>2306.0179699999999</v>
      </c>
      <c r="B165" s="3" t="s">
        <v>26</v>
      </c>
      <c r="C165" s="3">
        <v>0</v>
      </c>
      <c r="D165" s="4">
        <v>6.1066267490386901</v>
      </c>
      <c r="E165" s="4">
        <v>5.8563506603240896</v>
      </c>
      <c r="F165" s="3">
        <v>0</v>
      </c>
      <c r="G165" s="4">
        <v>18.425872564315799</v>
      </c>
      <c r="H165" s="4">
        <v>0.116017341613769</v>
      </c>
      <c r="I165" s="3">
        <v>0</v>
      </c>
      <c r="J165" s="4">
        <v>18.492846488952601</v>
      </c>
      <c r="K165" s="4">
        <v>0.170900583267211</v>
      </c>
      <c r="L165" s="3">
        <v>0</v>
      </c>
      <c r="M165" s="4">
        <v>11.298933029174799</v>
      </c>
      <c r="N165" s="4">
        <v>0.16959285736083901</v>
      </c>
      <c r="O165" s="3" t="b">
        <v>0</v>
      </c>
      <c r="P165" s="3" t="b">
        <v>1</v>
      </c>
      <c r="Q165" s="3" t="b">
        <v>1</v>
      </c>
      <c r="R165" s="3" t="b">
        <v>0</v>
      </c>
    </row>
    <row r="166" spans="1:18" x14ac:dyDescent="0.2">
      <c r="A166" s="7">
        <v>2306.0004100000001</v>
      </c>
      <c r="B166" s="3" t="s">
        <v>23</v>
      </c>
      <c r="C166" s="3">
        <v>0</v>
      </c>
      <c r="D166" s="4">
        <v>4.4399280548095703</v>
      </c>
      <c r="E166" s="4">
        <v>0.116152048110961</v>
      </c>
      <c r="F166" s="3">
        <v>0</v>
      </c>
      <c r="G166" s="4">
        <v>4.5881490707397399</v>
      </c>
      <c r="H166" s="4">
        <v>0.117352962493896</v>
      </c>
      <c r="I166" s="3">
        <v>0</v>
      </c>
      <c r="J166" s="4">
        <v>4.5906906127929599</v>
      </c>
      <c r="K166" s="4">
        <v>0.116685390472412</v>
      </c>
      <c r="L166" s="3">
        <v>0</v>
      </c>
      <c r="M166" s="4">
        <v>3.7384774684906001</v>
      </c>
      <c r="N166" s="4">
        <v>0.115980386734008</v>
      </c>
      <c r="O166" s="3" t="b">
        <v>1</v>
      </c>
      <c r="P166" s="3" t="b">
        <v>1</v>
      </c>
      <c r="Q166" s="3" t="b">
        <v>1</v>
      </c>
      <c r="R166" s="3" t="b">
        <v>1</v>
      </c>
    </row>
    <row r="167" spans="1:18" x14ac:dyDescent="0.2">
      <c r="A167" s="7">
        <v>2306.1450599999998</v>
      </c>
      <c r="B167" s="3" t="s">
        <v>10</v>
      </c>
      <c r="C167" s="3">
        <v>0</v>
      </c>
      <c r="D167" s="4">
        <v>6.2992773056030202</v>
      </c>
      <c r="E167" s="4">
        <v>0.11592745780944801</v>
      </c>
      <c r="F167" s="3">
        <v>0</v>
      </c>
      <c r="G167" s="4">
        <v>6.6186747550964302</v>
      </c>
      <c r="H167" s="4">
        <v>0.115506172180175</v>
      </c>
      <c r="I167" s="3">
        <v>0</v>
      </c>
      <c r="J167" s="4">
        <v>7.0037984848022399</v>
      </c>
      <c r="K167" s="4">
        <v>0.166631460189819</v>
      </c>
      <c r="L167" s="3">
        <v>0</v>
      </c>
      <c r="M167" s="4">
        <v>4.5558180809020996</v>
      </c>
      <c r="N167" s="4">
        <v>0.167183637619018</v>
      </c>
      <c r="O167" s="3" t="b">
        <v>1</v>
      </c>
      <c r="P167" s="3" t="b">
        <v>1</v>
      </c>
      <c r="Q167" s="3" t="b">
        <v>1</v>
      </c>
      <c r="R167" s="3" t="b">
        <v>1</v>
      </c>
    </row>
    <row r="168" spans="1:18" x14ac:dyDescent="0.2">
      <c r="A168" s="7">
        <v>2306.0108500000001</v>
      </c>
      <c r="B168" s="3" t="s">
        <v>12</v>
      </c>
      <c r="C168" s="3">
        <v>0</v>
      </c>
      <c r="D168" s="4">
        <v>121.631133079528</v>
      </c>
      <c r="E168" s="4">
        <v>0.167796850204467</v>
      </c>
      <c r="F168" s="3">
        <v>0</v>
      </c>
      <c r="G168" s="4">
        <v>126.87104773521401</v>
      </c>
      <c r="H168" s="4">
        <v>0.16731142997741699</v>
      </c>
      <c r="I168" s="3">
        <v>12</v>
      </c>
      <c r="J168" s="4">
        <v>127.88628077507001</v>
      </c>
      <c r="K168" s="4">
        <v>0.22050166130065901</v>
      </c>
      <c r="L168" s="3">
        <v>0</v>
      </c>
      <c r="M168" s="4">
        <v>107.735992908477</v>
      </c>
      <c r="N168" s="4">
        <v>0.16820621490478499</v>
      </c>
      <c r="O168" s="3" t="b">
        <v>1</v>
      </c>
      <c r="P168" s="3" t="b">
        <v>1</v>
      </c>
      <c r="Q168" s="3" t="b">
        <v>1</v>
      </c>
      <c r="R168" s="3" t="b">
        <v>1</v>
      </c>
    </row>
    <row r="169" spans="1:18" x14ac:dyDescent="0.2">
      <c r="A169" s="7">
        <v>2306.00101</v>
      </c>
      <c r="B169" s="3" t="s">
        <v>10</v>
      </c>
      <c r="C169" s="3">
        <v>0</v>
      </c>
      <c r="D169" s="4">
        <v>2.6327352523803702</v>
      </c>
      <c r="E169" s="4">
        <v>0.11615324020385701</v>
      </c>
      <c r="F169" s="3">
        <v>0</v>
      </c>
      <c r="G169" s="4">
        <v>2.7314109802246</v>
      </c>
      <c r="H169" s="4">
        <v>0.117613315582275</v>
      </c>
      <c r="I169" s="3">
        <v>0</v>
      </c>
      <c r="J169" s="4">
        <v>3.1430695056915199</v>
      </c>
      <c r="K169" s="4">
        <v>0.22911024093627899</v>
      </c>
      <c r="L169" s="3">
        <v>0</v>
      </c>
      <c r="M169" s="4">
        <v>2.9381847381591801</v>
      </c>
      <c r="N169" s="4">
        <v>0.17425799369812001</v>
      </c>
      <c r="O169" s="3" t="b">
        <v>1</v>
      </c>
      <c r="P169" s="3" t="b">
        <v>1</v>
      </c>
      <c r="Q169" s="3" t="b">
        <v>1</v>
      </c>
      <c r="R169" s="3" t="b">
        <v>1</v>
      </c>
    </row>
    <row r="170" spans="1:18" x14ac:dyDescent="0.2">
      <c r="A170" s="7">
        <v>2306.0024400000002</v>
      </c>
      <c r="B170" s="3" t="s">
        <v>23</v>
      </c>
      <c r="C170" s="3">
        <v>0</v>
      </c>
      <c r="D170" s="4">
        <v>10.7230415344238</v>
      </c>
      <c r="E170" s="4">
        <v>0.16990923881530701</v>
      </c>
      <c r="F170" s="3">
        <v>0</v>
      </c>
      <c r="G170" s="4">
        <v>11.4299523830413</v>
      </c>
      <c r="H170" s="4">
        <v>0.17133665084838801</v>
      </c>
      <c r="I170" s="3">
        <v>0</v>
      </c>
      <c r="J170" s="4">
        <v>12.042203664779599</v>
      </c>
      <c r="K170" s="4">
        <v>0.16651344299316401</v>
      </c>
      <c r="L170" s="3">
        <v>0</v>
      </c>
      <c r="M170" s="4">
        <v>7.1117458343505797</v>
      </c>
      <c r="N170" s="4">
        <v>0.16961216926574699</v>
      </c>
      <c r="O170" s="3" t="b">
        <v>0</v>
      </c>
      <c r="P170" s="3" t="b">
        <v>1</v>
      </c>
      <c r="Q170" s="3" t="b">
        <v>1</v>
      </c>
      <c r="R170" s="3" t="b">
        <v>0</v>
      </c>
    </row>
    <row r="171" spans="1:18" x14ac:dyDescent="0.2">
      <c r="A171" s="7">
        <v>2306.0156900000002</v>
      </c>
      <c r="B171" s="3" t="s">
        <v>10</v>
      </c>
      <c r="C171" s="3">
        <v>0</v>
      </c>
      <c r="D171" s="4">
        <v>16.3410258293151</v>
      </c>
      <c r="E171" s="4">
        <v>0.173614501953125</v>
      </c>
      <c r="F171" s="3">
        <v>0</v>
      </c>
      <c r="G171" s="4">
        <v>16.725210666656402</v>
      </c>
      <c r="H171" s="4">
        <v>0.11635470390319801</v>
      </c>
      <c r="I171" s="3">
        <v>0</v>
      </c>
      <c r="J171" s="4">
        <v>19.624253749847401</v>
      </c>
      <c r="K171" s="4">
        <v>0.16640734672546301</v>
      </c>
      <c r="L171" s="3">
        <v>0</v>
      </c>
      <c r="M171" s="4">
        <v>12.560415506362901</v>
      </c>
      <c r="N171" s="4">
        <v>0.16966295242309501</v>
      </c>
      <c r="O171" s="3" t="b">
        <v>0</v>
      </c>
      <c r="P171" s="3" t="b">
        <v>1</v>
      </c>
      <c r="Q171" s="3" t="b">
        <v>1</v>
      </c>
      <c r="R171" s="3" t="b">
        <v>0</v>
      </c>
    </row>
    <row r="172" spans="1:18" x14ac:dyDescent="0.2">
      <c r="A172" s="7">
        <v>2306.0135300000002</v>
      </c>
      <c r="B172" s="3" t="s">
        <v>12</v>
      </c>
      <c r="C172" s="3">
        <v>0</v>
      </c>
      <c r="D172" s="4">
        <v>13.2445647716522</v>
      </c>
      <c r="E172" s="4">
        <v>0.17127943038940399</v>
      </c>
      <c r="F172" s="3">
        <v>0</v>
      </c>
      <c r="G172" s="4">
        <v>9.1662349700927699</v>
      </c>
      <c r="H172" s="4">
        <v>0.16747021675109799</v>
      </c>
      <c r="I172" s="3">
        <v>12</v>
      </c>
      <c r="J172" s="4">
        <v>14.769207954406699</v>
      </c>
      <c r="K172" s="4">
        <v>0.21712064743041901</v>
      </c>
      <c r="L172" s="3">
        <v>0</v>
      </c>
      <c r="M172" s="4">
        <v>8.6769952774047798</v>
      </c>
      <c r="N172" s="4">
        <v>0.17188787460327101</v>
      </c>
      <c r="O172" s="3" t="b">
        <v>1</v>
      </c>
      <c r="P172" s="3" t="b">
        <v>1</v>
      </c>
      <c r="Q172" s="3" t="b">
        <v>1</v>
      </c>
      <c r="R172" s="3" t="b">
        <v>1</v>
      </c>
    </row>
    <row r="173" spans="1:18" x14ac:dyDescent="0.2">
      <c r="A173" s="7">
        <v>2306.02169</v>
      </c>
      <c r="B173" s="3" t="s">
        <v>42</v>
      </c>
      <c r="C173" s="3">
        <v>0</v>
      </c>
      <c r="D173" s="4">
        <v>19.331192255020099</v>
      </c>
      <c r="E173" s="4">
        <v>0.16664218902587799</v>
      </c>
      <c r="F173" s="3">
        <v>0</v>
      </c>
      <c r="G173" s="4">
        <v>16.789330959320001</v>
      </c>
      <c r="H173" s="4">
        <v>0.172672510147094</v>
      </c>
      <c r="I173" s="3">
        <v>0</v>
      </c>
      <c r="J173" s="4">
        <v>18.347187995910598</v>
      </c>
      <c r="K173" s="4">
        <v>0.17404508590698201</v>
      </c>
      <c r="L173" s="3">
        <v>0</v>
      </c>
      <c r="M173" s="4">
        <v>14.496080160140901</v>
      </c>
      <c r="N173" s="4">
        <v>0.17370700836181599</v>
      </c>
      <c r="O173" s="3" t="b">
        <v>1</v>
      </c>
      <c r="P173" s="3" t="b">
        <v>1</v>
      </c>
      <c r="Q173" s="3" t="b">
        <v>1</v>
      </c>
      <c r="R173" s="3" t="b">
        <v>1</v>
      </c>
    </row>
    <row r="174" spans="1:18" x14ac:dyDescent="0.2">
      <c r="A174" s="7">
        <v>2306.00533</v>
      </c>
      <c r="B174" s="3" t="s">
        <v>13</v>
      </c>
      <c r="C174" s="3">
        <v>0</v>
      </c>
      <c r="D174" s="4">
        <v>7.5132410526275599</v>
      </c>
      <c r="E174" s="4">
        <v>0.116827487945556</v>
      </c>
      <c r="F174" s="3">
        <v>0</v>
      </c>
      <c r="G174" s="4">
        <v>6.7561967372894198</v>
      </c>
      <c r="H174" s="4">
        <v>0.16696214675903301</v>
      </c>
      <c r="I174" s="3">
        <v>0</v>
      </c>
      <c r="J174" s="4">
        <v>6.6509027481079102</v>
      </c>
      <c r="K174" s="4">
        <v>0.11625623703002901</v>
      </c>
      <c r="L174" s="3">
        <v>0</v>
      </c>
      <c r="M174" s="4">
        <v>4.1431553363800004</v>
      </c>
      <c r="N174" s="4">
        <v>0.16699862480163499</v>
      </c>
      <c r="O174" s="3" t="b">
        <v>1</v>
      </c>
      <c r="P174" s="3" t="b">
        <v>1</v>
      </c>
      <c r="Q174" s="3" t="b">
        <v>1</v>
      </c>
      <c r="R174" s="3" t="b">
        <v>1</v>
      </c>
    </row>
    <row r="175" spans="1:18" x14ac:dyDescent="0.2">
      <c r="A175" s="7">
        <v>2306.01863</v>
      </c>
      <c r="B175" s="3" t="s">
        <v>20</v>
      </c>
      <c r="C175" s="3">
        <v>0</v>
      </c>
      <c r="D175" s="4">
        <v>18.5689792633056</v>
      </c>
      <c r="E175" s="4">
        <v>0.168203115463256</v>
      </c>
      <c r="F175" s="3">
        <v>0</v>
      </c>
      <c r="G175" s="4">
        <v>16.069201707839898</v>
      </c>
      <c r="H175" s="4">
        <v>0.116384983062744</v>
      </c>
      <c r="I175" s="3">
        <v>0</v>
      </c>
      <c r="J175" s="4">
        <v>16.616216182708701</v>
      </c>
      <c r="K175" s="4">
        <v>0.116099596023559</v>
      </c>
      <c r="L175" s="3">
        <v>0</v>
      </c>
      <c r="M175" s="4">
        <v>11.636809825897201</v>
      </c>
      <c r="N175" s="4">
        <v>0.16907238960266099</v>
      </c>
      <c r="O175" s="3" t="b">
        <v>1</v>
      </c>
      <c r="P175" s="3" t="b">
        <v>1</v>
      </c>
      <c r="Q175" s="3" t="b">
        <v>1</v>
      </c>
      <c r="R175" s="3" t="b">
        <v>1</v>
      </c>
    </row>
    <row r="176" spans="1:18" x14ac:dyDescent="0.2">
      <c r="A176" s="7">
        <v>2306.0056199999999</v>
      </c>
      <c r="B176" s="3" t="s">
        <v>13</v>
      </c>
      <c r="C176" s="3">
        <v>0</v>
      </c>
      <c r="D176" s="4">
        <v>7.5196387767791704</v>
      </c>
      <c r="E176" s="4">
        <v>0.17543697357177701</v>
      </c>
      <c r="F176" s="3">
        <v>0</v>
      </c>
      <c r="G176" s="4">
        <v>6.4116227626800502</v>
      </c>
      <c r="H176" s="4">
        <v>0.16988706588745101</v>
      </c>
      <c r="I176" s="3">
        <v>0</v>
      </c>
      <c r="J176" s="4">
        <v>6.6662919521331698</v>
      </c>
      <c r="K176" s="4">
        <v>0.11659431457519499</v>
      </c>
      <c r="L176" s="3">
        <v>0</v>
      </c>
      <c r="M176" s="4">
        <v>4.5444378852844203</v>
      </c>
      <c r="N176" s="4">
        <v>0.16822457313537501</v>
      </c>
      <c r="O176" s="3" t="b">
        <v>0</v>
      </c>
      <c r="P176" s="3" t="b">
        <v>1</v>
      </c>
      <c r="Q176" s="3" t="b">
        <v>1</v>
      </c>
      <c r="R176" s="3" t="b">
        <v>0</v>
      </c>
    </row>
    <row r="177" spans="1:18" x14ac:dyDescent="0.2">
      <c r="A177" s="7">
        <v>2306.0109200000002</v>
      </c>
      <c r="B177" s="3" t="s">
        <v>23</v>
      </c>
      <c r="C177" s="3">
        <v>0</v>
      </c>
      <c r="D177" s="4">
        <v>138.33572268486</v>
      </c>
      <c r="E177" s="4">
        <v>0.39197421073913502</v>
      </c>
      <c r="F177" s="3">
        <v>0</v>
      </c>
      <c r="G177" s="4">
        <v>141.981729269027</v>
      </c>
      <c r="H177" s="4">
        <v>0.16722822189330999</v>
      </c>
      <c r="I177" s="3">
        <v>0</v>
      </c>
      <c r="J177" s="4">
        <v>97.756168127059894</v>
      </c>
      <c r="K177" s="4">
        <v>0.16780877113342199</v>
      </c>
      <c r="L177" s="3">
        <v>0</v>
      </c>
      <c r="M177" s="4">
        <v>75.934487104415894</v>
      </c>
      <c r="N177" s="4">
        <v>0.16966700553894001</v>
      </c>
      <c r="O177" s="3" t="b">
        <v>0</v>
      </c>
      <c r="P177" s="3" t="b">
        <v>1</v>
      </c>
      <c r="Q177" s="3" t="b">
        <v>1</v>
      </c>
      <c r="R177" s="3" t="b">
        <v>0</v>
      </c>
    </row>
    <row r="178" spans="1:18" x14ac:dyDescent="0.2">
      <c r="A178" s="7">
        <v>2306.0001000000002</v>
      </c>
      <c r="B178" s="3" t="s">
        <v>10</v>
      </c>
      <c r="C178" s="3">
        <v>0</v>
      </c>
      <c r="D178" s="4">
        <v>26.108619689941399</v>
      </c>
      <c r="E178" s="4">
        <v>0.224425554275512</v>
      </c>
      <c r="F178" s="3">
        <v>0</v>
      </c>
      <c r="G178" s="4">
        <v>25.458681344985902</v>
      </c>
      <c r="H178" s="4">
        <v>0.219467878341674</v>
      </c>
      <c r="I178" s="3">
        <v>0</v>
      </c>
      <c r="J178" s="4">
        <v>18.0086922645568</v>
      </c>
      <c r="K178" s="4">
        <v>0.116329193115234</v>
      </c>
      <c r="L178" s="3">
        <v>0</v>
      </c>
      <c r="M178" s="4">
        <v>12.562570095062201</v>
      </c>
      <c r="N178" s="4">
        <v>0.170768737792968</v>
      </c>
      <c r="O178" s="3" t="b">
        <v>1</v>
      </c>
      <c r="P178" s="3" t="b">
        <v>1</v>
      </c>
      <c r="Q178" s="3" t="b">
        <v>1</v>
      </c>
      <c r="R178" s="3" t="b">
        <v>1</v>
      </c>
    </row>
    <row r="179" spans="1:18" x14ac:dyDescent="0.2">
      <c r="A179" s="7">
        <v>2306.00072</v>
      </c>
      <c r="B179" s="3" t="s">
        <v>18</v>
      </c>
      <c r="C179" s="3">
        <v>0</v>
      </c>
      <c r="D179" s="4">
        <v>18.209383487701398</v>
      </c>
      <c r="E179" s="4">
        <v>0.167764902114868</v>
      </c>
      <c r="F179" s="3">
        <v>0</v>
      </c>
      <c r="G179" s="4">
        <v>17.4188811779022</v>
      </c>
      <c r="H179" s="4">
        <v>0.16705083847045801</v>
      </c>
      <c r="I179" s="3">
        <v>0</v>
      </c>
      <c r="J179" s="4">
        <v>12.5069105625152</v>
      </c>
      <c r="K179" s="4">
        <v>0.168813467025756</v>
      </c>
      <c r="L179" s="3">
        <v>0</v>
      </c>
      <c r="M179" s="4">
        <v>8.2882201671600306</v>
      </c>
      <c r="N179" s="4">
        <v>0.16931247711181599</v>
      </c>
      <c r="O179" s="3" t="b">
        <v>1</v>
      </c>
      <c r="P179" s="3" t="b">
        <v>1</v>
      </c>
      <c r="Q179" s="3" t="b">
        <v>1</v>
      </c>
      <c r="R179" s="3" t="b">
        <v>1</v>
      </c>
    </row>
    <row r="180" spans="1:18" x14ac:dyDescent="0.2">
      <c r="A180" s="7">
        <v>2306.0021499999998</v>
      </c>
      <c r="B180" s="3" t="s">
        <v>13</v>
      </c>
      <c r="C180" s="3">
        <v>12</v>
      </c>
      <c r="D180" s="4">
        <v>7.7175543308258003</v>
      </c>
      <c r="E180" s="4">
        <v>7.1599829196929896</v>
      </c>
      <c r="F180" s="3">
        <v>0</v>
      </c>
      <c r="G180" s="4">
        <v>20.2716979980468</v>
      </c>
      <c r="H180" s="4">
        <v>0.217441797256469</v>
      </c>
      <c r="I180" s="3">
        <v>12</v>
      </c>
      <c r="J180" s="4">
        <v>10.020359516143801</v>
      </c>
      <c r="K180" s="4">
        <v>0.220404863357543</v>
      </c>
      <c r="L180" s="3">
        <v>0</v>
      </c>
      <c r="M180" s="4">
        <v>6.9617848396301198</v>
      </c>
      <c r="N180" s="4">
        <v>0.167078256607055</v>
      </c>
      <c r="O180" s="3" t="b">
        <v>1</v>
      </c>
      <c r="P180" s="3" t="b">
        <v>1</v>
      </c>
      <c r="Q180" s="3" t="b">
        <v>1</v>
      </c>
      <c r="R180" s="3" t="b">
        <v>1</v>
      </c>
    </row>
    <row r="181" spans="1:18" x14ac:dyDescent="0.2">
      <c r="A181" s="7">
        <v>2306.0012000000002</v>
      </c>
      <c r="B181" s="3" t="s">
        <v>43</v>
      </c>
      <c r="C181" s="3">
        <v>0</v>
      </c>
      <c r="D181" s="4">
        <v>42.248806476593003</v>
      </c>
      <c r="E181" s="4">
        <v>0.166839599609375</v>
      </c>
      <c r="F181" s="3">
        <v>0</v>
      </c>
      <c r="G181" s="4">
        <v>29.6330695152282</v>
      </c>
      <c r="H181" s="4">
        <v>0.217867136001586</v>
      </c>
      <c r="I181" s="3">
        <v>0</v>
      </c>
      <c r="J181" s="4">
        <v>18.544332981109601</v>
      </c>
      <c r="K181" s="4">
        <v>0.170711755752563</v>
      </c>
      <c r="L181" s="3">
        <v>0</v>
      </c>
      <c r="M181" s="4">
        <v>12.9462571144104</v>
      </c>
      <c r="N181" s="4">
        <v>0.17023658752441401</v>
      </c>
      <c r="O181" s="3" t="b">
        <v>0</v>
      </c>
      <c r="P181" s="3" t="b">
        <v>1</v>
      </c>
      <c r="Q181" s="3" t="b">
        <v>1</v>
      </c>
      <c r="R181" s="3" t="b">
        <v>0</v>
      </c>
    </row>
    <row r="182" spans="1:18" x14ac:dyDescent="0.2">
      <c r="A182" s="7">
        <v>2306.0045300000002</v>
      </c>
      <c r="B182" s="3" t="s">
        <v>10</v>
      </c>
      <c r="C182" s="3">
        <v>0</v>
      </c>
      <c r="D182" s="4">
        <v>46.404271602630601</v>
      </c>
      <c r="E182" s="4">
        <v>0.27212333679199202</v>
      </c>
      <c r="F182" s="3">
        <v>0</v>
      </c>
      <c r="G182" s="4">
        <v>46.451558113098102</v>
      </c>
      <c r="H182" s="4">
        <v>0.167681694030761</v>
      </c>
      <c r="I182" s="3">
        <v>0</v>
      </c>
      <c r="J182" s="4">
        <v>30.0176727771759</v>
      </c>
      <c r="K182" s="4">
        <v>0.17024612426757799</v>
      </c>
      <c r="L182" s="3">
        <v>0</v>
      </c>
      <c r="M182" s="4">
        <v>22.449707746505698</v>
      </c>
      <c r="N182" s="4">
        <v>0.16701841354370101</v>
      </c>
      <c r="O182" s="3" t="b">
        <v>1</v>
      </c>
      <c r="P182" s="3" t="b">
        <v>1</v>
      </c>
      <c r="Q182" s="3" t="b">
        <v>1</v>
      </c>
      <c r="R182" s="3" t="b">
        <v>1</v>
      </c>
    </row>
    <row r="183" spans="1:18" x14ac:dyDescent="0.2">
      <c r="A183" s="7">
        <v>2306.0009100000002</v>
      </c>
      <c r="B183" s="3" t="s">
        <v>10</v>
      </c>
      <c r="C183" s="3">
        <v>0</v>
      </c>
      <c r="D183" s="4">
        <v>24.7858996391296</v>
      </c>
      <c r="E183" s="4">
        <v>0.17575263977050701</v>
      </c>
      <c r="F183" s="3">
        <v>0</v>
      </c>
      <c r="G183" s="4">
        <v>36.4356977939605</v>
      </c>
      <c r="H183" s="4">
        <v>0.21895694732665999</v>
      </c>
      <c r="I183" s="3">
        <v>0</v>
      </c>
      <c r="J183" s="4">
        <v>25.165344715118401</v>
      </c>
      <c r="K183" s="4">
        <v>0.17057347297668399</v>
      </c>
      <c r="L183" s="3">
        <v>0</v>
      </c>
      <c r="M183" s="4">
        <v>15.631158351898099</v>
      </c>
      <c r="N183" s="4">
        <v>0.17234063148498499</v>
      </c>
      <c r="O183" s="3" t="b">
        <v>0</v>
      </c>
      <c r="P183" s="3" t="b">
        <v>1</v>
      </c>
      <c r="Q183" s="3" t="b">
        <v>1</v>
      </c>
      <c r="R183" s="3" t="b">
        <v>0</v>
      </c>
    </row>
    <row r="184" spans="1:18" x14ac:dyDescent="0.2">
      <c r="A184" s="7">
        <v>2306.0088599999999</v>
      </c>
      <c r="B184" s="3" t="s">
        <v>44</v>
      </c>
      <c r="C184" s="3">
        <v>0</v>
      </c>
      <c r="D184" s="4">
        <v>21.657787322998001</v>
      </c>
      <c r="E184" s="4">
        <v>0.168671369552612</v>
      </c>
      <c r="F184" s="3">
        <v>0</v>
      </c>
      <c r="G184" s="4">
        <v>34.827287673950103</v>
      </c>
      <c r="H184" s="4">
        <v>0.26837539672851501</v>
      </c>
      <c r="I184" s="3">
        <v>12</v>
      </c>
      <c r="J184" s="4">
        <v>21.551066160202001</v>
      </c>
      <c r="K184" s="4">
        <v>0.21700119972229001</v>
      </c>
      <c r="L184" s="3">
        <v>0</v>
      </c>
      <c r="M184" s="4">
        <v>13.448298692703201</v>
      </c>
      <c r="N184" s="4">
        <v>0.21767163276672299</v>
      </c>
      <c r="O184" s="3" t="b">
        <v>0</v>
      </c>
      <c r="P184" s="3" t="b">
        <v>0</v>
      </c>
      <c r="Q184" s="3" t="b">
        <v>1</v>
      </c>
      <c r="R184" s="3" t="b">
        <v>0</v>
      </c>
    </row>
    <row r="185" spans="1:18" x14ac:dyDescent="0.2">
      <c r="A185" s="7">
        <v>2306.0071800000001</v>
      </c>
      <c r="B185" s="3" t="s">
        <v>12</v>
      </c>
      <c r="C185" s="3">
        <v>0</v>
      </c>
      <c r="D185" s="4">
        <v>18.0348269939422</v>
      </c>
      <c r="E185" s="4">
        <v>0.116361141204833</v>
      </c>
      <c r="F185" s="3">
        <v>0</v>
      </c>
      <c r="G185" s="4">
        <v>27.189044237136802</v>
      </c>
      <c r="H185" s="4">
        <v>0.16706752777099601</v>
      </c>
      <c r="I185" s="3">
        <v>0</v>
      </c>
      <c r="J185" s="4">
        <v>20.097688913345301</v>
      </c>
      <c r="K185" s="4">
        <v>0.117209434509277</v>
      </c>
      <c r="L185" s="3">
        <v>0</v>
      </c>
      <c r="M185" s="4">
        <v>13.3563623428344</v>
      </c>
      <c r="N185" s="4">
        <v>0.170690298080444</v>
      </c>
      <c r="O185" s="3" t="b">
        <v>1</v>
      </c>
      <c r="P185" s="3" t="b">
        <v>1</v>
      </c>
      <c r="Q185" s="3" t="b">
        <v>1</v>
      </c>
      <c r="R185" s="3" t="b">
        <v>1</v>
      </c>
    </row>
    <row r="186" spans="1:18" x14ac:dyDescent="0.2">
      <c r="A186" s="7">
        <v>2306.01127</v>
      </c>
      <c r="B186" s="3" t="s">
        <v>13</v>
      </c>
      <c r="C186" s="3">
        <v>0</v>
      </c>
      <c r="D186" s="4">
        <v>21.898961544036801</v>
      </c>
      <c r="E186" s="4">
        <v>0.174119472503662</v>
      </c>
      <c r="F186" s="3">
        <v>0</v>
      </c>
      <c r="G186" s="4">
        <v>32.495893239974897</v>
      </c>
      <c r="H186" s="4">
        <v>0.167147636413574</v>
      </c>
      <c r="I186" s="3">
        <v>0</v>
      </c>
      <c r="J186" s="4">
        <v>23.4145925045013</v>
      </c>
      <c r="K186" s="4">
        <v>0.16829156875610299</v>
      </c>
      <c r="L186" s="3">
        <v>0</v>
      </c>
      <c r="M186" s="4">
        <v>15.583135843276899</v>
      </c>
      <c r="N186" s="4">
        <v>0.171650171279907</v>
      </c>
      <c r="O186" s="3" t="b">
        <v>0</v>
      </c>
      <c r="P186" s="3" t="b">
        <v>1</v>
      </c>
      <c r="Q186" s="3" t="b">
        <v>1</v>
      </c>
      <c r="R186" s="3" t="b">
        <v>0</v>
      </c>
    </row>
    <row r="187" spans="1:18" x14ac:dyDescent="0.2">
      <c r="A187" s="7">
        <v>2306.0043099999998</v>
      </c>
      <c r="B187" s="3" t="s">
        <v>44</v>
      </c>
      <c r="C187" s="3">
        <v>0</v>
      </c>
      <c r="D187" s="4">
        <v>25.225939512252801</v>
      </c>
      <c r="E187" s="4">
        <v>0.173292636871337</v>
      </c>
      <c r="F187" s="3">
        <v>0</v>
      </c>
      <c r="G187" s="4">
        <v>39.594344615936201</v>
      </c>
      <c r="H187" s="4">
        <v>0.26961064338683999</v>
      </c>
      <c r="I187" s="3">
        <v>0</v>
      </c>
      <c r="J187" s="4">
        <v>25.958781480789099</v>
      </c>
      <c r="K187" s="4">
        <v>0.16965103149413999</v>
      </c>
      <c r="L187" s="3">
        <v>0</v>
      </c>
      <c r="M187" s="4">
        <v>16.732051849365199</v>
      </c>
      <c r="N187" s="4">
        <v>0.17235374450683499</v>
      </c>
      <c r="O187" s="3" t="b">
        <v>0</v>
      </c>
      <c r="P187" s="3" t="b">
        <v>0</v>
      </c>
      <c r="Q187" s="3" t="b">
        <v>1</v>
      </c>
      <c r="R187" s="3" t="b">
        <v>0</v>
      </c>
    </row>
    <row r="188" spans="1:18" x14ac:dyDescent="0.2">
      <c r="A188" s="7">
        <v>2306.0000300000002</v>
      </c>
      <c r="B188" s="3" t="s">
        <v>45</v>
      </c>
      <c r="C188" s="3">
        <v>12</v>
      </c>
      <c r="D188" s="4">
        <v>8.2678716182708705</v>
      </c>
      <c r="E188" s="4">
        <v>8.0876748561859095</v>
      </c>
      <c r="F188" s="3">
        <v>12</v>
      </c>
      <c r="G188" s="4">
        <v>11.6924140453338</v>
      </c>
      <c r="H188" s="4">
        <v>12.1846311092376</v>
      </c>
      <c r="I188" s="3">
        <v>12</v>
      </c>
      <c r="J188" s="4">
        <v>9.0769917964935303</v>
      </c>
      <c r="K188" s="4">
        <v>0.21791052818298301</v>
      </c>
      <c r="L188" s="3">
        <v>12</v>
      </c>
      <c r="M188" s="4">
        <v>2.7440938949584899</v>
      </c>
      <c r="N188" s="4">
        <v>0.173632621765136</v>
      </c>
      <c r="O188" s="3" t="b">
        <v>0</v>
      </c>
      <c r="P188" s="3" t="b">
        <v>0</v>
      </c>
      <c r="Q188" s="3" t="b">
        <v>0</v>
      </c>
      <c r="R188" s="3" t="b">
        <v>0</v>
      </c>
    </row>
    <row r="189" spans="1:18" x14ac:dyDescent="0.2">
      <c r="A189" s="7">
        <v>2306.0940799999998</v>
      </c>
      <c r="B189" s="3" t="s">
        <v>16</v>
      </c>
      <c r="C189" s="3">
        <v>0</v>
      </c>
      <c r="D189" s="4">
        <v>8.5237627029418892</v>
      </c>
      <c r="E189" s="4">
        <v>0.118460655212402</v>
      </c>
      <c r="F189" s="3">
        <v>0</v>
      </c>
      <c r="G189" s="4">
        <v>8.6685149669647199</v>
      </c>
      <c r="H189" s="4">
        <v>0.116204738616943</v>
      </c>
      <c r="I189" s="3">
        <v>0</v>
      </c>
      <c r="J189" s="4">
        <v>9.4758090972900408</v>
      </c>
      <c r="K189" s="4">
        <v>0.16932559013366699</v>
      </c>
      <c r="L189" s="3">
        <v>0</v>
      </c>
      <c r="M189" s="4">
        <v>6.5720245838165203</v>
      </c>
      <c r="N189" s="4">
        <v>0.17100262641906699</v>
      </c>
      <c r="O189" s="3" t="b">
        <v>1</v>
      </c>
      <c r="P189" s="3" t="b">
        <v>0</v>
      </c>
      <c r="Q189" s="3" t="b">
        <v>1</v>
      </c>
      <c r="R189" s="3" t="b">
        <v>0</v>
      </c>
    </row>
    <row r="190" spans="1:18" x14ac:dyDescent="0.2">
      <c r="A190" s="7">
        <v>2306.0009599999998</v>
      </c>
      <c r="B190" s="3" t="s">
        <v>10</v>
      </c>
      <c r="C190" s="3">
        <v>0</v>
      </c>
      <c r="D190" s="4">
        <v>20.7496979236602</v>
      </c>
      <c r="E190" s="4">
        <v>0.117979526519775</v>
      </c>
      <c r="F190" s="3">
        <v>0</v>
      </c>
      <c r="G190" s="4">
        <v>22.308602571487398</v>
      </c>
      <c r="H190" s="4">
        <v>0.17023658752441401</v>
      </c>
      <c r="I190" s="3">
        <v>0</v>
      </c>
      <c r="J190" s="4">
        <v>25.9980578422546</v>
      </c>
      <c r="K190" s="4">
        <v>0.16947841644287101</v>
      </c>
      <c r="L190" s="3">
        <v>0</v>
      </c>
      <c r="M190" s="4">
        <v>15.413711786270101</v>
      </c>
      <c r="N190" s="4">
        <v>0.17409133911132799</v>
      </c>
      <c r="O190" s="3" t="b">
        <v>0</v>
      </c>
      <c r="P190" s="3" t="b">
        <v>0</v>
      </c>
      <c r="Q190" s="3" t="b">
        <v>1</v>
      </c>
      <c r="R190" s="3" t="b">
        <v>0</v>
      </c>
    </row>
    <row r="191" spans="1:18" x14ac:dyDescent="0.2">
      <c r="A191" s="7">
        <v>2306.08421</v>
      </c>
      <c r="B191" s="3" t="s">
        <v>10</v>
      </c>
      <c r="C191" s="3">
        <v>0</v>
      </c>
      <c r="D191" s="4">
        <v>12.249883651733301</v>
      </c>
      <c r="E191" s="4">
        <v>0.118525028228759</v>
      </c>
      <c r="F191" s="3">
        <v>0</v>
      </c>
      <c r="G191" s="4">
        <v>12.3856577873229</v>
      </c>
      <c r="H191" s="4">
        <v>0.168353080749511</v>
      </c>
      <c r="I191" s="3">
        <v>12</v>
      </c>
      <c r="J191" s="4">
        <v>14.3720004558563</v>
      </c>
      <c r="K191" s="4">
        <v>0.16610050201415999</v>
      </c>
      <c r="L191" s="3">
        <v>0</v>
      </c>
      <c r="M191" s="4">
        <v>8.0321128368377597</v>
      </c>
      <c r="N191" s="4">
        <v>0.16821122169494601</v>
      </c>
      <c r="O191" s="3" t="b">
        <v>1</v>
      </c>
      <c r="P191" s="3" t="b">
        <v>0</v>
      </c>
      <c r="Q191" s="3" t="b">
        <v>1</v>
      </c>
      <c r="R191" s="3" t="b">
        <v>0</v>
      </c>
    </row>
    <row r="192" spans="1:18" x14ac:dyDescent="0.2">
      <c r="A192" s="7">
        <v>2306.0000100000002</v>
      </c>
      <c r="B192" s="3" t="s">
        <v>23</v>
      </c>
      <c r="C192" s="3">
        <v>0</v>
      </c>
      <c r="D192" s="4">
        <v>14.0633096694946</v>
      </c>
      <c r="E192" s="4">
        <v>0.116335391998291</v>
      </c>
      <c r="F192" s="3">
        <v>0</v>
      </c>
      <c r="G192" s="4">
        <v>13.9598586559295</v>
      </c>
      <c r="H192" s="4">
        <v>0.17096447944641099</v>
      </c>
      <c r="I192" s="3">
        <v>0</v>
      </c>
      <c r="J192" s="4">
        <v>15.3532266616821</v>
      </c>
      <c r="K192" s="4">
        <v>0.21817731857299799</v>
      </c>
      <c r="L192" s="3">
        <v>0</v>
      </c>
      <c r="M192" s="4">
        <v>10.6988532543182</v>
      </c>
      <c r="N192" s="4">
        <v>0.270633935928344</v>
      </c>
      <c r="O192" s="3" t="b">
        <v>0</v>
      </c>
      <c r="P192" s="3" t="b">
        <v>1</v>
      </c>
      <c r="Q192" s="3" t="b">
        <v>0</v>
      </c>
      <c r="R192" s="3" t="b">
        <v>1</v>
      </c>
    </row>
    <row r="193" spans="1:18" x14ac:dyDescent="0.2">
      <c r="A193" s="7">
        <v>2306.0196700000001</v>
      </c>
      <c r="B193" s="3" t="s">
        <v>10</v>
      </c>
      <c r="C193" s="3">
        <v>0</v>
      </c>
      <c r="D193" s="4">
        <v>20.7853662967681</v>
      </c>
      <c r="E193" s="4">
        <v>0.116289377212524</v>
      </c>
      <c r="F193" s="3">
        <v>0</v>
      </c>
      <c r="G193" s="4">
        <v>22.0862905979156</v>
      </c>
      <c r="H193" s="4">
        <v>0.11631584167480399</v>
      </c>
      <c r="I193" s="3">
        <v>0</v>
      </c>
      <c r="J193" s="4">
        <v>24.579433202743498</v>
      </c>
      <c r="K193" s="4">
        <v>0.17192459106445299</v>
      </c>
      <c r="L193" s="3">
        <v>0</v>
      </c>
      <c r="M193" s="4">
        <v>15.8856546878814</v>
      </c>
      <c r="N193" s="4">
        <v>0.168459177017211</v>
      </c>
      <c r="O193" s="3" t="b">
        <v>0</v>
      </c>
      <c r="P193" s="3" t="b">
        <v>1</v>
      </c>
      <c r="Q193" s="3" t="b">
        <v>1</v>
      </c>
      <c r="R193" s="3" t="b">
        <v>0</v>
      </c>
    </row>
    <row r="194" spans="1:18" x14ac:dyDescent="0.2">
      <c r="A194" s="7">
        <v>2306.0018399999999</v>
      </c>
      <c r="B194" s="3" t="s">
        <v>46</v>
      </c>
      <c r="C194" s="3">
        <v>0</v>
      </c>
      <c r="D194" s="4">
        <v>51.438821554183903</v>
      </c>
      <c r="E194" s="4">
        <v>0.11662244796752901</v>
      </c>
      <c r="F194" s="3">
        <v>0</v>
      </c>
      <c r="G194" s="4">
        <v>54.083066940307603</v>
      </c>
      <c r="H194" s="4">
        <v>0.116218566894531</v>
      </c>
      <c r="I194" s="3">
        <v>0</v>
      </c>
      <c r="J194" s="4">
        <v>55.7764828205108</v>
      </c>
      <c r="K194" s="4">
        <v>0.17605900764465299</v>
      </c>
      <c r="L194" s="3">
        <v>0</v>
      </c>
      <c r="M194" s="4">
        <v>77.016543149948106</v>
      </c>
      <c r="N194" s="4">
        <v>0.16896080970764099</v>
      </c>
      <c r="O194" s="3" t="b">
        <v>1</v>
      </c>
      <c r="P194" s="3" t="b">
        <v>1</v>
      </c>
      <c r="Q194" s="3" t="b">
        <v>1</v>
      </c>
      <c r="R194" s="3" t="b">
        <v>1</v>
      </c>
    </row>
    <row r="195" spans="1:18" x14ac:dyDescent="0.2">
      <c r="A195" s="7">
        <v>2306.0369599999999</v>
      </c>
      <c r="B195" s="3" t="s">
        <v>18</v>
      </c>
      <c r="C195" s="3">
        <v>0</v>
      </c>
      <c r="D195" s="4">
        <v>12.4169895648956</v>
      </c>
      <c r="E195" s="4">
        <v>11.8095009326934</v>
      </c>
      <c r="F195" s="3">
        <v>12</v>
      </c>
      <c r="G195" s="4">
        <v>13.0725040435791</v>
      </c>
      <c r="H195" s="4">
        <v>13.065895795822099</v>
      </c>
      <c r="I195" s="3">
        <v>12</v>
      </c>
      <c r="J195" s="4">
        <v>12.5497267246246</v>
      </c>
      <c r="K195" s="4">
        <v>0.16803932189941401</v>
      </c>
      <c r="L195" s="3">
        <v>12</v>
      </c>
      <c r="M195" s="4">
        <v>10.7561981678009</v>
      </c>
      <c r="N195" s="4">
        <v>0.16858768463134699</v>
      </c>
      <c r="O195" s="3" t="b">
        <v>0</v>
      </c>
      <c r="P195" s="3" t="b">
        <v>0</v>
      </c>
      <c r="Q195" s="3" t="b">
        <v>1</v>
      </c>
      <c r="R195" s="3" t="b">
        <v>0</v>
      </c>
    </row>
    <row r="196" spans="1:18" x14ac:dyDescent="0.2">
      <c r="A196" s="7">
        <v>2306.1658900000002</v>
      </c>
      <c r="B196" s="3" t="s">
        <v>17</v>
      </c>
      <c r="C196" s="3">
        <v>0</v>
      </c>
      <c r="D196" s="4">
        <v>23.914653778076101</v>
      </c>
      <c r="E196" s="4">
        <v>0.174855947494506</v>
      </c>
      <c r="F196" s="3">
        <v>0</v>
      </c>
      <c r="G196" s="4">
        <v>24.1710076332092</v>
      </c>
      <c r="H196" s="4">
        <v>0.17039394378662101</v>
      </c>
      <c r="I196" s="3">
        <v>0</v>
      </c>
      <c r="J196" s="4">
        <v>23.9148654937744</v>
      </c>
      <c r="K196" s="4">
        <v>0.115348815917968</v>
      </c>
      <c r="L196" s="3">
        <v>12</v>
      </c>
      <c r="M196" s="4">
        <v>5.2542400360107404</v>
      </c>
      <c r="N196" s="4">
        <v>5.3515918254852197</v>
      </c>
      <c r="O196" s="3" t="b">
        <v>1</v>
      </c>
      <c r="P196" s="3" t="b">
        <v>0</v>
      </c>
      <c r="Q196" s="3" t="b">
        <v>0</v>
      </c>
      <c r="R196" s="3" t="b">
        <v>0</v>
      </c>
    </row>
    <row r="197" spans="1:18" x14ac:dyDescent="0.2">
      <c r="A197" s="7">
        <v>2306.0339899999999</v>
      </c>
      <c r="B197" s="3" t="s">
        <v>19</v>
      </c>
      <c r="C197" s="3">
        <v>0</v>
      </c>
      <c r="D197" s="4">
        <v>10.474042415618801</v>
      </c>
      <c r="E197" s="4">
        <v>0.169242143630981</v>
      </c>
      <c r="F197" s="3">
        <v>0</v>
      </c>
      <c r="G197" s="4">
        <v>11.178713798522899</v>
      </c>
      <c r="H197" s="4">
        <v>0.16610193252563399</v>
      </c>
      <c r="I197" s="3">
        <v>12</v>
      </c>
      <c r="J197" s="4">
        <v>11.900626182556101</v>
      </c>
      <c r="K197" s="4">
        <v>0.21693158149719199</v>
      </c>
      <c r="L197" s="3">
        <v>0</v>
      </c>
      <c r="M197" s="4">
        <v>6.9548497200012198</v>
      </c>
      <c r="N197" s="4">
        <v>0.16860842704772899</v>
      </c>
      <c r="O197" s="3" t="b">
        <v>0</v>
      </c>
      <c r="P197" s="3" t="b">
        <v>0</v>
      </c>
      <c r="Q197" s="3" t="b">
        <v>1</v>
      </c>
      <c r="R197" s="3" t="b">
        <v>0</v>
      </c>
    </row>
    <row r="198" spans="1:18" x14ac:dyDescent="0.2">
      <c r="A198" s="7">
        <v>2306.0090300000002</v>
      </c>
      <c r="B198" s="3" t="s">
        <v>13</v>
      </c>
      <c r="C198" s="3">
        <v>0</v>
      </c>
      <c r="D198" s="4">
        <v>15.956800937652501</v>
      </c>
      <c r="E198" s="4">
        <v>0.17363142967224099</v>
      </c>
      <c r="F198" s="3">
        <v>0</v>
      </c>
      <c r="G198" s="4">
        <v>17.1733124256134</v>
      </c>
      <c r="H198" s="4">
        <v>0.166816711425781</v>
      </c>
      <c r="I198" s="3">
        <v>12</v>
      </c>
      <c r="J198" s="4">
        <v>17.160119771957302</v>
      </c>
      <c r="K198" s="4">
        <v>0.21946382522582999</v>
      </c>
      <c r="L198" s="3">
        <v>0</v>
      </c>
      <c r="M198" s="4">
        <v>11.3357536792755</v>
      </c>
      <c r="N198" s="4">
        <v>0.172062397003173</v>
      </c>
      <c r="O198" s="3" t="b">
        <v>0</v>
      </c>
      <c r="P198" s="3" t="b">
        <v>1</v>
      </c>
      <c r="Q198" s="3" t="b">
        <v>1</v>
      </c>
      <c r="R198" s="3" t="b">
        <v>0</v>
      </c>
    </row>
    <row r="199" spans="1:18" x14ac:dyDescent="0.2">
      <c r="A199" s="7">
        <v>2306.0150800000001</v>
      </c>
      <c r="B199" s="3" t="s">
        <v>13</v>
      </c>
      <c r="C199" s="3">
        <v>0</v>
      </c>
      <c r="D199" s="4">
        <v>11.902458906173701</v>
      </c>
      <c r="E199" s="4">
        <v>0.176559448242187</v>
      </c>
      <c r="F199" s="3">
        <v>0</v>
      </c>
      <c r="G199" s="4">
        <v>13.038739204406699</v>
      </c>
      <c r="H199" s="4">
        <v>0.16791653633117601</v>
      </c>
      <c r="I199" s="3">
        <v>0</v>
      </c>
      <c r="J199" s="4">
        <v>13.508206129074001</v>
      </c>
      <c r="K199" s="4">
        <v>0.11627173423767</v>
      </c>
      <c r="L199" s="3">
        <v>0</v>
      </c>
      <c r="M199" s="4">
        <v>10.478727102279599</v>
      </c>
      <c r="N199" s="4">
        <v>0.17383623123168901</v>
      </c>
      <c r="O199" s="3" t="b">
        <v>0</v>
      </c>
      <c r="P199" s="3" t="b">
        <v>1</v>
      </c>
      <c r="Q199" s="3" t="b">
        <v>1</v>
      </c>
      <c r="R199" s="3" t="b">
        <v>0</v>
      </c>
    </row>
    <row r="200" spans="1:18" x14ac:dyDescent="0.2">
      <c r="A200" s="7">
        <v>2306.0215600000001</v>
      </c>
      <c r="B200" s="3" t="s">
        <v>23</v>
      </c>
      <c r="C200" s="3">
        <v>0</v>
      </c>
      <c r="D200" s="4">
        <v>18.658438444137499</v>
      </c>
      <c r="E200" s="4">
        <v>0.16663551330566401</v>
      </c>
      <c r="F200" s="3">
        <v>0</v>
      </c>
      <c r="G200" s="4">
        <v>20.0515811443328</v>
      </c>
      <c r="H200" s="4">
        <v>0.16902041435241699</v>
      </c>
      <c r="I200" s="3">
        <v>12</v>
      </c>
      <c r="J200" s="4">
        <v>19.632708787917998</v>
      </c>
      <c r="K200" s="4">
        <v>0.22035169601440399</v>
      </c>
      <c r="L200" s="3">
        <v>0</v>
      </c>
      <c r="M200" s="4">
        <v>12.9058017730712</v>
      </c>
      <c r="N200" s="4">
        <v>0.169891357421875</v>
      </c>
      <c r="O200" s="3" t="b">
        <v>0</v>
      </c>
      <c r="P200" s="3" t="b">
        <v>0</v>
      </c>
      <c r="Q200" s="3" t="b">
        <v>0</v>
      </c>
      <c r="R200" s="3" t="b">
        <v>0</v>
      </c>
    </row>
    <row r="201" spans="1:18" x14ac:dyDescent="0.2">
      <c r="A201" s="7">
        <v>2306.0006199999998</v>
      </c>
      <c r="B201" s="3" t="s">
        <v>16</v>
      </c>
      <c r="C201" s="3">
        <v>0</v>
      </c>
      <c r="D201" s="4">
        <v>6.1988739967346103</v>
      </c>
      <c r="E201" s="4">
        <v>0.116220951080322</v>
      </c>
      <c r="F201" s="3">
        <v>0</v>
      </c>
      <c r="G201" s="4">
        <v>10.478314876556301</v>
      </c>
      <c r="H201" s="4">
        <v>0.116329193115234</v>
      </c>
      <c r="I201" s="3">
        <v>0</v>
      </c>
      <c r="J201" s="4">
        <v>9.9381856918334908</v>
      </c>
      <c r="K201" s="4">
        <v>0.116586208343505</v>
      </c>
      <c r="L201" s="3">
        <v>0</v>
      </c>
      <c r="M201" s="4">
        <v>6.4212803840637198</v>
      </c>
      <c r="N201" s="4">
        <v>0.166750192642211</v>
      </c>
      <c r="O201" s="3" t="b">
        <v>0</v>
      </c>
      <c r="P201" s="3" t="b">
        <v>1</v>
      </c>
      <c r="Q201" s="3" t="b">
        <v>0</v>
      </c>
      <c r="R201" s="3" t="b">
        <v>0</v>
      </c>
    </row>
    <row r="202" spans="1:18" x14ac:dyDescent="0.2">
      <c r="A202" s="7">
        <v>2306.0016500000002</v>
      </c>
      <c r="B202" s="3" t="s">
        <v>47</v>
      </c>
      <c r="C202" s="3">
        <v>0</v>
      </c>
      <c r="D202" s="4">
        <v>13.1863756179809</v>
      </c>
      <c r="E202" s="4">
        <v>0.1171236038208</v>
      </c>
      <c r="F202" s="3">
        <v>0</v>
      </c>
      <c r="G202" s="4">
        <v>13.7544524669647</v>
      </c>
      <c r="H202" s="4">
        <v>0.168803215026855</v>
      </c>
      <c r="I202" s="3">
        <v>0</v>
      </c>
      <c r="J202" s="4">
        <v>13.9833800792694</v>
      </c>
      <c r="K202" s="4">
        <v>0.116227149963378</v>
      </c>
      <c r="L202" s="3">
        <v>0</v>
      </c>
      <c r="M202" s="4">
        <v>9.1699793338775599</v>
      </c>
      <c r="N202" s="4">
        <v>0.173478603363037</v>
      </c>
      <c r="O202" s="3" t="b">
        <v>0</v>
      </c>
      <c r="P202" s="3" t="b">
        <v>1</v>
      </c>
      <c r="Q202" s="3" t="b">
        <v>0</v>
      </c>
      <c r="R202" s="3" t="b">
        <v>0</v>
      </c>
    </row>
    <row r="203" spans="1:18" x14ac:dyDescent="0.2">
      <c r="A203" s="7">
        <v>2306.01791</v>
      </c>
      <c r="B203" s="3" t="s">
        <v>34</v>
      </c>
      <c r="C203" s="3">
        <v>0</v>
      </c>
      <c r="D203" s="4">
        <v>10.9956610202789</v>
      </c>
      <c r="E203" s="4">
        <v>0.115610599517822</v>
      </c>
      <c r="F203" s="3">
        <v>0</v>
      </c>
      <c r="G203" s="4">
        <v>12.6607103347778</v>
      </c>
      <c r="H203" s="4">
        <v>0.169239282608032</v>
      </c>
      <c r="I203" s="3">
        <v>0</v>
      </c>
      <c r="J203" s="4">
        <v>11.1792593002319</v>
      </c>
      <c r="K203" s="4">
        <v>0.170077323913574</v>
      </c>
      <c r="L203" s="3">
        <v>0</v>
      </c>
      <c r="M203" s="4">
        <v>7.7222466468811</v>
      </c>
      <c r="N203" s="4">
        <v>0.17747950553894001</v>
      </c>
      <c r="O203" s="3" t="b">
        <v>0</v>
      </c>
      <c r="P203" s="3" t="b">
        <v>1</v>
      </c>
      <c r="Q203" s="3" t="b">
        <v>1</v>
      </c>
      <c r="R203" s="3" t="b">
        <v>0</v>
      </c>
    </row>
    <row r="204" spans="1:18" x14ac:dyDescent="0.2">
      <c r="A204" s="7">
        <v>2306.0169099999998</v>
      </c>
      <c r="B204" s="3" t="s">
        <v>17</v>
      </c>
      <c r="C204" s="3">
        <v>12</v>
      </c>
      <c r="D204" s="4">
        <v>8.76686692237854</v>
      </c>
      <c r="E204" s="4">
        <v>9.37918925285339</v>
      </c>
      <c r="F204" s="3">
        <v>0</v>
      </c>
      <c r="G204" s="4">
        <v>35.585541248321498</v>
      </c>
      <c r="H204" s="4">
        <v>0.11599540710449199</v>
      </c>
      <c r="I204" s="3">
        <v>0</v>
      </c>
      <c r="J204" s="4">
        <v>38.041583776473999</v>
      </c>
      <c r="K204" s="4">
        <v>0.16798663139343201</v>
      </c>
      <c r="L204" s="3">
        <v>0</v>
      </c>
      <c r="M204" s="4">
        <v>26.437041521072299</v>
      </c>
      <c r="N204" s="4">
        <v>0.17045402526855399</v>
      </c>
      <c r="O204" s="3" t="b">
        <v>0</v>
      </c>
      <c r="P204" s="3" t="b">
        <v>1</v>
      </c>
      <c r="Q204" s="3" t="b">
        <v>0</v>
      </c>
      <c r="R204" s="3" t="b">
        <v>0</v>
      </c>
    </row>
    <row r="205" spans="1:18" x14ac:dyDescent="0.2">
      <c r="A205" s="7">
        <v>2306.0055699999998</v>
      </c>
      <c r="B205" s="3" t="s">
        <v>10</v>
      </c>
      <c r="C205" s="3">
        <v>0</v>
      </c>
      <c r="D205" s="4">
        <v>13.5684597492218</v>
      </c>
      <c r="E205" s="4">
        <v>0.116655826568603</v>
      </c>
      <c r="F205" s="3">
        <v>0</v>
      </c>
      <c r="G205" s="4">
        <v>14.108700752258301</v>
      </c>
      <c r="H205" s="4">
        <v>0.116316318511962</v>
      </c>
      <c r="I205" s="3">
        <v>0</v>
      </c>
      <c r="J205" s="4">
        <v>15.321183443069399</v>
      </c>
      <c r="K205" s="4">
        <v>0.116622686386108</v>
      </c>
      <c r="L205" s="3">
        <v>0</v>
      </c>
      <c r="M205" s="4">
        <v>11.3811826705932</v>
      </c>
      <c r="N205" s="4">
        <v>0.166527509689331</v>
      </c>
      <c r="O205" s="3" t="b">
        <v>1</v>
      </c>
      <c r="P205" s="3" t="b">
        <v>1</v>
      </c>
      <c r="Q205" s="3" t="b">
        <v>1</v>
      </c>
      <c r="R205" s="3" t="b">
        <v>1</v>
      </c>
    </row>
    <row r="206" spans="1:18" x14ac:dyDescent="0.2">
      <c r="A206" s="7">
        <v>2306.0701300000001</v>
      </c>
      <c r="B206" s="3" t="s">
        <v>48</v>
      </c>
      <c r="C206" s="3">
        <v>0</v>
      </c>
      <c r="D206" s="4">
        <v>23.335824012756301</v>
      </c>
      <c r="E206" s="4">
        <v>0.119438648223876</v>
      </c>
      <c r="F206" s="3">
        <v>0</v>
      </c>
      <c r="G206" s="4">
        <v>24.542233943939198</v>
      </c>
      <c r="H206" s="4">
        <v>0.11622405052185</v>
      </c>
      <c r="I206" s="3">
        <v>0</v>
      </c>
      <c r="J206" s="4">
        <v>25.910365343093801</v>
      </c>
      <c r="K206" s="4">
        <v>0.17031764984130801</v>
      </c>
      <c r="L206" s="3">
        <v>0</v>
      </c>
      <c r="M206" s="4">
        <v>20.793636083602902</v>
      </c>
      <c r="N206" s="4">
        <v>0.17498660087585399</v>
      </c>
      <c r="O206" s="3" t="b">
        <v>0</v>
      </c>
      <c r="P206" s="3" t="b">
        <v>1</v>
      </c>
      <c r="Q206" s="3" t="b">
        <v>1</v>
      </c>
      <c r="R206" s="3" t="b">
        <v>0</v>
      </c>
    </row>
    <row r="207" spans="1:18" x14ac:dyDescent="0.2">
      <c r="A207" s="7">
        <v>2306.0396000000001</v>
      </c>
      <c r="B207" s="3" t="s">
        <v>10</v>
      </c>
      <c r="C207" s="3">
        <v>0</v>
      </c>
      <c r="D207" s="4">
        <v>16.932002305984401</v>
      </c>
      <c r="E207" s="4">
        <v>0.173221349716186</v>
      </c>
      <c r="F207" s="3">
        <v>0</v>
      </c>
      <c r="G207" s="4">
        <v>18.036016464233398</v>
      </c>
      <c r="H207" s="4">
        <v>0.16993618011474601</v>
      </c>
      <c r="I207" s="3">
        <v>12</v>
      </c>
      <c r="J207" s="4">
        <v>20.354237079620301</v>
      </c>
      <c r="K207" s="4">
        <v>0.21733212471008301</v>
      </c>
      <c r="L207" s="3">
        <v>0</v>
      </c>
      <c r="M207" s="4">
        <v>12.1442413330078</v>
      </c>
      <c r="N207" s="4">
        <v>0.16951584815979001</v>
      </c>
      <c r="O207" s="3" t="b">
        <v>1</v>
      </c>
      <c r="P207" s="3" t="b">
        <v>1</v>
      </c>
      <c r="Q207" s="3" t="b">
        <v>1</v>
      </c>
      <c r="R207" s="3" t="b">
        <v>1</v>
      </c>
    </row>
    <row r="208" spans="1:18" x14ac:dyDescent="0.2">
      <c r="A208" s="7">
        <v>2306.0180300000002</v>
      </c>
      <c r="B208" s="3" t="s">
        <v>16</v>
      </c>
      <c r="C208" s="3">
        <v>0</v>
      </c>
      <c r="D208" s="4">
        <v>27.918182611465401</v>
      </c>
      <c r="E208" s="4">
        <v>0.16723585128784099</v>
      </c>
      <c r="F208" s="3">
        <v>0</v>
      </c>
      <c r="G208" s="4">
        <v>22.795139074325501</v>
      </c>
      <c r="H208" s="4">
        <v>0.11568570137023899</v>
      </c>
      <c r="I208" s="3">
        <v>0</v>
      </c>
      <c r="J208" s="4">
        <v>24.922693014144802</v>
      </c>
      <c r="K208" s="4">
        <v>0.116324663162231</v>
      </c>
      <c r="L208" s="3">
        <v>0</v>
      </c>
      <c r="M208" s="4">
        <v>21.510674953460601</v>
      </c>
      <c r="N208" s="4">
        <v>0.17203092575073201</v>
      </c>
      <c r="O208" s="3" t="b">
        <v>1</v>
      </c>
      <c r="P208" s="3" t="b">
        <v>0</v>
      </c>
      <c r="Q208" s="3" t="b">
        <v>1</v>
      </c>
      <c r="R208" s="3" t="b">
        <v>0</v>
      </c>
    </row>
    <row r="209" spans="1:18" x14ac:dyDescent="0.2">
      <c r="A209" s="7">
        <v>2306.10905</v>
      </c>
      <c r="B209" s="3" t="s">
        <v>49</v>
      </c>
      <c r="C209" s="3">
        <v>0</v>
      </c>
      <c r="D209" s="4">
        <v>14.161953926086399</v>
      </c>
      <c r="E209" s="4">
        <v>0.26816725730895902</v>
      </c>
      <c r="F209" s="3">
        <v>0</v>
      </c>
      <c r="G209" s="4">
        <v>7.2564823627471897</v>
      </c>
      <c r="H209" s="4">
        <v>0.11641263961791901</v>
      </c>
      <c r="I209" s="3">
        <v>0</v>
      </c>
      <c r="J209" s="4">
        <v>7.3074932098388601</v>
      </c>
      <c r="K209" s="4">
        <v>0.117725372314453</v>
      </c>
      <c r="L209" s="3">
        <v>0</v>
      </c>
      <c r="M209" s="4">
        <v>5.8520233631133998</v>
      </c>
      <c r="N209" s="4">
        <v>0.17139196395874001</v>
      </c>
      <c r="O209" s="3" t="b">
        <v>1</v>
      </c>
      <c r="P209" s="3" t="b">
        <v>1</v>
      </c>
      <c r="Q209" s="3" t="b">
        <v>1</v>
      </c>
      <c r="R209" s="3" t="b">
        <v>1</v>
      </c>
    </row>
    <row r="210" spans="1:18" x14ac:dyDescent="0.2">
      <c r="A210" s="7">
        <v>2306.0013100000001</v>
      </c>
      <c r="B210" s="3" t="s">
        <v>11</v>
      </c>
      <c r="C210" s="3">
        <v>0</v>
      </c>
      <c r="D210" s="4">
        <v>27.475528240203801</v>
      </c>
      <c r="E210" s="4">
        <v>0.16693353652954099</v>
      </c>
      <c r="F210" s="3">
        <v>0</v>
      </c>
      <c r="G210" s="4">
        <v>15.9708821773529</v>
      </c>
      <c r="H210" s="4">
        <v>0.116812944412231</v>
      </c>
      <c r="I210" s="3">
        <v>0</v>
      </c>
      <c r="J210" s="4">
        <v>16.806935548782299</v>
      </c>
      <c r="K210" s="4">
        <v>0.116623640060424</v>
      </c>
      <c r="L210" s="3">
        <v>0</v>
      </c>
      <c r="M210" s="4">
        <v>12.0037879943847</v>
      </c>
      <c r="N210" s="4">
        <v>0.169763088226318</v>
      </c>
      <c r="O210" s="3" t="b">
        <v>0</v>
      </c>
      <c r="P210" s="3" t="b">
        <v>1</v>
      </c>
      <c r="Q210" s="3" t="b">
        <v>0</v>
      </c>
      <c r="R210" s="3" t="b">
        <v>0</v>
      </c>
    </row>
    <row r="211" spans="1:18" x14ac:dyDescent="0.2">
      <c r="A211" s="7">
        <v>2306.00155</v>
      </c>
      <c r="B211" s="3" t="s">
        <v>13</v>
      </c>
      <c r="C211" s="3">
        <v>0</v>
      </c>
      <c r="D211" s="4">
        <v>18.773381948470998</v>
      </c>
      <c r="E211" s="4">
        <v>0.167728185653686</v>
      </c>
      <c r="F211" s="3">
        <v>0</v>
      </c>
      <c r="G211" s="4">
        <v>11.880522489547699</v>
      </c>
      <c r="H211" s="4">
        <v>0.170243740081787</v>
      </c>
      <c r="I211" s="3">
        <v>0</v>
      </c>
      <c r="J211" s="4">
        <v>12.8516035079956</v>
      </c>
      <c r="K211" s="4">
        <v>0.169222831726074</v>
      </c>
      <c r="L211" s="3">
        <v>0</v>
      </c>
      <c r="M211" s="4">
        <v>8.2164435386657697</v>
      </c>
      <c r="N211" s="4">
        <v>0.16850876808166501</v>
      </c>
      <c r="O211" s="3" t="b">
        <v>0</v>
      </c>
      <c r="P211" s="3" t="b">
        <v>1</v>
      </c>
      <c r="Q211" s="3" t="b">
        <v>1</v>
      </c>
      <c r="R211" s="3" t="b">
        <v>0</v>
      </c>
    </row>
    <row r="212" spans="1:18" x14ac:dyDescent="0.2">
      <c r="A212" s="7">
        <v>2306.0016099999998</v>
      </c>
      <c r="B212" s="3" t="s">
        <v>50</v>
      </c>
      <c r="C212" s="3">
        <v>12</v>
      </c>
      <c r="D212" s="4">
        <v>10.539614439010601</v>
      </c>
      <c r="E212" s="4">
        <v>13.621931552886901</v>
      </c>
      <c r="F212" s="3">
        <v>0</v>
      </c>
      <c r="G212" s="4">
        <v>29.05224609375</v>
      </c>
      <c r="H212" s="4">
        <v>0.116510152816772</v>
      </c>
      <c r="I212" s="3">
        <v>0</v>
      </c>
      <c r="J212" s="4">
        <v>38.843976020812903</v>
      </c>
      <c r="K212" s="4">
        <v>0.168070077896118</v>
      </c>
      <c r="L212" s="3">
        <v>0</v>
      </c>
      <c r="M212" s="4">
        <v>21.727022171020501</v>
      </c>
      <c r="N212" s="4">
        <v>0.17009758949279699</v>
      </c>
      <c r="O212" s="3" t="b">
        <v>1</v>
      </c>
      <c r="P212" s="3" t="b">
        <v>0</v>
      </c>
      <c r="Q212" s="3" t="b">
        <v>1</v>
      </c>
      <c r="R212" s="3" t="b">
        <v>0</v>
      </c>
    </row>
    <row r="213" spans="1:18" x14ac:dyDescent="0.2">
      <c r="A213" s="7">
        <v>2306.0020500000001</v>
      </c>
      <c r="B213" s="3" t="s">
        <v>12</v>
      </c>
      <c r="C213" s="3">
        <v>0</v>
      </c>
      <c r="D213" s="4">
        <v>18.609631538391099</v>
      </c>
      <c r="E213" s="4">
        <v>0.22165083885192799</v>
      </c>
      <c r="F213" s="3">
        <v>0</v>
      </c>
      <c r="G213" s="4">
        <v>11.746542215347199</v>
      </c>
      <c r="H213" s="4">
        <v>0.117092132568359</v>
      </c>
      <c r="I213" s="3">
        <v>0</v>
      </c>
      <c r="J213" s="4">
        <v>13.759903192520101</v>
      </c>
      <c r="K213" s="4">
        <v>0.116256713867187</v>
      </c>
      <c r="L213" s="3">
        <v>0</v>
      </c>
      <c r="M213" s="4">
        <v>9.9307281970977694</v>
      </c>
      <c r="N213" s="4">
        <v>0.168189287185668</v>
      </c>
      <c r="O213" s="3" t="b">
        <v>1</v>
      </c>
      <c r="P213" s="3" t="b">
        <v>1</v>
      </c>
      <c r="Q213" s="3" t="b">
        <v>1</v>
      </c>
      <c r="R213" s="3" t="b">
        <v>1</v>
      </c>
    </row>
    <row r="214" spans="1:18" x14ac:dyDescent="0.2">
      <c r="A214" s="7">
        <v>2306.0058100000001</v>
      </c>
      <c r="B214" s="3" t="s">
        <v>10</v>
      </c>
      <c r="C214" s="3">
        <v>0</v>
      </c>
      <c r="D214" s="4">
        <v>17.859217882156301</v>
      </c>
      <c r="E214" s="4">
        <v>0.1675865650177</v>
      </c>
      <c r="F214" s="3">
        <v>0</v>
      </c>
      <c r="G214" s="4">
        <v>11.7441494464874</v>
      </c>
      <c r="H214" s="4">
        <v>0.11559867858886699</v>
      </c>
      <c r="I214" s="3">
        <v>0</v>
      </c>
      <c r="J214" s="4">
        <v>12.2383034229278</v>
      </c>
      <c r="K214" s="4">
        <v>0.11678338050842201</v>
      </c>
      <c r="L214" s="3">
        <v>0</v>
      </c>
      <c r="M214" s="4">
        <v>8.7788660526275599</v>
      </c>
      <c r="N214" s="4">
        <v>0.17212438583374001</v>
      </c>
      <c r="O214" s="3" t="b">
        <v>0</v>
      </c>
      <c r="P214" s="3" t="b">
        <v>1</v>
      </c>
      <c r="Q214" s="3" t="b">
        <v>1</v>
      </c>
      <c r="R214" s="3" t="b">
        <v>0</v>
      </c>
    </row>
    <row r="215" spans="1:18" x14ac:dyDescent="0.2">
      <c r="A215" s="7">
        <v>2306.0069100000001</v>
      </c>
      <c r="B215" s="3" t="s">
        <v>18</v>
      </c>
      <c r="C215" s="3">
        <v>0</v>
      </c>
      <c r="D215" s="4">
        <v>37.586308240890503</v>
      </c>
      <c r="E215" s="4">
        <v>0.21996283531188901</v>
      </c>
      <c r="F215" s="3">
        <v>0</v>
      </c>
      <c r="G215" s="4">
        <v>24.312392711639401</v>
      </c>
      <c r="H215" s="4">
        <v>0.11603426933288501</v>
      </c>
      <c r="I215" s="3">
        <v>0</v>
      </c>
      <c r="J215" s="4">
        <v>24.483915567398</v>
      </c>
      <c r="K215" s="4">
        <v>0.16924309730529699</v>
      </c>
      <c r="L215" s="3">
        <v>0</v>
      </c>
      <c r="M215" s="4">
        <v>21.5676636695861</v>
      </c>
      <c r="N215" s="4">
        <v>0.16804957389831501</v>
      </c>
      <c r="O215" s="3" t="b">
        <v>1</v>
      </c>
      <c r="P215" s="3" t="b">
        <v>1</v>
      </c>
      <c r="Q215" s="3" t="b">
        <v>1</v>
      </c>
      <c r="R215" s="3" t="b">
        <v>1</v>
      </c>
    </row>
    <row r="216" spans="1:18" x14ac:dyDescent="0.2">
      <c r="A216" s="7">
        <v>2306.0045599999999</v>
      </c>
      <c r="B216" s="3" t="s">
        <v>51</v>
      </c>
      <c r="C216" s="3">
        <v>0</v>
      </c>
      <c r="D216" s="4">
        <v>12.2126750946044</v>
      </c>
      <c r="E216" s="4">
        <v>0.16690993309020899</v>
      </c>
      <c r="F216" s="3">
        <v>0</v>
      </c>
      <c r="G216" s="4">
        <v>8.2607455253601003</v>
      </c>
      <c r="H216" s="4">
        <v>0.171392202377319</v>
      </c>
      <c r="I216" s="3">
        <v>0</v>
      </c>
      <c r="J216" s="4">
        <v>8.7140312194824201</v>
      </c>
      <c r="K216" s="4">
        <v>0.11674690246581999</v>
      </c>
      <c r="L216" s="3">
        <v>0</v>
      </c>
      <c r="M216" s="4">
        <v>4.7459244728088299</v>
      </c>
      <c r="N216" s="4">
        <v>0.173988342285156</v>
      </c>
      <c r="O216" s="3" t="b">
        <v>1</v>
      </c>
      <c r="P216" s="3" t="b">
        <v>1</v>
      </c>
      <c r="Q216" s="3" t="b">
        <v>1</v>
      </c>
      <c r="R216" s="3" t="b">
        <v>1</v>
      </c>
    </row>
    <row r="217" spans="1:18" x14ac:dyDescent="0.2">
      <c r="A217" s="7">
        <v>2306.0327499999999</v>
      </c>
      <c r="B217" s="3" t="s">
        <v>18</v>
      </c>
      <c r="C217" s="3">
        <v>0</v>
      </c>
      <c r="D217" s="4">
        <v>9.5790956020355207</v>
      </c>
      <c r="E217" s="4">
        <v>0.21792030334472601</v>
      </c>
      <c r="F217" s="3">
        <v>0</v>
      </c>
      <c r="G217" s="4">
        <v>6.6085398197174001</v>
      </c>
      <c r="H217" s="4">
        <v>0.170858860015869</v>
      </c>
      <c r="I217" s="3">
        <v>12</v>
      </c>
      <c r="J217" s="4">
        <v>6.7113721370697004</v>
      </c>
      <c r="K217" s="4">
        <v>0.22393631935119601</v>
      </c>
      <c r="L217" s="3">
        <v>0</v>
      </c>
      <c r="M217" s="4">
        <v>5.60853743553161</v>
      </c>
      <c r="N217" s="4">
        <v>0.16724729537963801</v>
      </c>
      <c r="O217" s="3" t="b">
        <v>0</v>
      </c>
      <c r="P217" s="3" t="b">
        <v>1</v>
      </c>
      <c r="Q217" s="3" t="b">
        <v>1</v>
      </c>
      <c r="R217" s="3" t="b">
        <v>0</v>
      </c>
    </row>
    <row r="218" spans="1:18" x14ac:dyDescent="0.2">
      <c r="A218" s="7">
        <v>2306.0013300000001</v>
      </c>
      <c r="B218" s="3" t="s">
        <v>10</v>
      </c>
      <c r="C218" s="3">
        <v>0</v>
      </c>
      <c r="D218" s="4">
        <v>13.0727488994598</v>
      </c>
      <c r="E218" s="4">
        <v>0.16794562339782701</v>
      </c>
      <c r="F218" s="3">
        <v>0</v>
      </c>
      <c r="G218" s="4">
        <v>8.5813407897949201</v>
      </c>
      <c r="H218" s="4">
        <v>0.16974258422851499</v>
      </c>
      <c r="I218" s="3">
        <v>0</v>
      </c>
      <c r="J218" s="4">
        <v>9.1887934207916206</v>
      </c>
      <c r="K218" s="4">
        <v>0.11874651908874501</v>
      </c>
      <c r="L218" s="3">
        <v>0</v>
      </c>
      <c r="M218" s="4">
        <v>5.91094875335693</v>
      </c>
      <c r="N218" s="4">
        <v>0.17498683929443301</v>
      </c>
      <c r="O218" s="3" t="b">
        <v>1</v>
      </c>
      <c r="P218" s="3" t="b">
        <v>1</v>
      </c>
      <c r="Q218" s="3" t="b">
        <v>1</v>
      </c>
      <c r="R218" s="3" t="b">
        <v>1</v>
      </c>
    </row>
    <row r="219" spans="1:18" x14ac:dyDescent="0.2">
      <c r="A219" s="7">
        <v>2306.00126</v>
      </c>
      <c r="B219" s="3" t="s">
        <v>10</v>
      </c>
      <c r="C219" s="3">
        <v>0</v>
      </c>
      <c r="D219" s="4">
        <v>36.5157856941223</v>
      </c>
      <c r="E219" s="4">
        <v>0.167009592056274</v>
      </c>
      <c r="F219" s="3">
        <v>0</v>
      </c>
      <c r="G219" s="4">
        <v>31.332610607147199</v>
      </c>
      <c r="H219" s="4">
        <v>0.16927790641784601</v>
      </c>
      <c r="I219" s="3">
        <v>0</v>
      </c>
      <c r="J219" s="4">
        <v>31.940910100936801</v>
      </c>
      <c r="K219" s="4">
        <v>0.17181706428527799</v>
      </c>
      <c r="L219" s="3">
        <v>0</v>
      </c>
      <c r="M219" s="4">
        <v>25.574915170669499</v>
      </c>
      <c r="N219" s="4">
        <v>0.175770044326782</v>
      </c>
      <c r="O219" s="3" t="b">
        <v>0</v>
      </c>
      <c r="P219" s="3" t="b">
        <v>1</v>
      </c>
      <c r="Q219" s="3" t="b">
        <v>1</v>
      </c>
      <c r="R219" s="3" t="b">
        <v>0</v>
      </c>
    </row>
    <row r="220" spans="1:18" x14ac:dyDescent="0.2">
      <c r="A220" s="7">
        <v>2306.00927</v>
      </c>
      <c r="B220" s="3" t="s">
        <v>10</v>
      </c>
      <c r="C220" s="3">
        <v>0</v>
      </c>
      <c r="D220" s="4">
        <v>128.934473514556</v>
      </c>
      <c r="E220" s="4">
        <v>0.16801905632019001</v>
      </c>
      <c r="F220" s="3">
        <v>0</v>
      </c>
      <c r="G220" s="4">
        <v>98.308041810989295</v>
      </c>
      <c r="H220" s="4">
        <v>0.168086767196655</v>
      </c>
      <c r="I220" s="3">
        <v>0</v>
      </c>
      <c r="J220" s="4">
        <v>105.13245534896799</v>
      </c>
      <c r="K220" s="4">
        <v>0.166708469390869</v>
      </c>
      <c r="L220" s="3">
        <v>0</v>
      </c>
      <c r="M220" s="4">
        <v>94.336721420288001</v>
      </c>
      <c r="N220" s="4">
        <v>0.170166730880737</v>
      </c>
      <c r="O220" s="3" t="b">
        <v>0</v>
      </c>
      <c r="P220" s="3" t="b">
        <v>0</v>
      </c>
      <c r="Q220" s="3" t="b">
        <v>1</v>
      </c>
      <c r="R220" s="3" t="b">
        <v>0</v>
      </c>
    </row>
    <row r="221" spans="1:18" x14ac:dyDescent="0.2">
      <c r="A221" s="7">
        <v>2306.00621</v>
      </c>
      <c r="B221" s="3" t="s">
        <v>10</v>
      </c>
      <c r="C221" s="3">
        <v>0</v>
      </c>
      <c r="D221" s="4">
        <v>32.3341414928436</v>
      </c>
      <c r="E221" s="4">
        <v>0.16736984252929599</v>
      </c>
      <c r="F221" s="3">
        <v>0</v>
      </c>
      <c r="G221" s="4">
        <v>24.265679121017399</v>
      </c>
      <c r="H221" s="4">
        <v>0.116756439208984</v>
      </c>
      <c r="I221" s="3">
        <v>0</v>
      </c>
      <c r="J221" s="4">
        <v>25.612092733383101</v>
      </c>
      <c r="K221" s="4">
        <v>0.17045831680297799</v>
      </c>
      <c r="L221" s="3">
        <v>0</v>
      </c>
      <c r="M221" s="4">
        <v>17.734787940979</v>
      </c>
      <c r="N221" s="4">
        <v>0.16852331161499001</v>
      </c>
      <c r="O221" s="3" t="b">
        <v>1</v>
      </c>
      <c r="P221" s="3" t="b">
        <v>1</v>
      </c>
      <c r="Q221" s="3" t="b">
        <v>1</v>
      </c>
      <c r="R221" s="3" t="b">
        <v>1</v>
      </c>
    </row>
    <row r="222" spans="1:18" x14ac:dyDescent="0.2">
      <c r="A222" s="7">
        <v>2306.0018100000002</v>
      </c>
      <c r="B222" s="3" t="s">
        <v>10</v>
      </c>
      <c r="C222" s="3">
        <v>0</v>
      </c>
      <c r="D222" s="4">
        <v>34.340501546859699</v>
      </c>
      <c r="E222" s="4">
        <v>0.167680263519287</v>
      </c>
      <c r="F222" s="3">
        <v>0</v>
      </c>
      <c r="G222" s="4">
        <v>31.7780067920684</v>
      </c>
      <c r="H222" s="4">
        <v>0.16849279403686501</v>
      </c>
      <c r="I222" s="3">
        <v>0</v>
      </c>
      <c r="J222" s="4">
        <v>25.274483680725002</v>
      </c>
      <c r="K222" s="4">
        <v>0.171489477157592</v>
      </c>
      <c r="L222" s="3">
        <v>0</v>
      </c>
      <c r="M222" s="4">
        <v>18.799413681030199</v>
      </c>
      <c r="N222" s="4">
        <v>0.168289899826049</v>
      </c>
      <c r="O222" s="3" t="b">
        <v>0</v>
      </c>
      <c r="P222" s="3" t="b">
        <v>1</v>
      </c>
      <c r="Q222" s="3" t="b">
        <v>1</v>
      </c>
      <c r="R222" s="3" t="b">
        <v>0</v>
      </c>
    </row>
    <row r="223" spans="1:18" x14ac:dyDescent="0.2">
      <c r="A223" s="7">
        <v>2306.03395</v>
      </c>
      <c r="B223" s="3" t="s">
        <v>17</v>
      </c>
      <c r="C223" s="3">
        <v>12</v>
      </c>
      <c r="D223" s="4">
        <v>10.707530975341699</v>
      </c>
      <c r="E223" s="4">
        <v>11.1482462882995</v>
      </c>
      <c r="F223" s="3">
        <v>12</v>
      </c>
      <c r="G223" s="4">
        <v>13.054639577865601</v>
      </c>
      <c r="H223" s="4">
        <v>10.1227962970733</v>
      </c>
      <c r="I223" s="3">
        <v>12</v>
      </c>
      <c r="J223" s="4">
        <v>7.6081249713897696</v>
      </c>
      <c r="K223" s="4">
        <v>0.17001175880432101</v>
      </c>
      <c r="L223" s="3">
        <v>12</v>
      </c>
      <c r="M223" s="4">
        <v>6.26031470298767</v>
      </c>
      <c r="N223" s="4">
        <v>0.219470739364624</v>
      </c>
      <c r="O223" s="3" t="b">
        <v>0</v>
      </c>
      <c r="P223" s="3" t="b">
        <v>0</v>
      </c>
      <c r="Q223" s="3" t="b">
        <v>0</v>
      </c>
      <c r="R223" s="3" t="b">
        <v>0</v>
      </c>
    </row>
    <row r="224" spans="1:18" x14ac:dyDescent="0.2">
      <c r="A224" s="7">
        <v>2306.0388800000001</v>
      </c>
      <c r="B224" s="3" t="s">
        <v>13</v>
      </c>
      <c r="C224" s="3">
        <v>0</v>
      </c>
      <c r="D224" s="4">
        <v>19.446128845214801</v>
      </c>
      <c r="E224" s="4">
        <v>0.16830396652221599</v>
      </c>
      <c r="F224" s="3">
        <v>0</v>
      </c>
      <c r="G224" s="4">
        <v>18.024008512496899</v>
      </c>
      <c r="H224" s="4">
        <v>0.167993783950805</v>
      </c>
      <c r="I224" s="3">
        <v>0</v>
      </c>
      <c r="J224" s="4">
        <v>15.5713982582092</v>
      </c>
      <c r="K224" s="4">
        <v>0.11732125282287501</v>
      </c>
      <c r="L224" s="3">
        <v>0</v>
      </c>
      <c r="M224" s="4">
        <v>12.882101297378499</v>
      </c>
      <c r="N224" s="4">
        <v>0.17826485633850001</v>
      </c>
      <c r="O224" s="3" t="b">
        <v>1</v>
      </c>
      <c r="P224" s="3" t="b">
        <v>1</v>
      </c>
      <c r="Q224" s="3" t="b">
        <v>1</v>
      </c>
      <c r="R224" s="3" t="b">
        <v>1</v>
      </c>
    </row>
    <row r="225" spans="1:18" x14ac:dyDescent="0.2">
      <c r="A225" s="7">
        <v>2306.0022399999998</v>
      </c>
      <c r="B225" s="3" t="s">
        <v>18</v>
      </c>
      <c r="C225" s="3">
        <v>0</v>
      </c>
      <c r="D225" s="4">
        <v>10.7287883758544</v>
      </c>
      <c r="E225" s="4">
        <v>0.16836810111999501</v>
      </c>
      <c r="F225" s="3">
        <v>0</v>
      </c>
      <c r="G225" s="4">
        <v>10.3842966556549</v>
      </c>
      <c r="H225" s="4">
        <v>0.17161107063293399</v>
      </c>
      <c r="I225" s="3">
        <v>0</v>
      </c>
      <c r="J225" s="4">
        <v>5.7958178520202601</v>
      </c>
      <c r="K225" s="4">
        <v>0.1159508228302</v>
      </c>
      <c r="L225" s="3">
        <v>0</v>
      </c>
      <c r="M225" s="4">
        <v>4.8502120971679599</v>
      </c>
      <c r="N225" s="4">
        <v>0.11693143844604401</v>
      </c>
      <c r="O225" s="3" t="b">
        <v>0</v>
      </c>
      <c r="P225" s="3" t="b">
        <v>1</v>
      </c>
      <c r="Q225" s="3" t="b">
        <v>1</v>
      </c>
      <c r="R225" s="3" t="b">
        <v>0</v>
      </c>
    </row>
    <row r="226" spans="1:18" x14ac:dyDescent="0.2">
      <c r="A226" s="7">
        <v>2306.0003400000001</v>
      </c>
      <c r="B226" s="3" t="s">
        <v>52</v>
      </c>
      <c r="C226" s="3">
        <v>0</v>
      </c>
      <c r="D226" s="4">
        <v>59.454085826873701</v>
      </c>
      <c r="E226" s="4">
        <v>0.16791915893554599</v>
      </c>
      <c r="F226" s="3">
        <v>0</v>
      </c>
      <c r="G226" s="4">
        <v>36.833845853805499</v>
      </c>
      <c r="H226" s="4">
        <v>0.16688561439514099</v>
      </c>
      <c r="I226" s="3">
        <v>0</v>
      </c>
      <c r="J226" s="4">
        <v>32.651231527328399</v>
      </c>
      <c r="K226" s="4">
        <v>0.16936826705932601</v>
      </c>
      <c r="L226" s="3">
        <v>0</v>
      </c>
      <c r="M226" s="4">
        <v>28.257798671722401</v>
      </c>
      <c r="N226" s="4">
        <v>0.17067193984985299</v>
      </c>
      <c r="O226" s="3" t="b">
        <v>0</v>
      </c>
      <c r="P226" s="3" t="b">
        <v>1</v>
      </c>
      <c r="Q226" s="3" t="b">
        <v>1</v>
      </c>
      <c r="R226" s="3" t="b">
        <v>0</v>
      </c>
    </row>
    <row r="227" spans="1:18" x14ac:dyDescent="0.2">
      <c r="A227" s="7">
        <v>2306.0019299999999</v>
      </c>
      <c r="B227" s="3" t="s">
        <v>16</v>
      </c>
      <c r="C227" s="3">
        <v>0</v>
      </c>
      <c r="D227" s="4">
        <v>14.496283531188899</v>
      </c>
      <c r="E227" s="4">
        <v>0.116172552108764</v>
      </c>
      <c r="F227" s="3">
        <v>0</v>
      </c>
      <c r="G227" s="4">
        <v>14.8124020099639</v>
      </c>
      <c r="H227" s="4">
        <v>0.17245054244995101</v>
      </c>
      <c r="I227" s="3">
        <v>0</v>
      </c>
      <c r="J227" s="4">
        <v>13.3242950439453</v>
      </c>
      <c r="K227" s="4">
        <v>0.17404699325561501</v>
      </c>
      <c r="L227" s="3">
        <v>0</v>
      </c>
      <c r="M227" s="4">
        <v>9.5793213844299299</v>
      </c>
      <c r="N227" s="4">
        <v>0.17180681228637601</v>
      </c>
      <c r="O227" s="3" t="b">
        <v>1</v>
      </c>
      <c r="P227" s="3" t="b">
        <v>1</v>
      </c>
      <c r="Q227" s="3" t="b">
        <v>1</v>
      </c>
      <c r="R227" s="3" t="b">
        <v>1</v>
      </c>
    </row>
    <row r="228" spans="1:18" x14ac:dyDescent="0.2">
      <c r="A228" s="7">
        <v>2306.0084400000001</v>
      </c>
      <c r="B228" s="3" t="s">
        <v>23</v>
      </c>
      <c r="C228" s="3">
        <v>0</v>
      </c>
      <c r="D228" s="4">
        <v>10.440612077713</v>
      </c>
      <c r="E228" s="4">
        <v>0.116374969482421</v>
      </c>
      <c r="F228" s="3">
        <v>0</v>
      </c>
      <c r="G228" s="4">
        <v>12.0195972919464</v>
      </c>
      <c r="H228" s="4">
        <v>0.16896700859069799</v>
      </c>
      <c r="I228" s="3">
        <v>0</v>
      </c>
      <c r="J228" s="4">
        <v>10.6804239749908</v>
      </c>
      <c r="K228" s="4">
        <v>0.17188429832458399</v>
      </c>
      <c r="L228" s="3">
        <v>0</v>
      </c>
      <c r="M228" s="4">
        <v>8.2217171192169101</v>
      </c>
      <c r="N228" s="4">
        <v>0.168893337249755</v>
      </c>
      <c r="O228" s="3" t="b">
        <v>1</v>
      </c>
      <c r="P228" s="3" t="b">
        <v>1</v>
      </c>
      <c r="Q228" s="3" t="b">
        <v>1</v>
      </c>
      <c r="R228" s="3" t="b">
        <v>1</v>
      </c>
    </row>
    <row r="229" spans="1:18" x14ac:dyDescent="0.2">
      <c r="A229" s="7">
        <v>2306.0040300000001</v>
      </c>
      <c r="B229" s="3" t="s">
        <v>21</v>
      </c>
      <c r="C229" s="3">
        <v>0</v>
      </c>
      <c r="D229" s="4">
        <v>37.418313980102504</v>
      </c>
      <c r="E229" s="4">
        <v>0.17178225517272899</v>
      </c>
      <c r="F229" s="3">
        <v>0</v>
      </c>
      <c r="G229" s="4">
        <v>42.769756317138601</v>
      </c>
      <c r="H229" s="4">
        <v>0.16884016990661599</v>
      </c>
      <c r="I229" s="3">
        <v>0</v>
      </c>
      <c r="J229" s="4">
        <v>34.638358592986997</v>
      </c>
      <c r="K229" s="4">
        <v>0.11646008491516099</v>
      </c>
      <c r="L229" s="3">
        <v>0</v>
      </c>
      <c r="M229" s="4">
        <v>28.233777999877901</v>
      </c>
      <c r="N229" s="4">
        <v>0.17078161239624001</v>
      </c>
      <c r="O229" s="3" t="b">
        <v>1</v>
      </c>
      <c r="P229" s="3" t="b">
        <v>1</v>
      </c>
      <c r="Q229" s="3" t="b">
        <v>1</v>
      </c>
      <c r="R229" s="3" t="b">
        <v>1</v>
      </c>
    </row>
    <row r="230" spans="1:18" x14ac:dyDescent="0.2">
      <c r="A230" s="7">
        <v>2306.0420899999999</v>
      </c>
      <c r="B230" s="3" t="s">
        <v>16</v>
      </c>
      <c r="C230" s="3">
        <v>12</v>
      </c>
      <c r="D230" s="4">
        <v>5.6484742164611799</v>
      </c>
      <c r="E230" s="4">
        <v>7.1842930316925004</v>
      </c>
      <c r="F230" s="3">
        <v>12</v>
      </c>
      <c r="G230" s="4">
        <v>6.3506910800933802</v>
      </c>
      <c r="H230" s="4">
        <v>6.2222542762756303</v>
      </c>
      <c r="I230" s="3">
        <v>12</v>
      </c>
      <c r="J230" s="4">
        <v>5.3493132591247496</v>
      </c>
      <c r="K230" s="4">
        <v>0.17094397544860801</v>
      </c>
      <c r="L230" s="3">
        <v>12</v>
      </c>
      <c r="M230" s="4">
        <v>3.6893758773803702</v>
      </c>
      <c r="N230" s="4">
        <v>0.17250394821166901</v>
      </c>
      <c r="O230" s="3" t="b">
        <v>0</v>
      </c>
      <c r="P230" s="3" t="b">
        <v>0</v>
      </c>
      <c r="Q230" s="3" t="b">
        <v>1</v>
      </c>
      <c r="R230" s="3" t="b">
        <v>0</v>
      </c>
    </row>
    <row r="231" spans="1:18" x14ac:dyDescent="0.2">
      <c r="A231" s="7">
        <v>2306.0128399999999</v>
      </c>
      <c r="B231" s="3" t="s">
        <v>10</v>
      </c>
      <c r="C231" s="3">
        <v>0</v>
      </c>
      <c r="D231" s="4">
        <v>27.780175924301101</v>
      </c>
      <c r="E231" s="4">
        <v>0.115897178649902</v>
      </c>
      <c r="F231" s="3">
        <v>0</v>
      </c>
      <c r="G231" s="4">
        <v>31.1939325332641</v>
      </c>
      <c r="H231" s="4">
        <v>0.16998672485351499</v>
      </c>
      <c r="I231" s="3">
        <v>0</v>
      </c>
      <c r="J231" s="4">
        <v>26.988553762435899</v>
      </c>
      <c r="K231" s="4">
        <v>0.17196226119995101</v>
      </c>
      <c r="L231" s="3">
        <v>0</v>
      </c>
      <c r="M231" s="4">
        <v>20.041591167449901</v>
      </c>
      <c r="N231" s="4">
        <v>0.168800354003906</v>
      </c>
      <c r="O231" s="3" t="b">
        <v>0</v>
      </c>
      <c r="P231" s="3" t="b">
        <v>1</v>
      </c>
      <c r="Q231" s="3" t="b">
        <v>1</v>
      </c>
      <c r="R231" s="3" t="b">
        <v>0</v>
      </c>
    </row>
    <row r="232" spans="1:18" x14ac:dyDescent="0.2">
      <c r="A232" s="7">
        <v>2306.0137199999999</v>
      </c>
      <c r="B232" s="3" t="s">
        <v>13</v>
      </c>
      <c r="C232" s="3">
        <v>0</v>
      </c>
      <c r="D232" s="4">
        <v>14.9721846580505</v>
      </c>
      <c r="E232" s="4">
        <v>0.172167778015136</v>
      </c>
      <c r="F232" s="3">
        <v>0</v>
      </c>
      <c r="G232" s="4">
        <v>16.471120595932</v>
      </c>
      <c r="H232" s="4">
        <v>0.16857743263244601</v>
      </c>
      <c r="I232" s="3">
        <v>0</v>
      </c>
      <c r="J232" s="4">
        <v>14.2241086959838</v>
      </c>
      <c r="K232" s="4">
        <v>0.115730285644531</v>
      </c>
      <c r="L232" s="3">
        <v>0</v>
      </c>
      <c r="M232" s="4">
        <v>12.316921949386501</v>
      </c>
      <c r="N232" s="4">
        <v>0.17434716224670399</v>
      </c>
      <c r="O232" s="3" t="b">
        <v>0</v>
      </c>
      <c r="P232" s="3" t="b">
        <v>1</v>
      </c>
      <c r="Q232" s="3" t="b">
        <v>1</v>
      </c>
      <c r="R232" s="3" t="b">
        <v>0</v>
      </c>
    </row>
    <row r="233" spans="1:18" x14ac:dyDescent="0.2">
      <c r="A233" s="7">
        <v>2306.0028600000001</v>
      </c>
      <c r="B233" s="3" t="s">
        <v>23</v>
      </c>
      <c r="C233" s="3">
        <v>0</v>
      </c>
      <c r="D233" s="4">
        <v>60.726659536361602</v>
      </c>
      <c r="E233" s="4">
        <v>0.16625690460205</v>
      </c>
      <c r="F233" s="3">
        <v>0</v>
      </c>
      <c r="G233" s="4">
        <v>42.470870733261101</v>
      </c>
      <c r="H233" s="4">
        <v>0.214406728744506</v>
      </c>
      <c r="I233" s="3">
        <v>0</v>
      </c>
      <c r="J233" s="4">
        <v>37.282210111617999</v>
      </c>
      <c r="K233" s="4">
        <v>0.16787075996398901</v>
      </c>
      <c r="L233" s="3">
        <v>0</v>
      </c>
      <c r="M233" s="4">
        <v>30.373202085494899</v>
      </c>
      <c r="N233" s="4">
        <v>0.17019248008728</v>
      </c>
      <c r="O233" s="3" t="b">
        <v>0</v>
      </c>
      <c r="P233" s="3" t="b">
        <v>0</v>
      </c>
      <c r="Q233" s="3" t="b">
        <v>1</v>
      </c>
      <c r="R233" s="3" t="b">
        <v>0</v>
      </c>
    </row>
    <row r="234" spans="1:18" x14ac:dyDescent="0.2">
      <c r="A234" s="7">
        <v>2306.01179</v>
      </c>
      <c r="B234" s="3" t="s">
        <v>53</v>
      </c>
      <c r="C234" s="3">
        <v>0</v>
      </c>
      <c r="D234" s="4">
        <v>15.102125883102399</v>
      </c>
      <c r="E234" s="4">
        <v>0.116233825683593</v>
      </c>
      <c r="F234" s="3">
        <v>0</v>
      </c>
      <c r="G234" s="4">
        <v>15.2338376045227</v>
      </c>
      <c r="H234" s="4">
        <v>0.1710045337677</v>
      </c>
      <c r="I234" s="3">
        <v>0</v>
      </c>
      <c r="J234" s="4">
        <v>14.3457231521606</v>
      </c>
      <c r="K234" s="4">
        <v>0.116119384765625</v>
      </c>
      <c r="L234" s="3">
        <v>0</v>
      </c>
      <c r="M234" s="4">
        <v>11.241486787795999</v>
      </c>
      <c r="N234" s="4">
        <v>0.21866106986999501</v>
      </c>
      <c r="O234" s="3" t="b">
        <v>1</v>
      </c>
      <c r="P234" s="3" t="b">
        <v>1</v>
      </c>
      <c r="Q234" s="3" t="b">
        <v>1</v>
      </c>
      <c r="R234" s="3" t="b">
        <v>1</v>
      </c>
    </row>
    <row r="235" spans="1:18" x14ac:dyDescent="0.2">
      <c r="A235" s="7">
        <v>2306.0037299999999</v>
      </c>
      <c r="B235" s="3" t="s">
        <v>13</v>
      </c>
      <c r="C235" s="3">
        <v>0</v>
      </c>
      <c r="D235" s="4">
        <v>12.2980971336364</v>
      </c>
      <c r="E235" s="4">
        <v>0.16679883003234799</v>
      </c>
      <c r="F235" s="3">
        <v>0</v>
      </c>
      <c r="G235" s="4">
        <v>12.568139076232899</v>
      </c>
      <c r="H235" s="4">
        <v>0.16757917404174799</v>
      </c>
      <c r="I235" s="3">
        <v>12</v>
      </c>
      <c r="J235" s="4">
        <v>10.9423294067382</v>
      </c>
      <c r="K235" s="4">
        <v>0.21837186813354401</v>
      </c>
      <c r="L235" s="3">
        <v>0</v>
      </c>
      <c r="M235" s="4">
        <v>8.2929656505584699</v>
      </c>
      <c r="N235" s="4">
        <v>0.16904282569885201</v>
      </c>
      <c r="O235" s="3" t="b">
        <v>0</v>
      </c>
      <c r="P235" s="3" t="b">
        <v>1</v>
      </c>
      <c r="Q235" s="3" t="b">
        <v>1</v>
      </c>
      <c r="R235" s="3" t="b">
        <v>0</v>
      </c>
    </row>
    <row r="236" spans="1:18" x14ac:dyDescent="0.2">
      <c r="A236" s="7">
        <v>2306.0140200000001</v>
      </c>
      <c r="B236" s="3" t="s">
        <v>18</v>
      </c>
      <c r="C236" s="3">
        <v>0</v>
      </c>
      <c r="D236" s="4">
        <v>15.763262510299599</v>
      </c>
      <c r="E236" s="4">
        <v>0.17065477371215801</v>
      </c>
      <c r="F236" s="3">
        <v>0</v>
      </c>
      <c r="G236" s="4">
        <v>15.958866596221901</v>
      </c>
      <c r="H236" s="4">
        <v>0.16649603843688901</v>
      </c>
      <c r="I236" s="3">
        <v>12</v>
      </c>
      <c r="J236" s="4">
        <v>14.044573783874499</v>
      </c>
      <c r="K236" s="4">
        <v>0.16644167900085399</v>
      </c>
      <c r="L236" s="3">
        <v>0</v>
      </c>
      <c r="M236" s="4">
        <v>12.0656642913818</v>
      </c>
      <c r="N236" s="4">
        <v>0.17493247985839799</v>
      </c>
      <c r="O236" s="3" t="b">
        <v>1</v>
      </c>
      <c r="P236" s="3" t="b">
        <v>1</v>
      </c>
      <c r="Q236" s="3" t="b">
        <v>1</v>
      </c>
      <c r="R236" s="3" t="b">
        <v>1</v>
      </c>
    </row>
    <row r="237" spans="1:18" x14ac:dyDescent="0.2">
      <c r="A237" s="7">
        <v>2306.0017800000001</v>
      </c>
      <c r="B237" s="3" t="s">
        <v>10</v>
      </c>
      <c r="C237" s="3">
        <v>0</v>
      </c>
      <c r="D237" s="4">
        <v>26.837539672851499</v>
      </c>
      <c r="E237" s="4">
        <v>0.17092370986938399</v>
      </c>
      <c r="F237" s="3">
        <v>0</v>
      </c>
      <c r="G237" s="4">
        <v>28.6565132141113</v>
      </c>
      <c r="H237" s="4">
        <v>0.18119144439697199</v>
      </c>
      <c r="I237" s="3">
        <v>12</v>
      </c>
      <c r="J237" s="4">
        <v>23.430259466171201</v>
      </c>
      <c r="K237" s="4">
        <v>0.220892429351806</v>
      </c>
      <c r="L237" s="3">
        <v>0</v>
      </c>
      <c r="M237" s="4">
        <v>19.988907098770099</v>
      </c>
      <c r="N237" s="4">
        <v>0.17708086967468201</v>
      </c>
      <c r="O237" s="3" t="b">
        <v>0</v>
      </c>
      <c r="P237" s="3" t="b">
        <v>1</v>
      </c>
      <c r="Q237" s="3" t="b">
        <v>1</v>
      </c>
      <c r="R237" s="3" t="b">
        <v>0</v>
      </c>
    </row>
    <row r="238" spans="1:18" x14ac:dyDescent="0.2">
      <c r="A238" s="7">
        <v>2306.0213600000002</v>
      </c>
      <c r="B238" s="3" t="s">
        <v>10</v>
      </c>
      <c r="C238" s="3">
        <v>0</v>
      </c>
      <c r="D238" s="4">
        <v>11.394781112670801</v>
      </c>
      <c r="E238" s="4">
        <v>0.117279767990112</v>
      </c>
      <c r="F238" s="3">
        <v>0</v>
      </c>
      <c r="G238" s="4">
        <v>13.072287559509199</v>
      </c>
      <c r="H238" s="4">
        <v>0.118838548660278</v>
      </c>
      <c r="I238" s="3">
        <v>0</v>
      </c>
      <c r="J238" s="4">
        <v>11.784330844879101</v>
      </c>
      <c r="K238" s="4">
        <v>0.17093968391418399</v>
      </c>
      <c r="L238" s="3">
        <v>0</v>
      </c>
      <c r="M238" s="4">
        <v>9.5025317668914795</v>
      </c>
      <c r="N238" s="4">
        <v>0.16933250427245999</v>
      </c>
      <c r="O238" s="3" t="b">
        <v>1</v>
      </c>
      <c r="P238" s="3" t="b">
        <v>1</v>
      </c>
      <c r="Q238" s="3" t="b">
        <v>1</v>
      </c>
      <c r="R238" s="3" t="b">
        <v>1</v>
      </c>
    </row>
    <row r="239" spans="1:18" x14ac:dyDescent="0.2">
      <c r="A239" s="7">
        <v>2306.0005299999998</v>
      </c>
      <c r="B239" s="3" t="s">
        <v>54</v>
      </c>
      <c r="C239" s="3">
        <v>0</v>
      </c>
      <c r="D239" s="4">
        <v>20.580053329467699</v>
      </c>
      <c r="E239" s="4">
        <v>0.32159233093261702</v>
      </c>
      <c r="F239" s="3">
        <v>0</v>
      </c>
      <c r="G239" s="4">
        <v>21.402885198593101</v>
      </c>
      <c r="H239" s="4">
        <v>0.21912956237792899</v>
      </c>
      <c r="I239" s="3">
        <v>12</v>
      </c>
      <c r="J239" s="4">
        <v>18.863674879074001</v>
      </c>
      <c r="K239" s="4">
        <v>0.216286420822143</v>
      </c>
      <c r="L239" s="3">
        <v>0</v>
      </c>
      <c r="M239" s="4">
        <v>13.4555945396423</v>
      </c>
      <c r="N239" s="4">
        <v>0.166310310363769</v>
      </c>
      <c r="O239" s="3" t="b">
        <v>0</v>
      </c>
      <c r="P239" s="3" t="b">
        <v>1</v>
      </c>
      <c r="Q239" s="3" t="b">
        <v>1</v>
      </c>
      <c r="R239" s="3" t="b">
        <v>0</v>
      </c>
    </row>
    <row r="240" spans="1:18" x14ac:dyDescent="0.2">
      <c r="A240" s="7">
        <v>2306.09186</v>
      </c>
      <c r="B240" s="3" t="s">
        <v>10</v>
      </c>
      <c r="C240" s="3">
        <v>0</v>
      </c>
      <c r="D240" s="4">
        <v>26.573694705963099</v>
      </c>
      <c r="E240" s="4">
        <v>0.166908979415893</v>
      </c>
      <c r="F240" s="3">
        <v>0</v>
      </c>
      <c r="G240" s="4">
        <v>22.694926261901799</v>
      </c>
      <c r="H240" s="4">
        <v>0.171417951583862</v>
      </c>
      <c r="I240" s="3">
        <v>0</v>
      </c>
      <c r="J240" s="4">
        <v>19.4958608150482</v>
      </c>
      <c r="K240" s="4">
        <v>0.11630511283874501</v>
      </c>
      <c r="L240" s="3">
        <v>0</v>
      </c>
      <c r="M240" s="4">
        <v>13.867646455764699</v>
      </c>
      <c r="N240" s="4">
        <v>0.17081212997436501</v>
      </c>
      <c r="O240" s="3" t="b">
        <v>0</v>
      </c>
      <c r="P240" s="3" t="b">
        <v>1</v>
      </c>
      <c r="Q240" s="3" t="b">
        <v>1</v>
      </c>
      <c r="R240" s="3" t="b">
        <v>0</v>
      </c>
    </row>
    <row r="241" spans="1:18" x14ac:dyDescent="0.2">
      <c r="A241" s="7">
        <v>2306.0004800000002</v>
      </c>
      <c r="B241" s="3" t="s">
        <v>18</v>
      </c>
      <c r="C241" s="3">
        <v>0</v>
      </c>
      <c r="D241" s="4">
        <v>15.3800408840179</v>
      </c>
      <c r="E241" s="4">
        <v>0.16819643974304199</v>
      </c>
      <c r="F241" s="3">
        <v>0</v>
      </c>
      <c r="G241" s="4">
        <v>16.061253786087001</v>
      </c>
      <c r="H241" s="4">
        <v>0.170007944107055</v>
      </c>
      <c r="I241" s="3">
        <v>0</v>
      </c>
      <c r="J241" s="4">
        <v>13.6505320072174</v>
      </c>
      <c r="K241" s="4">
        <v>0.16830778121948201</v>
      </c>
      <c r="L241" s="3">
        <v>0</v>
      </c>
      <c r="M241" s="4">
        <v>10.441155195236201</v>
      </c>
      <c r="N241" s="4">
        <v>0.16814804077148399</v>
      </c>
      <c r="O241" s="3" t="b">
        <v>0</v>
      </c>
      <c r="P241" s="3" t="b">
        <v>1</v>
      </c>
      <c r="Q241" s="3" t="b">
        <v>1</v>
      </c>
      <c r="R241" s="3" t="b">
        <v>0</v>
      </c>
    </row>
    <row r="242" spans="1:18" x14ac:dyDescent="0.2">
      <c r="A242" s="7">
        <v>2306.1529099999998</v>
      </c>
      <c r="B242" s="3" t="s">
        <v>10</v>
      </c>
      <c r="C242" s="3">
        <v>0</v>
      </c>
      <c r="D242" s="4">
        <v>7.6721670627593896</v>
      </c>
      <c r="E242" s="4">
        <v>0.118999481201171</v>
      </c>
      <c r="F242" s="3">
        <v>0</v>
      </c>
      <c r="G242" s="4">
        <v>8.1149568557739205</v>
      </c>
      <c r="H242" s="4">
        <v>0.17090868949890101</v>
      </c>
      <c r="I242" s="3">
        <v>0</v>
      </c>
      <c r="J242" s="4">
        <v>7.0552899837493896</v>
      </c>
      <c r="K242" s="4">
        <v>0.11567187309265101</v>
      </c>
      <c r="L242" s="3">
        <v>0</v>
      </c>
      <c r="M242" s="4">
        <v>6.0564098358154297</v>
      </c>
      <c r="N242" s="4">
        <v>0.16887760162353499</v>
      </c>
      <c r="O242" s="3" t="b">
        <v>1</v>
      </c>
      <c r="P242" s="3" t="b">
        <v>1</v>
      </c>
      <c r="Q242" s="3" t="b">
        <v>1</v>
      </c>
      <c r="R242" s="3" t="b">
        <v>1</v>
      </c>
    </row>
    <row r="243" spans="1:18" x14ac:dyDescent="0.2">
      <c r="A243" s="7">
        <v>2306.00054</v>
      </c>
      <c r="B243" s="3" t="s">
        <v>18</v>
      </c>
      <c r="C243" s="3">
        <v>0</v>
      </c>
      <c r="D243" s="4">
        <v>10.020723581314</v>
      </c>
      <c r="E243" s="4">
        <v>0.16764235496520899</v>
      </c>
      <c r="F243" s="3">
        <v>0</v>
      </c>
      <c r="G243" s="4">
        <v>12.257817745208699</v>
      </c>
      <c r="H243" s="4">
        <v>0.16871953010558999</v>
      </c>
      <c r="I243" s="3">
        <v>12</v>
      </c>
      <c r="J243" s="4">
        <v>10.6482758522033</v>
      </c>
      <c r="K243" s="4">
        <v>0.16681361198425201</v>
      </c>
      <c r="L243" s="3">
        <v>0</v>
      </c>
      <c r="M243" s="4">
        <v>8.0309743881225497</v>
      </c>
      <c r="N243" s="4">
        <v>0.17074847221374501</v>
      </c>
      <c r="O243" s="3" t="b">
        <v>1</v>
      </c>
      <c r="P243" s="3" t="b">
        <v>1</v>
      </c>
      <c r="Q243" s="3" t="b">
        <v>1</v>
      </c>
      <c r="R243" s="3" t="b">
        <v>1</v>
      </c>
    </row>
    <row r="244" spans="1:18" x14ac:dyDescent="0.2">
      <c r="A244" s="7">
        <v>2306.0088000000001</v>
      </c>
      <c r="B244" s="3"/>
      <c r="C244" s="3">
        <v>12</v>
      </c>
      <c r="D244" s="4">
        <v>0.52029371261596602</v>
      </c>
      <c r="E244" s="4">
        <v>0.52176547050475997</v>
      </c>
      <c r="F244" s="3">
        <v>12</v>
      </c>
      <c r="G244" s="4">
        <v>0.57285976409912098</v>
      </c>
      <c r="H244" s="4">
        <v>0.58864474296569802</v>
      </c>
      <c r="I244" s="3">
        <v>12</v>
      </c>
      <c r="J244" s="4">
        <v>0.61980199813842696</v>
      </c>
      <c r="K244" s="4">
        <v>0.116433858871459</v>
      </c>
      <c r="L244" s="3">
        <v>12</v>
      </c>
      <c r="M244" s="4">
        <v>0.62188696861267001</v>
      </c>
      <c r="N244" s="4">
        <v>0.170815229415893</v>
      </c>
      <c r="O244" s="3" t="b">
        <v>0</v>
      </c>
      <c r="P244" s="3" t="b">
        <v>0</v>
      </c>
      <c r="Q244" s="3" t="b">
        <v>1</v>
      </c>
      <c r="R244" s="3" t="b">
        <v>0</v>
      </c>
    </row>
    <row r="245" spans="1:18" x14ac:dyDescent="0.2">
      <c r="A245" s="7">
        <v>2306.1050300000002</v>
      </c>
      <c r="B245" s="3" t="s">
        <v>23</v>
      </c>
      <c r="C245" s="3">
        <v>12</v>
      </c>
      <c r="D245" s="4">
        <v>3.8508243560790998</v>
      </c>
      <c r="E245" s="4">
        <v>3.8345320224761901</v>
      </c>
      <c r="F245" s="3">
        <v>12</v>
      </c>
      <c r="G245" s="4">
        <v>4.1405694484710596</v>
      </c>
      <c r="H245" s="4">
        <v>3.95763063430786</v>
      </c>
      <c r="I245" s="3">
        <v>12</v>
      </c>
      <c r="J245" s="4">
        <v>3.88745737075805</v>
      </c>
      <c r="K245" s="4">
        <v>0.170016288757324</v>
      </c>
      <c r="L245" s="3">
        <v>12</v>
      </c>
      <c r="M245" s="4">
        <v>3.0011796951293901</v>
      </c>
      <c r="N245" s="4">
        <v>0.168584585189819</v>
      </c>
      <c r="O245" s="3" t="b">
        <v>1</v>
      </c>
      <c r="P245" s="3" t="b">
        <v>0</v>
      </c>
      <c r="Q245" s="3" t="b">
        <v>1</v>
      </c>
      <c r="R245" s="3" t="b">
        <v>0</v>
      </c>
    </row>
    <row r="246" spans="1:18" x14ac:dyDescent="0.2">
      <c r="A246" s="7">
        <v>2306.0007599999999</v>
      </c>
      <c r="B246" s="3" t="s">
        <v>11</v>
      </c>
      <c r="C246" s="3">
        <v>0</v>
      </c>
      <c r="D246" s="4">
        <v>19.068077564239498</v>
      </c>
      <c r="E246" s="4">
        <v>0.115912437438964</v>
      </c>
      <c r="F246" s="3">
        <v>0</v>
      </c>
      <c r="G246" s="4">
        <v>19.8429579734802</v>
      </c>
      <c r="H246" s="4">
        <v>0.11728405952453599</v>
      </c>
      <c r="I246" s="3">
        <v>0</v>
      </c>
      <c r="J246" s="4">
        <v>17.816728591918899</v>
      </c>
      <c r="K246" s="4">
        <v>0.17096900939941401</v>
      </c>
      <c r="L246" s="3">
        <v>0</v>
      </c>
      <c r="M246" s="4">
        <v>13.0968329906463</v>
      </c>
      <c r="N246" s="4">
        <v>0.16781711578369099</v>
      </c>
      <c r="O246" s="3" t="b">
        <v>0</v>
      </c>
      <c r="P246" s="3" t="b">
        <v>1</v>
      </c>
      <c r="Q246" s="3" t="b">
        <v>0</v>
      </c>
      <c r="R246" s="3" t="b">
        <v>0</v>
      </c>
    </row>
    <row r="247" spans="1:18" x14ac:dyDescent="0.2">
      <c r="A247" s="7">
        <v>2306.0004300000001</v>
      </c>
      <c r="B247" s="3" t="s">
        <v>34</v>
      </c>
      <c r="C247" s="3">
        <v>0</v>
      </c>
      <c r="D247" s="4">
        <v>15.4709584712982</v>
      </c>
      <c r="E247" s="4">
        <v>0.173835754394531</v>
      </c>
      <c r="F247" s="3">
        <v>0</v>
      </c>
      <c r="G247" s="4">
        <v>16.1975529193878</v>
      </c>
      <c r="H247" s="4">
        <v>0.17573928833007799</v>
      </c>
      <c r="I247" s="3">
        <v>0</v>
      </c>
      <c r="J247" s="4">
        <v>14.0388758182525</v>
      </c>
      <c r="K247" s="4">
        <v>0.173827409744262</v>
      </c>
      <c r="L247" s="3">
        <v>0</v>
      </c>
      <c r="M247" s="4">
        <v>11.2317810058593</v>
      </c>
      <c r="N247" s="4">
        <v>0.16830754280090299</v>
      </c>
      <c r="O247" s="3" t="b">
        <v>1</v>
      </c>
      <c r="P247" s="3" t="b">
        <v>1</v>
      </c>
      <c r="Q247" s="3" t="b">
        <v>1</v>
      </c>
      <c r="R247" s="3" t="b">
        <v>1</v>
      </c>
    </row>
    <row r="248" spans="1:18" x14ac:dyDescent="0.2">
      <c r="A248" s="7">
        <v>2306.0016300000002</v>
      </c>
      <c r="B248" s="3" t="s">
        <v>55</v>
      </c>
      <c r="C248" s="3">
        <v>0</v>
      </c>
      <c r="D248" s="4">
        <v>11.884917497634801</v>
      </c>
      <c r="E248" s="4">
        <v>23.314434051513601</v>
      </c>
      <c r="F248" s="3">
        <v>0</v>
      </c>
      <c r="G248" s="4">
        <v>12.502118110656699</v>
      </c>
      <c r="H248" s="4">
        <v>24.1174426078796</v>
      </c>
      <c r="I248" s="3">
        <v>12</v>
      </c>
      <c r="J248" s="4">
        <v>11.335206747055</v>
      </c>
      <c r="K248" s="4">
        <v>0.22652673721313399</v>
      </c>
      <c r="L248" s="3">
        <v>12</v>
      </c>
      <c r="M248" s="4">
        <v>9.9995033740997297</v>
      </c>
      <c r="N248" s="4">
        <v>0.1767578125</v>
      </c>
      <c r="O248" s="3" t="b">
        <v>1</v>
      </c>
      <c r="P248" s="3" t="b">
        <v>0</v>
      </c>
      <c r="Q248" s="3" t="b">
        <v>1</v>
      </c>
      <c r="R248" s="3" t="b">
        <v>0</v>
      </c>
    </row>
    <row r="249" spans="1:18" x14ac:dyDescent="0.2">
      <c r="A249" s="7">
        <v>2306.0230299999998</v>
      </c>
      <c r="B249" s="3" t="s">
        <v>10</v>
      </c>
      <c r="C249" s="3">
        <v>0</v>
      </c>
      <c r="D249" s="4">
        <v>29.3486440181732</v>
      </c>
      <c r="E249" s="4">
        <v>0.16694450378417899</v>
      </c>
      <c r="F249" s="3">
        <v>0</v>
      </c>
      <c r="G249" s="4">
        <v>32.2712624073028</v>
      </c>
      <c r="H249" s="4">
        <v>0.167246103286743</v>
      </c>
      <c r="I249" s="3">
        <v>0</v>
      </c>
      <c r="J249" s="4">
        <v>33.370534896850501</v>
      </c>
      <c r="K249" s="4">
        <v>0.17139124870300201</v>
      </c>
      <c r="L249" s="3">
        <v>0</v>
      </c>
      <c r="M249" s="4">
        <v>20.351256608962998</v>
      </c>
      <c r="N249" s="4">
        <v>0.16833543777465801</v>
      </c>
      <c r="O249" s="3" t="b">
        <v>0</v>
      </c>
      <c r="P249" s="3" t="b">
        <v>1</v>
      </c>
      <c r="Q249" s="3" t="b">
        <v>1</v>
      </c>
      <c r="R249" s="3" t="b">
        <v>0</v>
      </c>
    </row>
    <row r="250" spans="1:18" x14ac:dyDescent="0.2">
      <c r="A250" s="7">
        <v>2306.0066099999999</v>
      </c>
      <c r="B250" s="3" t="s">
        <v>13</v>
      </c>
      <c r="C250" s="3">
        <v>0</v>
      </c>
      <c r="D250" s="4">
        <v>7.1625187397003103</v>
      </c>
      <c r="E250" s="4">
        <v>0.16937136650085399</v>
      </c>
      <c r="F250" s="3">
        <v>0</v>
      </c>
      <c r="G250" s="4">
        <v>6.6589241027831996</v>
      </c>
      <c r="H250" s="4">
        <v>0.17717242240905701</v>
      </c>
      <c r="I250" s="3">
        <v>0</v>
      </c>
      <c r="J250" s="4">
        <v>6.35518050193786</v>
      </c>
      <c r="K250" s="4">
        <v>0.168423652648925</v>
      </c>
      <c r="L250" s="3">
        <v>0</v>
      </c>
      <c r="M250" s="4">
        <v>3.7585606575012198</v>
      </c>
      <c r="N250" s="4">
        <v>0.169300317764282</v>
      </c>
      <c r="O250" s="3" t="b">
        <v>1</v>
      </c>
      <c r="P250" s="3" t="b">
        <v>1</v>
      </c>
      <c r="Q250" s="3" t="b">
        <v>1</v>
      </c>
      <c r="R250" s="3" t="b">
        <v>1</v>
      </c>
    </row>
    <row r="251" spans="1:18" x14ac:dyDescent="0.2">
      <c r="A251" s="7">
        <v>2306.1634600000002</v>
      </c>
      <c r="B251" s="3" t="s">
        <v>10</v>
      </c>
      <c r="C251" s="3">
        <v>0</v>
      </c>
      <c r="D251" s="4">
        <v>20.757508516311599</v>
      </c>
      <c r="E251" s="4">
        <v>0.115746259689331</v>
      </c>
      <c r="F251" s="3">
        <v>0</v>
      </c>
      <c r="G251" s="4">
        <v>20.914488554000801</v>
      </c>
      <c r="H251" s="4">
        <v>0.174349784851074</v>
      </c>
      <c r="I251" s="3">
        <v>0</v>
      </c>
      <c r="J251" s="4">
        <v>19.2220153808593</v>
      </c>
      <c r="K251" s="4">
        <v>0.171597003936767</v>
      </c>
      <c r="L251" s="3">
        <v>0</v>
      </c>
      <c r="M251" s="4">
        <v>13.456602811813299</v>
      </c>
      <c r="N251" s="4">
        <v>0.17689609527587799</v>
      </c>
      <c r="O251" s="3" t="b">
        <v>0</v>
      </c>
      <c r="P251" s="3" t="b">
        <v>1</v>
      </c>
      <c r="Q251" s="3" t="b">
        <v>1</v>
      </c>
      <c r="R251" s="3" t="b">
        <v>0</v>
      </c>
    </row>
    <row r="252" spans="1:18" x14ac:dyDescent="0.2">
      <c r="A252" s="7">
        <v>2306.0179899999998</v>
      </c>
      <c r="B252" s="3" t="s">
        <v>10</v>
      </c>
      <c r="C252" s="3">
        <v>12</v>
      </c>
      <c r="D252" s="4">
        <v>5.8954939842224103</v>
      </c>
      <c r="E252" s="4">
        <v>5.4968404769897399</v>
      </c>
      <c r="F252" s="3">
        <v>12</v>
      </c>
      <c r="G252" s="4">
        <v>6.0349850654601997</v>
      </c>
      <c r="H252" s="4">
        <v>5.7018802165985099</v>
      </c>
      <c r="I252" s="3">
        <v>12</v>
      </c>
      <c r="J252" s="4">
        <v>5.3153390884399396</v>
      </c>
      <c r="K252" s="4">
        <v>0.21825313568115201</v>
      </c>
      <c r="L252" s="3">
        <v>12</v>
      </c>
      <c r="M252" s="4">
        <v>3.7406415939331001</v>
      </c>
      <c r="N252" s="4">
        <v>0.168097019195556</v>
      </c>
      <c r="O252" s="3" t="b">
        <v>0</v>
      </c>
      <c r="P252" s="3" t="b">
        <v>0</v>
      </c>
      <c r="Q252" s="3" t="b">
        <v>1</v>
      </c>
      <c r="R252" s="3" t="b">
        <v>0</v>
      </c>
    </row>
    <row r="253" spans="1:18" x14ac:dyDescent="0.2">
      <c r="A253" s="7">
        <v>2306.0000799999998</v>
      </c>
      <c r="B253" s="3" t="s">
        <v>10</v>
      </c>
      <c r="C253" s="3">
        <v>0</v>
      </c>
      <c r="D253" s="4">
        <v>27.647947072982699</v>
      </c>
      <c r="E253" s="4">
        <v>0.16841864585876401</v>
      </c>
      <c r="F253" s="3">
        <v>0</v>
      </c>
      <c r="G253" s="4">
        <v>29.6408081054687</v>
      </c>
      <c r="H253" s="4">
        <v>0.17068362236022899</v>
      </c>
      <c r="I253" s="3">
        <v>0</v>
      </c>
      <c r="J253" s="4">
        <v>27.016806602477999</v>
      </c>
      <c r="K253" s="4">
        <v>0.172290563583374</v>
      </c>
      <c r="L253" s="3">
        <v>0</v>
      </c>
      <c r="M253" s="4">
        <v>17.289794206619199</v>
      </c>
      <c r="N253" s="4">
        <v>0.173320531845092</v>
      </c>
      <c r="O253" s="3" t="b">
        <v>0</v>
      </c>
      <c r="P253" s="3" t="b">
        <v>1</v>
      </c>
      <c r="Q253" s="3" t="b">
        <v>1</v>
      </c>
      <c r="R253" s="3" t="b">
        <v>0</v>
      </c>
    </row>
    <row r="254" spans="1:18" x14ac:dyDescent="0.2">
      <c r="A254" s="7">
        <v>2306.0203299999998</v>
      </c>
      <c r="B254" s="3" t="s">
        <v>18</v>
      </c>
      <c r="C254" s="3">
        <v>0</v>
      </c>
      <c r="D254" s="4">
        <v>17.860693216323799</v>
      </c>
      <c r="E254" s="4">
        <v>0.17107009887695299</v>
      </c>
      <c r="F254" s="3">
        <v>0</v>
      </c>
      <c r="G254" s="4">
        <v>18.9007632732391</v>
      </c>
      <c r="H254" s="4">
        <v>0.17049598693847601</v>
      </c>
      <c r="I254" s="3">
        <v>0</v>
      </c>
      <c r="J254" s="4">
        <v>17.1443610191345</v>
      </c>
      <c r="K254" s="4">
        <v>0.116011619567871</v>
      </c>
      <c r="L254" s="3">
        <v>0</v>
      </c>
      <c r="M254" s="4">
        <v>13.223992824554401</v>
      </c>
      <c r="N254" s="4">
        <v>0.167352199554443</v>
      </c>
      <c r="O254" s="3" t="b">
        <v>1</v>
      </c>
      <c r="P254" s="3" t="b">
        <v>1</v>
      </c>
      <c r="Q254" s="3" t="b">
        <v>1</v>
      </c>
      <c r="R254" s="3" t="b">
        <v>1</v>
      </c>
    </row>
    <row r="255" spans="1:18" x14ac:dyDescent="0.2">
      <c r="A255" s="7">
        <v>2306.0154400000001</v>
      </c>
      <c r="B255" s="3" t="s">
        <v>10</v>
      </c>
      <c r="C255" s="3">
        <v>0</v>
      </c>
      <c r="D255" s="4">
        <v>20.6628143787384</v>
      </c>
      <c r="E255" s="4">
        <v>0.21877384185790999</v>
      </c>
      <c r="F255" s="3">
        <v>0</v>
      </c>
      <c r="G255" s="4">
        <v>20.791859626770002</v>
      </c>
      <c r="H255" s="4">
        <v>0.16824293136596599</v>
      </c>
      <c r="I255" s="3">
        <v>12</v>
      </c>
      <c r="J255" s="4">
        <v>19.7914044857025</v>
      </c>
      <c r="K255" s="4">
        <v>0.216932773590087</v>
      </c>
      <c r="L255" s="3">
        <v>0</v>
      </c>
      <c r="M255" s="4">
        <v>14.2281708717346</v>
      </c>
      <c r="N255" s="4">
        <v>0.17521548271179199</v>
      </c>
      <c r="O255" s="3" t="b">
        <v>0</v>
      </c>
      <c r="P255" s="3" t="b">
        <v>1</v>
      </c>
      <c r="Q255" s="3" t="b">
        <v>1</v>
      </c>
      <c r="R255" s="3" t="b">
        <v>0</v>
      </c>
    </row>
    <row r="256" spans="1:18" x14ac:dyDescent="0.2">
      <c r="A256" s="7">
        <v>2306.0091600000001</v>
      </c>
      <c r="B256" s="3" t="s">
        <v>13</v>
      </c>
      <c r="C256" s="3">
        <v>0</v>
      </c>
      <c r="D256" s="4">
        <v>12.7886021137237</v>
      </c>
      <c r="E256" s="4">
        <v>0.16840124130249001</v>
      </c>
      <c r="F256" s="3">
        <v>0</v>
      </c>
      <c r="G256" s="4">
        <v>13.2204329967498</v>
      </c>
      <c r="H256" s="4">
        <v>0.16793370246887199</v>
      </c>
      <c r="I256" s="3">
        <v>12</v>
      </c>
      <c r="J256" s="4">
        <v>12.5920660495758</v>
      </c>
      <c r="K256" s="4">
        <v>0.220142602920532</v>
      </c>
      <c r="L256" s="3">
        <v>0</v>
      </c>
      <c r="M256" s="4">
        <v>9.8345651626586896</v>
      </c>
      <c r="N256" s="4">
        <v>0.23302721977233801</v>
      </c>
      <c r="O256" s="3" t="b">
        <v>1</v>
      </c>
      <c r="P256" s="3" t="b">
        <v>1</v>
      </c>
      <c r="Q256" s="3" t="b">
        <v>1</v>
      </c>
      <c r="R256" s="3" t="b">
        <v>1</v>
      </c>
    </row>
    <row r="257" spans="1:18" x14ac:dyDescent="0.2">
      <c r="A257" s="7">
        <v>2306.06151</v>
      </c>
      <c r="B257" s="3" t="s">
        <v>56</v>
      </c>
      <c r="C257" s="3">
        <v>0</v>
      </c>
      <c r="D257" s="4">
        <v>17.521889448165801</v>
      </c>
      <c r="E257" s="4">
        <v>0.16680860519409099</v>
      </c>
      <c r="F257" s="3">
        <v>0</v>
      </c>
      <c r="G257" s="4">
        <v>19.4132142066955</v>
      </c>
      <c r="H257" s="4">
        <v>0.16989874839782701</v>
      </c>
      <c r="I257" s="3">
        <v>0</v>
      </c>
      <c r="J257" s="4">
        <v>17.827012300491301</v>
      </c>
      <c r="K257" s="4">
        <v>0.116133689880371</v>
      </c>
      <c r="L257" s="3">
        <v>0</v>
      </c>
      <c r="M257" s="4">
        <v>11.088747739791801</v>
      </c>
      <c r="N257" s="4">
        <v>0.168012380599975</v>
      </c>
      <c r="O257" s="3" t="b">
        <v>0</v>
      </c>
      <c r="P257" s="3" t="b">
        <v>1</v>
      </c>
      <c r="Q257" s="3" t="b">
        <v>1</v>
      </c>
      <c r="R257" s="3" t="b">
        <v>0</v>
      </c>
    </row>
    <row r="258" spans="1:18" x14ac:dyDescent="0.2">
      <c r="A258" s="7">
        <v>2306.0037200000002</v>
      </c>
      <c r="B258" s="3" t="s">
        <v>23</v>
      </c>
      <c r="C258" s="3">
        <v>0</v>
      </c>
      <c r="D258" s="4">
        <v>22.513030767440799</v>
      </c>
      <c r="E258" s="4">
        <v>0.167384147644042</v>
      </c>
      <c r="F258" s="3">
        <v>0</v>
      </c>
      <c r="G258" s="4">
        <v>22.017312288284302</v>
      </c>
      <c r="H258" s="4">
        <v>0.17471289634704501</v>
      </c>
      <c r="I258" s="3">
        <v>0</v>
      </c>
      <c r="J258" s="4">
        <v>21.1817879676818</v>
      </c>
      <c r="K258" s="4">
        <v>0.166283369064331</v>
      </c>
      <c r="L258" s="3">
        <v>0</v>
      </c>
      <c r="M258" s="4">
        <v>14.731053829193099</v>
      </c>
      <c r="N258" s="4">
        <v>0.170036315917968</v>
      </c>
      <c r="O258" s="3" t="b">
        <v>1</v>
      </c>
      <c r="P258" s="3" t="b">
        <v>1</v>
      </c>
      <c r="Q258" s="3" t="b">
        <v>0</v>
      </c>
      <c r="R258" s="3" t="b">
        <v>0</v>
      </c>
    </row>
    <row r="259" spans="1:18" x14ac:dyDescent="0.2">
      <c r="A259" s="7">
        <v>2306.0574999999999</v>
      </c>
      <c r="B259" s="3" t="s">
        <v>10</v>
      </c>
      <c r="C259" s="3">
        <v>12</v>
      </c>
      <c r="D259" s="4">
        <v>2.5813126564025799</v>
      </c>
      <c r="E259" s="4">
        <v>2.3436996936797998</v>
      </c>
      <c r="F259" s="3">
        <v>0</v>
      </c>
      <c r="G259" s="4">
        <v>9.5117154121398908</v>
      </c>
      <c r="H259" s="4">
        <v>0.118110418319702</v>
      </c>
      <c r="I259" s="3">
        <v>0</v>
      </c>
      <c r="J259" s="4">
        <v>6.6247069835662797</v>
      </c>
      <c r="K259" s="4">
        <v>0.116230010986328</v>
      </c>
      <c r="L259" s="3">
        <v>0</v>
      </c>
      <c r="M259" s="4">
        <v>4.4926557540893501</v>
      </c>
      <c r="N259" s="4">
        <v>0.167054653167724</v>
      </c>
      <c r="O259" s="3" t="b">
        <v>0</v>
      </c>
      <c r="P259" s="3" t="b">
        <v>1</v>
      </c>
      <c r="Q259" s="3" t="b">
        <v>1</v>
      </c>
      <c r="R259" s="3" t="b">
        <v>0</v>
      </c>
    </row>
    <row r="260" spans="1:18" x14ac:dyDescent="0.2">
      <c r="A260" s="7">
        <v>2306.0048999999999</v>
      </c>
      <c r="B260" s="3" t="s">
        <v>57</v>
      </c>
      <c r="C260" s="3">
        <v>12</v>
      </c>
      <c r="D260" s="4">
        <v>0.36692357063293402</v>
      </c>
      <c r="E260" s="4">
        <v>0.37119722366333002</v>
      </c>
      <c r="F260" s="3">
        <v>12</v>
      </c>
      <c r="G260" s="4">
        <v>0.36825156211853</v>
      </c>
      <c r="H260" s="4">
        <v>0.37395644187927202</v>
      </c>
      <c r="I260" s="3">
        <v>12</v>
      </c>
      <c r="J260" s="4">
        <v>0.520410776138305</v>
      </c>
      <c r="K260" s="4">
        <v>0.168676137924194</v>
      </c>
      <c r="L260" s="3">
        <v>12</v>
      </c>
      <c r="M260" s="4">
        <v>0.469096899032592</v>
      </c>
      <c r="N260" s="4">
        <v>0.17053604125976499</v>
      </c>
      <c r="O260" s="3" t="b">
        <v>0</v>
      </c>
      <c r="P260" s="3" t="b">
        <v>0</v>
      </c>
      <c r="Q260" s="3" t="b">
        <v>0</v>
      </c>
      <c r="R260" s="3" t="b">
        <v>0</v>
      </c>
    </row>
    <row r="261" spans="1:18" x14ac:dyDescent="0.2">
      <c r="A261" s="7">
        <v>2306.0005999999998</v>
      </c>
      <c r="B261" s="3" t="s">
        <v>11</v>
      </c>
      <c r="C261" s="3">
        <v>0</v>
      </c>
      <c r="D261" s="4">
        <v>14.401518583297699</v>
      </c>
      <c r="E261" s="4">
        <v>0.170920610427856</v>
      </c>
      <c r="F261" s="3">
        <v>0</v>
      </c>
      <c r="G261" s="4">
        <v>14.587208271026601</v>
      </c>
      <c r="H261" s="4">
        <v>0.16671228408813399</v>
      </c>
      <c r="I261" s="3">
        <v>12</v>
      </c>
      <c r="J261" s="4">
        <v>16.706601858138999</v>
      </c>
      <c r="K261" s="4">
        <v>0.26810908317565901</v>
      </c>
      <c r="L261" s="3">
        <v>0</v>
      </c>
      <c r="M261" s="4">
        <v>11.3462281227111</v>
      </c>
      <c r="N261" s="4">
        <v>0.16968011856079099</v>
      </c>
      <c r="O261" s="3" t="b">
        <v>1</v>
      </c>
      <c r="P261" s="3" t="b">
        <v>1</v>
      </c>
      <c r="Q261" s="3" t="b">
        <v>0</v>
      </c>
      <c r="R261" s="3" t="b">
        <v>0</v>
      </c>
    </row>
    <row r="262" spans="1:18" x14ac:dyDescent="0.2">
      <c r="A262" s="7">
        <v>2306.00279</v>
      </c>
      <c r="B262" s="3" t="s">
        <v>23</v>
      </c>
      <c r="C262" s="3">
        <v>12</v>
      </c>
      <c r="D262" s="4">
        <v>3.89068150520324</v>
      </c>
      <c r="E262" s="4">
        <v>3.5883662700653001</v>
      </c>
      <c r="F262" s="3">
        <v>12</v>
      </c>
      <c r="G262" s="4">
        <v>3.9626579284667902</v>
      </c>
      <c r="H262" s="4">
        <v>3.8449780941009499</v>
      </c>
      <c r="I262" s="3">
        <v>12</v>
      </c>
      <c r="J262" s="4">
        <v>3.8896498680114702</v>
      </c>
      <c r="K262" s="4">
        <v>0.16788053512573201</v>
      </c>
      <c r="L262" s="3">
        <v>12</v>
      </c>
      <c r="M262" s="4">
        <v>2.9861147403717001</v>
      </c>
      <c r="N262" s="4">
        <v>0.14313769340515101</v>
      </c>
      <c r="O262" s="3" t="b">
        <v>1</v>
      </c>
      <c r="P262" s="3" t="b">
        <v>0</v>
      </c>
      <c r="Q262" s="3" t="b">
        <v>1</v>
      </c>
      <c r="R262" s="3" t="b">
        <v>0</v>
      </c>
    </row>
    <row r="263" spans="1:18" x14ac:dyDescent="0.2">
      <c r="A263" s="7">
        <v>2306.0059000000001</v>
      </c>
      <c r="B263" s="3" t="s">
        <v>13</v>
      </c>
      <c r="C263" s="3">
        <v>0</v>
      </c>
      <c r="D263" s="4">
        <v>7.5709505081176696</v>
      </c>
      <c r="E263" s="4">
        <v>0.1157066822052</v>
      </c>
      <c r="F263" s="3">
        <v>0</v>
      </c>
      <c r="G263" s="4">
        <v>8.2276339530944806</v>
      </c>
      <c r="H263" s="4">
        <v>0.116230249404907</v>
      </c>
      <c r="I263" s="3">
        <v>0</v>
      </c>
      <c r="J263" s="4">
        <v>8.3809061050415004</v>
      </c>
      <c r="K263" s="4">
        <v>0.115810394287109</v>
      </c>
      <c r="L263" s="3">
        <v>0</v>
      </c>
      <c r="M263" s="4">
        <v>4.5044293403625399</v>
      </c>
      <c r="N263" s="4">
        <v>0.177493810653686</v>
      </c>
      <c r="O263" s="3" t="b">
        <v>1</v>
      </c>
      <c r="P263" s="3" t="b">
        <v>1</v>
      </c>
      <c r="Q263" s="3" t="b">
        <v>1</v>
      </c>
      <c r="R263" s="3" t="b">
        <v>1</v>
      </c>
    </row>
    <row r="264" spans="1:18" x14ac:dyDescent="0.2">
      <c r="A264" s="7">
        <v>2306.0034300000002</v>
      </c>
      <c r="B264" s="3" t="s">
        <v>23</v>
      </c>
      <c r="C264" s="3">
        <v>0</v>
      </c>
      <c r="D264" s="4">
        <v>4.5898420810699401</v>
      </c>
      <c r="E264" s="4">
        <v>0.116787672042846</v>
      </c>
      <c r="F264" s="3">
        <v>0</v>
      </c>
      <c r="G264" s="4">
        <v>5.2969396114349303</v>
      </c>
      <c r="H264" s="4">
        <v>0.11683845520019499</v>
      </c>
      <c r="I264" s="3">
        <v>0</v>
      </c>
      <c r="J264" s="4">
        <v>5.2978324890136701</v>
      </c>
      <c r="K264" s="4">
        <v>0.17041754722595201</v>
      </c>
      <c r="L264" s="3">
        <v>0</v>
      </c>
      <c r="M264" s="4">
        <v>3.5481288433074898</v>
      </c>
      <c r="N264" s="4">
        <v>0.173328638076782</v>
      </c>
      <c r="O264" s="3" t="b">
        <v>1</v>
      </c>
      <c r="P264" s="3" t="b">
        <v>1</v>
      </c>
      <c r="Q264" s="3" t="b">
        <v>1</v>
      </c>
      <c r="R264" s="3" t="b">
        <v>1</v>
      </c>
    </row>
    <row r="265" spans="1:18" x14ac:dyDescent="0.2">
      <c r="A265" s="7">
        <v>2306.1219999999998</v>
      </c>
      <c r="B265" s="3" t="s">
        <v>12</v>
      </c>
      <c r="C265" s="3">
        <v>0</v>
      </c>
      <c r="D265" s="4">
        <v>23.9119246006012</v>
      </c>
      <c r="E265" s="4">
        <v>0.11687350273132301</v>
      </c>
      <c r="F265" s="3">
        <v>0</v>
      </c>
      <c r="G265" s="4">
        <v>17.2877371311187</v>
      </c>
      <c r="H265" s="4">
        <v>0.16752791404724099</v>
      </c>
      <c r="I265" s="3">
        <v>0</v>
      </c>
      <c r="J265" s="4">
        <v>24.0307970046997</v>
      </c>
      <c r="K265" s="4">
        <v>0.116594076156616</v>
      </c>
      <c r="L265" s="3">
        <v>0</v>
      </c>
      <c r="M265" s="4">
        <v>18.858238935470499</v>
      </c>
      <c r="N265" s="4">
        <v>0.171055793762207</v>
      </c>
      <c r="O265" s="3" t="b">
        <v>1</v>
      </c>
      <c r="P265" s="3" t="b">
        <v>1</v>
      </c>
      <c r="Q265" s="3" t="b">
        <v>1</v>
      </c>
      <c r="R265" s="3" t="b">
        <v>1</v>
      </c>
    </row>
    <row r="266" spans="1:18" x14ac:dyDescent="0.2">
      <c r="A266" s="7">
        <v>2306.0206199999998</v>
      </c>
      <c r="B266" s="3" t="s">
        <v>23</v>
      </c>
      <c r="C266" s="3">
        <v>0</v>
      </c>
      <c r="D266" s="4">
        <v>11.388807058334301</v>
      </c>
      <c r="E266" s="4">
        <v>0.115826368331909</v>
      </c>
      <c r="F266" s="3">
        <v>0</v>
      </c>
      <c r="G266" s="4">
        <v>13.086674451827999</v>
      </c>
      <c r="H266" s="4">
        <v>0.16805148124694799</v>
      </c>
      <c r="I266" s="3">
        <v>0</v>
      </c>
      <c r="J266" s="4">
        <v>11.829971551895101</v>
      </c>
      <c r="K266" s="4">
        <v>0.11554741859436</v>
      </c>
      <c r="L266" s="3">
        <v>0</v>
      </c>
      <c r="M266" s="4">
        <v>7.5269868373870796</v>
      </c>
      <c r="N266" s="4">
        <v>0.172609567642211</v>
      </c>
      <c r="O266" s="3" t="b">
        <v>1</v>
      </c>
      <c r="P266" s="3" t="b">
        <v>1</v>
      </c>
      <c r="Q266" s="3" t="b">
        <v>1</v>
      </c>
      <c r="R266" s="3" t="b">
        <v>1</v>
      </c>
    </row>
    <row r="267" spans="1:18" x14ac:dyDescent="0.2">
      <c r="A267" s="7">
        <v>2306.0130800000002</v>
      </c>
      <c r="B267" s="3" t="s">
        <v>49</v>
      </c>
      <c r="C267" s="3">
        <v>0</v>
      </c>
      <c r="D267" s="4">
        <v>6.81137990951538</v>
      </c>
      <c r="E267" s="4">
        <v>0.116214752197265</v>
      </c>
      <c r="F267" s="3">
        <v>0</v>
      </c>
      <c r="G267" s="4">
        <v>7.6734859943389804</v>
      </c>
      <c r="H267" s="4">
        <v>0.176876544952392</v>
      </c>
      <c r="I267" s="3">
        <v>0</v>
      </c>
      <c r="J267" s="4">
        <v>7.2058117389678902</v>
      </c>
      <c r="K267" s="4">
        <v>0.11665081977844199</v>
      </c>
      <c r="L267" s="3">
        <v>0</v>
      </c>
      <c r="M267" s="4">
        <v>5.9061481952667201</v>
      </c>
      <c r="N267" s="4">
        <v>0.174128532409667</v>
      </c>
      <c r="O267" s="3" t="b">
        <v>1</v>
      </c>
      <c r="P267" s="3" t="b">
        <v>1</v>
      </c>
      <c r="Q267" s="3" t="b">
        <v>1</v>
      </c>
      <c r="R267" s="3" t="b">
        <v>1</v>
      </c>
    </row>
    <row r="268" spans="1:18" x14ac:dyDescent="0.2">
      <c r="A268" s="7">
        <v>2306.00371</v>
      </c>
      <c r="B268" s="3" t="s">
        <v>10</v>
      </c>
      <c r="C268" s="3">
        <v>12</v>
      </c>
      <c r="D268" s="4">
        <v>3.5350887775421098</v>
      </c>
      <c r="E268" s="4">
        <v>0.219510793685913</v>
      </c>
      <c r="F268" s="3">
        <v>0</v>
      </c>
      <c r="G268" s="4">
        <v>7.4916641712188703</v>
      </c>
      <c r="H268" s="4">
        <v>0.16720128059387199</v>
      </c>
      <c r="I268" s="3">
        <v>0</v>
      </c>
      <c r="J268" s="4">
        <v>7.1963405609130797</v>
      </c>
      <c r="K268" s="4">
        <v>0.16715478897094699</v>
      </c>
      <c r="L268" s="3">
        <v>0</v>
      </c>
      <c r="M268" s="4">
        <v>4.25148272514343</v>
      </c>
      <c r="N268" s="4">
        <v>0.17055964469909601</v>
      </c>
      <c r="O268" s="3" t="b">
        <v>0</v>
      </c>
      <c r="P268" s="3" t="b">
        <v>1</v>
      </c>
      <c r="Q268" s="3" t="b">
        <v>1</v>
      </c>
      <c r="R268" s="3" t="b">
        <v>0</v>
      </c>
    </row>
    <row r="269" spans="1:18" x14ac:dyDescent="0.2">
      <c r="A269" s="7">
        <v>2306.0174000000002</v>
      </c>
      <c r="B269" s="3" t="s">
        <v>12</v>
      </c>
      <c r="C269" s="3">
        <v>0</v>
      </c>
      <c r="D269" s="4">
        <v>21.603114843368498</v>
      </c>
      <c r="E269" s="4">
        <v>0.1160728931427</v>
      </c>
      <c r="F269" s="3">
        <v>0</v>
      </c>
      <c r="G269" s="4">
        <v>22.003672599792399</v>
      </c>
      <c r="H269" s="4">
        <v>0.169718742370605</v>
      </c>
      <c r="I269" s="3">
        <v>0</v>
      </c>
      <c r="J269" s="4">
        <v>20.446733236312799</v>
      </c>
      <c r="K269" s="4">
        <v>0.11553215980529701</v>
      </c>
      <c r="L269" s="3">
        <v>0</v>
      </c>
      <c r="M269" s="4">
        <v>14.226687192916801</v>
      </c>
      <c r="N269" s="4">
        <v>0.16743206977844199</v>
      </c>
      <c r="O269" s="3" t="b">
        <v>0</v>
      </c>
      <c r="P269" s="3" t="b">
        <v>1</v>
      </c>
      <c r="Q269" s="3" t="b">
        <v>1</v>
      </c>
      <c r="R269" s="3" t="b">
        <v>0</v>
      </c>
    </row>
    <row r="270" spans="1:18" x14ac:dyDescent="0.2">
      <c r="A270" s="7">
        <v>2306.0159199999998</v>
      </c>
      <c r="B270" s="3" t="s">
        <v>10</v>
      </c>
      <c r="C270" s="3">
        <v>0</v>
      </c>
      <c r="D270" s="4">
        <v>5.5497252941131503</v>
      </c>
      <c r="E270" s="4">
        <v>0.17009162902832001</v>
      </c>
      <c r="F270" s="3">
        <v>0</v>
      </c>
      <c r="G270" s="4">
        <v>5.8369784355163503</v>
      </c>
      <c r="H270" s="4">
        <v>0.116313934326171</v>
      </c>
      <c r="I270" s="3">
        <v>0</v>
      </c>
      <c r="J270" s="4">
        <v>5.8515641689300502</v>
      </c>
      <c r="K270" s="4">
        <v>0.116579532623291</v>
      </c>
      <c r="L270" s="3">
        <v>0</v>
      </c>
      <c r="M270" s="4">
        <v>4.1415383815765301</v>
      </c>
      <c r="N270" s="4">
        <v>0.22095370292663499</v>
      </c>
      <c r="O270" s="3" t="b">
        <v>1</v>
      </c>
      <c r="P270" s="3" t="b">
        <v>1</v>
      </c>
      <c r="Q270" s="3" t="b">
        <v>1</v>
      </c>
      <c r="R270" s="3" t="b">
        <v>1</v>
      </c>
    </row>
    <row r="271" spans="1:18" x14ac:dyDescent="0.2">
      <c r="A271" s="7">
        <v>2306.0088300000002</v>
      </c>
      <c r="B271" s="3" t="s">
        <v>16</v>
      </c>
      <c r="C271" s="3">
        <v>0</v>
      </c>
      <c r="D271" s="4">
        <v>20.7818970680236</v>
      </c>
      <c r="E271" s="4">
        <v>0.16902399063110299</v>
      </c>
      <c r="F271" s="3">
        <v>0</v>
      </c>
      <c r="G271" s="4">
        <v>21.299105644226</v>
      </c>
      <c r="H271" s="4">
        <v>0.16700410842895499</v>
      </c>
      <c r="I271" s="3">
        <v>0</v>
      </c>
      <c r="J271" s="4">
        <v>18.986820697784399</v>
      </c>
      <c r="K271" s="4">
        <v>0.1709725856781</v>
      </c>
      <c r="L271" s="3">
        <v>0</v>
      </c>
      <c r="M271" s="4">
        <v>12.4531338214874</v>
      </c>
      <c r="N271" s="4">
        <v>0.17014980316162101</v>
      </c>
      <c r="O271" s="3" t="b">
        <v>1</v>
      </c>
      <c r="P271" s="3" t="b">
        <v>1</v>
      </c>
      <c r="Q271" s="3" t="b">
        <v>1</v>
      </c>
      <c r="R271" s="3" t="b">
        <v>1</v>
      </c>
    </row>
    <row r="272" spans="1:18" x14ac:dyDescent="0.2">
      <c r="A272" s="7">
        <v>2306.0019000000002</v>
      </c>
      <c r="B272" s="3" t="s">
        <v>58</v>
      </c>
      <c r="C272" s="3">
        <v>0</v>
      </c>
      <c r="D272" s="4">
        <v>23.065312147140499</v>
      </c>
      <c r="E272" s="4">
        <v>0.11623740196228</v>
      </c>
      <c r="F272" s="3">
        <v>0</v>
      </c>
      <c r="G272" s="4">
        <v>28.5857110023498</v>
      </c>
      <c r="H272" s="4">
        <v>0.16735959053039501</v>
      </c>
      <c r="I272" s="3">
        <v>0</v>
      </c>
      <c r="J272" s="4">
        <v>23.469280481338501</v>
      </c>
      <c r="K272" s="4">
        <v>0.11596393585205</v>
      </c>
      <c r="L272" s="3">
        <v>0</v>
      </c>
      <c r="M272" s="4">
        <v>16.551445245742698</v>
      </c>
      <c r="N272" s="4">
        <v>0.16972589492797799</v>
      </c>
      <c r="O272" s="3" t="b">
        <v>0</v>
      </c>
      <c r="P272" s="3" t="b">
        <v>0</v>
      </c>
      <c r="Q272" s="3" t="b">
        <v>1</v>
      </c>
      <c r="R272" s="3" t="b">
        <v>0</v>
      </c>
    </row>
    <row r="273" spans="1:18" x14ac:dyDescent="0.2">
      <c r="A273" s="7">
        <v>2306.0020300000001</v>
      </c>
      <c r="B273" s="3" t="s">
        <v>14</v>
      </c>
      <c r="C273" s="3">
        <v>12</v>
      </c>
      <c r="D273" s="4">
        <v>4.4410836696624703</v>
      </c>
      <c r="E273" s="4">
        <v>0.27113008499145502</v>
      </c>
      <c r="F273" s="3">
        <v>12</v>
      </c>
      <c r="G273" s="4">
        <v>4.7607164382934499</v>
      </c>
      <c r="H273" s="4">
        <v>0.27255821228027299</v>
      </c>
      <c r="I273" s="3">
        <v>0</v>
      </c>
      <c r="J273" s="4">
        <v>13.2378842830657</v>
      </c>
      <c r="K273" s="4">
        <v>0.16851544380187899</v>
      </c>
      <c r="L273" s="3">
        <v>0</v>
      </c>
      <c r="M273" s="4">
        <v>8.6733767986297607</v>
      </c>
      <c r="N273" s="4">
        <v>0.170197248458862</v>
      </c>
      <c r="O273" s="3" t="b">
        <v>1</v>
      </c>
      <c r="P273" s="3" t="b">
        <v>0</v>
      </c>
      <c r="Q273" s="3" t="b">
        <v>1</v>
      </c>
      <c r="R273" s="3" t="b">
        <v>0</v>
      </c>
    </row>
    <row r="274" spans="1:18" x14ac:dyDescent="0.2">
      <c r="A274" s="7">
        <v>2306.0192000000002</v>
      </c>
      <c r="B274" s="3" t="s">
        <v>10</v>
      </c>
      <c r="C274" s="3">
        <v>0</v>
      </c>
      <c r="D274" s="4">
        <v>23.405582189559901</v>
      </c>
      <c r="E274" s="4">
        <v>0.11545896530151301</v>
      </c>
      <c r="F274" s="3">
        <v>0</v>
      </c>
      <c r="G274" s="4">
        <v>27.015147209167399</v>
      </c>
      <c r="H274" s="4">
        <v>0.16948103904724099</v>
      </c>
      <c r="I274" s="3">
        <v>0</v>
      </c>
      <c r="J274" s="4">
        <v>26.1291372776031</v>
      </c>
      <c r="K274" s="4">
        <v>0.11592411994934</v>
      </c>
      <c r="L274" s="3">
        <v>0</v>
      </c>
      <c r="M274" s="4">
        <v>16.983007431030199</v>
      </c>
      <c r="N274" s="4">
        <v>0.169514179229736</v>
      </c>
      <c r="O274" s="3" t="b">
        <v>0</v>
      </c>
      <c r="P274" s="3" t="b">
        <v>1</v>
      </c>
      <c r="Q274" s="3" t="b">
        <v>1</v>
      </c>
      <c r="R274" s="3" t="b">
        <v>0</v>
      </c>
    </row>
    <row r="275" spans="1:18" x14ac:dyDescent="0.2">
      <c r="A275" s="7">
        <v>2306.05701</v>
      </c>
      <c r="B275" s="3" t="s">
        <v>17</v>
      </c>
      <c r="C275" s="3">
        <v>12</v>
      </c>
      <c r="D275" s="4">
        <v>11.0293416976928</v>
      </c>
      <c r="E275" s="4">
        <v>12.754332780838</v>
      </c>
      <c r="F275" s="3">
        <v>0</v>
      </c>
      <c r="G275" s="4">
        <v>35.038238048553403</v>
      </c>
      <c r="H275" s="4">
        <v>0.16685938835144001</v>
      </c>
      <c r="I275" s="3">
        <v>0</v>
      </c>
      <c r="J275" s="4">
        <v>30.149588108062702</v>
      </c>
      <c r="K275" s="4">
        <v>0.16744279861450101</v>
      </c>
      <c r="L275" s="3">
        <v>0</v>
      </c>
      <c r="M275" s="4">
        <v>20.243094205856298</v>
      </c>
      <c r="N275" s="4">
        <v>0.16979956626892001</v>
      </c>
      <c r="O275" s="3" t="b">
        <v>0</v>
      </c>
      <c r="P275" s="3" t="b">
        <v>1</v>
      </c>
      <c r="Q275" s="3" t="b">
        <v>1</v>
      </c>
      <c r="R275" s="3" t="b">
        <v>0</v>
      </c>
    </row>
    <row r="276" spans="1:18" x14ac:dyDescent="0.2">
      <c r="A276" s="7">
        <v>2306.0398700000001</v>
      </c>
      <c r="B276" s="3" t="s">
        <v>10</v>
      </c>
      <c r="C276" s="3">
        <v>0</v>
      </c>
      <c r="D276" s="4">
        <v>10.5915222167968</v>
      </c>
      <c r="E276" s="4">
        <v>0.11651110649108801</v>
      </c>
      <c r="F276" s="3">
        <v>0</v>
      </c>
      <c r="G276" s="4">
        <v>10.226933240890499</v>
      </c>
      <c r="H276" s="4">
        <v>0.116623640060424</v>
      </c>
      <c r="I276" s="3">
        <v>0</v>
      </c>
      <c r="J276" s="4">
        <v>10.741639137268001</v>
      </c>
      <c r="K276" s="4">
        <v>0.115872144699096</v>
      </c>
      <c r="L276" s="3">
        <v>0</v>
      </c>
      <c r="M276" s="4">
        <v>7.7142133712768501</v>
      </c>
      <c r="N276" s="4">
        <v>0.16961288452148399</v>
      </c>
      <c r="O276" s="3" t="b">
        <v>1</v>
      </c>
      <c r="P276" s="3" t="b">
        <v>1</v>
      </c>
      <c r="Q276" s="3" t="b">
        <v>1</v>
      </c>
      <c r="R276" s="3" t="b">
        <v>1</v>
      </c>
    </row>
    <row r="277" spans="1:18" x14ac:dyDescent="0.2">
      <c r="A277" s="7">
        <v>2306.01838</v>
      </c>
      <c r="B277" s="3" t="s">
        <v>10</v>
      </c>
      <c r="C277" s="3">
        <v>0</v>
      </c>
      <c r="D277" s="4">
        <v>18.909392356872502</v>
      </c>
      <c r="E277" s="4">
        <v>0.220436811447143</v>
      </c>
      <c r="F277" s="3">
        <v>0</v>
      </c>
      <c r="G277" s="4">
        <v>16.811826467513999</v>
      </c>
      <c r="H277" s="4">
        <v>0.22195029258728</v>
      </c>
      <c r="I277" s="3">
        <v>12</v>
      </c>
      <c r="J277" s="4">
        <v>15.5550897121429</v>
      </c>
      <c r="K277" s="4">
        <v>0.27170705795288003</v>
      </c>
      <c r="L277" s="3">
        <v>0</v>
      </c>
      <c r="M277" s="4">
        <v>10.148456096649101</v>
      </c>
      <c r="N277" s="4">
        <v>0.22293114662170399</v>
      </c>
      <c r="O277" s="3" t="b">
        <v>1</v>
      </c>
      <c r="P277" s="3" t="b">
        <v>1</v>
      </c>
      <c r="Q277" s="3" t="b">
        <v>0</v>
      </c>
      <c r="R277" s="3" t="b">
        <v>0</v>
      </c>
    </row>
    <row r="278" spans="1:18" x14ac:dyDescent="0.2">
      <c r="A278" s="7">
        <v>2306.0443</v>
      </c>
      <c r="B278" s="3" t="s">
        <v>10</v>
      </c>
      <c r="C278" s="3">
        <v>0</v>
      </c>
      <c r="D278" s="4">
        <v>4.3393266201019198</v>
      </c>
      <c r="E278" s="4">
        <v>8.1201076507568304E-2</v>
      </c>
      <c r="F278" s="3">
        <v>0</v>
      </c>
      <c r="G278" s="4">
        <v>5.05279040336608</v>
      </c>
      <c r="H278" s="4">
        <v>0.17196464538574199</v>
      </c>
      <c r="I278" s="3">
        <v>0</v>
      </c>
      <c r="J278" s="4">
        <v>4.6990950107574401</v>
      </c>
      <c r="K278" s="4">
        <v>0.119133710861206</v>
      </c>
      <c r="L278" s="3">
        <v>0</v>
      </c>
      <c r="M278" s="4">
        <v>3.59792733192443</v>
      </c>
      <c r="N278" s="4">
        <v>0.17208456993103</v>
      </c>
      <c r="O278" s="3" t="b">
        <v>0</v>
      </c>
      <c r="P278" s="3" t="b">
        <v>0</v>
      </c>
      <c r="Q278" s="3" t="b">
        <v>1</v>
      </c>
      <c r="R278" s="3" t="b">
        <v>0</v>
      </c>
    </row>
    <row r="279" spans="1:18" x14ac:dyDescent="0.2">
      <c r="A279" s="7">
        <v>2306.0033100000001</v>
      </c>
      <c r="B279" s="3" t="s">
        <v>14</v>
      </c>
      <c r="C279" s="3">
        <v>0</v>
      </c>
      <c r="D279" s="4">
        <v>13.240966796875</v>
      </c>
      <c r="E279" s="4">
        <v>0.11581301689147901</v>
      </c>
      <c r="F279" s="3">
        <v>0</v>
      </c>
      <c r="G279" s="4">
        <v>14.922037601470899</v>
      </c>
      <c r="H279" s="4">
        <v>0.16945552825927701</v>
      </c>
      <c r="I279" s="3">
        <v>12</v>
      </c>
      <c r="J279" s="4">
        <v>12.4027116298675</v>
      </c>
      <c r="K279" s="4">
        <v>0.2218918800354</v>
      </c>
      <c r="L279" s="3">
        <v>0</v>
      </c>
      <c r="M279" s="4">
        <v>7.6634385585784903</v>
      </c>
      <c r="N279" s="4">
        <v>0.17430686950683499</v>
      </c>
      <c r="O279" s="3" t="b">
        <v>1</v>
      </c>
      <c r="P279" s="3" t="b">
        <v>1</v>
      </c>
      <c r="Q279" s="3" t="b">
        <v>1</v>
      </c>
      <c r="R279" s="3" t="b">
        <v>1</v>
      </c>
    </row>
    <row r="280" spans="1:18" x14ac:dyDescent="0.2">
      <c r="A280" s="7">
        <v>2306.1004800000001</v>
      </c>
      <c r="B280" s="3" t="s">
        <v>17</v>
      </c>
      <c r="C280" s="3">
        <v>0</v>
      </c>
      <c r="D280" s="4">
        <v>52.510592699050903</v>
      </c>
      <c r="E280" s="4">
        <v>0.16921138763427701</v>
      </c>
      <c r="F280" s="3">
        <v>0</v>
      </c>
      <c r="G280" s="4">
        <v>58.869194269180298</v>
      </c>
      <c r="H280" s="4">
        <v>0.17885565757751401</v>
      </c>
      <c r="I280" s="3">
        <v>0</v>
      </c>
      <c r="J280" s="4">
        <v>51.989101648330603</v>
      </c>
      <c r="K280" s="4">
        <v>0.16802477836608801</v>
      </c>
      <c r="L280" s="3">
        <v>12</v>
      </c>
      <c r="M280" s="4">
        <v>10.968325138092</v>
      </c>
      <c r="N280" s="4">
        <v>11.763047933578401</v>
      </c>
      <c r="O280" s="3" t="b">
        <v>0</v>
      </c>
      <c r="P280" s="3" t="b">
        <v>0</v>
      </c>
      <c r="Q280" s="3" t="b">
        <v>0</v>
      </c>
      <c r="R280" s="3" t="b">
        <v>0</v>
      </c>
    </row>
    <row r="281" spans="1:18" x14ac:dyDescent="0.2">
      <c r="A281" s="7">
        <v>2306.0269199999998</v>
      </c>
      <c r="B281" s="3" t="s">
        <v>10</v>
      </c>
      <c r="C281" s="3">
        <v>0</v>
      </c>
      <c r="D281" s="4">
        <v>31.292047500610298</v>
      </c>
      <c r="E281" s="4">
        <v>0.116024494171142</v>
      </c>
      <c r="F281" s="3">
        <v>0</v>
      </c>
      <c r="G281" s="4">
        <v>34.750560760497997</v>
      </c>
      <c r="H281" s="4">
        <v>0.16657710075378401</v>
      </c>
      <c r="I281" s="3">
        <v>0</v>
      </c>
      <c r="J281" s="4">
        <v>31.2119042873382</v>
      </c>
      <c r="K281" s="4">
        <v>0.16801714897155701</v>
      </c>
      <c r="L281" s="3">
        <v>0</v>
      </c>
      <c r="M281" s="4">
        <v>26.914542913436801</v>
      </c>
      <c r="N281" s="4">
        <v>0.17006230354308999</v>
      </c>
      <c r="O281" s="3" t="b">
        <v>0</v>
      </c>
      <c r="P281" s="3" t="b">
        <v>1</v>
      </c>
      <c r="Q281" s="3" t="b">
        <v>0</v>
      </c>
      <c r="R281" s="3" t="b">
        <v>0</v>
      </c>
    </row>
    <row r="282" spans="1:18" x14ac:dyDescent="0.2">
      <c r="A282" s="7">
        <v>2306.0014500000002</v>
      </c>
      <c r="B282" s="3" t="s">
        <v>10</v>
      </c>
      <c r="C282" s="3">
        <v>0</v>
      </c>
      <c r="D282" s="4">
        <v>52.851382017135599</v>
      </c>
      <c r="E282" s="4">
        <v>0.17218208312988201</v>
      </c>
      <c r="F282" s="3">
        <v>0</v>
      </c>
      <c r="G282" s="4">
        <v>63.973174571990903</v>
      </c>
      <c r="H282" s="4">
        <v>0.16702795028686501</v>
      </c>
      <c r="I282" s="3">
        <v>0</v>
      </c>
      <c r="J282" s="4">
        <v>55.682576656341503</v>
      </c>
      <c r="K282" s="4">
        <v>0.16906023025512601</v>
      </c>
      <c r="L282" s="3">
        <v>0</v>
      </c>
      <c r="M282" s="4">
        <v>49.360211133956902</v>
      </c>
      <c r="N282" s="4">
        <v>0.16974115371704099</v>
      </c>
      <c r="O282" s="3" t="b">
        <v>1</v>
      </c>
      <c r="P282" s="3" t="b">
        <v>1</v>
      </c>
      <c r="Q282" s="3" t="b">
        <v>1</v>
      </c>
      <c r="R282" s="3" t="b">
        <v>1</v>
      </c>
    </row>
    <row r="283" spans="1:18" x14ac:dyDescent="0.2">
      <c r="A283" s="7">
        <v>2306.0026800000001</v>
      </c>
      <c r="B283" s="3" t="s">
        <v>10</v>
      </c>
      <c r="C283" s="3">
        <v>0</v>
      </c>
      <c r="D283" s="4">
        <v>36.314254760742102</v>
      </c>
      <c r="E283" s="4">
        <v>0.169745683670043</v>
      </c>
      <c r="F283" s="3">
        <v>0</v>
      </c>
      <c r="G283" s="4">
        <v>36.035121679306002</v>
      </c>
      <c r="H283" s="4">
        <v>0.16958451271057101</v>
      </c>
      <c r="I283" s="3">
        <v>0</v>
      </c>
      <c r="J283" s="4">
        <v>33.218570470809901</v>
      </c>
      <c r="K283" s="4">
        <v>0.116366624832153</v>
      </c>
      <c r="L283" s="3">
        <v>0</v>
      </c>
      <c r="M283" s="4">
        <v>24.835139989852902</v>
      </c>
      <c r="N283" s="4">
        <v>0.16934847831725999</v>
      </c>
      <c r="O283" s="3" t="b">
        <v>1</v>
      </c>
      <c r="P283" s="3" t="b">
        <v>1</v>
      </c>
      <c r="Q283" s="3" t="b">
        <v>1</v>
      </c>
      <c r="R283" s="3" t="b">
        <v>1</v>
      </c>
    </row>
    <row r="284" spans="1:18" x14ac:dyDescent="0.2">
      <c r="A284" s="7">
        <v>2306.0057499999998</v>
      </c>
      <c r="B284" s="3" t="s">
        <v>17</v>
      </c>
      <c r="C284" s="3">
        <v>0</v>
      </c>
      <c r="D284" s="4">
        <v>14.846278429031299</v>
      </c>
      <c r="E284" s="4">
        <v>0.16784214973449699</v>
      </c>
      <c r="F284" s="3">
        <v>0</v>
      </c>
      <c r="G284" s="4">
        <v>15.2267906665802</v>
      </c>
      <c r="H284" s="4">
        <v>0.16596937179565399</v>
      </c>
      <c r="I284" s="3">
        <v>12</v>
      </c>
      <c r="J284" s="4">
        <v>14.3077847957611</v>
      </c>
      <c r="K284" s="4">
        <v>0.16593408584594699</v>
      </c>
      <c r="L284" s="3">
        <v>0</v>
      </c>
      <c r="M284" s="4">
        <v>11.5607435703277</v>
      </c>
      <c r="N284" s="4">
        <v>0.16752290725707999</v>
      </c>
      <c r="O284" s="3" t="b">
        <v>0</v>
      </c>
      <c r="P284" s="3" t="b">
        <v>1</v>
      </c>
      <c r="Q284" s="3" t="b">
        <v>1</v>
      </c>
      <c r="R284" s="3" t="b">
        <v>0</v>
      </c>
    </row>
    <row r="285" spans="1:18" x14ac:dyDescent="0.2">
      <c r="A285" s="7">
        <v>2306.0063100000002</v>
      </c>
      <c r="B285" s="3" t="s">
        <v>13</v>
      </c>
      <c r="C285" s="3">
        <v>0</v>
      </c>
      <c r="D285" s="4">
        <v>9.8423666954040492</v>
      </c>
      <c r="E285" s="4">
        <v>0.168241262435913</v>
      </c>
      <c r="F285" s="3">
        <v>0</v>
      </c>
      <c r="G285" s="4">
        <v>10.089570999145501</v>
      </c>
      <c r="H285" s="4">
        <v>0.16935682296752899</v>
      </c>
      <c r="I285" s="3">
        <v>12</v>
      </c>
      <c r="J285" s="4">
        <v>9.7780225276947004</v>
      </c>
      <c r="K285" s="4">
        <v>0.22002458572387601</v>
      </c>
      <c r="L285" s="3">
        <v>0</v>
      </c>
      <c r="M285" s="4">
        <v>6.2080149650573704</v>
      </c>
      <c r="N285" s="4">
        <v>0.17237877845764099</v>
      </c>
      <c r="O285" s="3" t="b">
        <v>0</v>
      </c>
      <c r="P285" s="3" t="b">
        <v>1</v>
      </c>
      <c r="Q285" s="3" t="b">
        <v>1</v>
      </c>
      <c r="R285" s="3" t="b">
        <v>0</v>
      </c>
    </row>
    <row r="286" spans="1:18" x14ac:dyDescent="0.2">
      <c r="A286" s="7">
        <v>2306.009</v>
      </c>
      <c r="B286" s="3" t="s">
        <v>16</v>
      </c>
      <c r="C286" s="3">
        <v>0</v>
      </c>
      <c r="D286" s="4">
        <v>14.096427917480399</v>
      </c>
      <c r="E286" s="4">
        <v>0.117146015167236</v>
      </c>
      <c r="F286" s="3">
        <v>0</v>
      </c>
      <c r="G286" s="4">
        <v>14.1538279056549</v>
      </c>
      <c r="H286" s="4">
        <v>0.17472743988037101</v>
      </c>
      <c r="I286" s="3">
        <v>0</v>
      </c>
      <c r="J286" s="4">
        <v>14.209494590759199</v>
      </c>
      <c r="K286" s="4">
        <v>0.17076492309570299</v>
      </c>
      <c r="L286" s="3">
        <v>0</v>
      </c>
      <c r="M286" s="4">
        <v>8.4204592704772896</v>
      </c>
      <c r="N286" s="4">
        <v>0.16697025299072199</v>
      </c>
      <c r="O286" s="3" t="b">
        <v>0</v>
      </c>
      <c r="P286" s="3" t="b">
        <v>1</v>
      </c>
      <c r="Q286" s="3" t="b">
        <v>0</v>
      </c>
      <c r="R286" s="3" t="b">
        <v>0</v>
      </c>
    </row>
    <row r="287" spans="1:18" x14ac:dyDescent="0.2">
      <c r="A287" s="7">
        <v>2306.0000399999999</v>
      </c>
      <c r="B287" s="3" t="s">
        <v>26</v>
      </c>
      <c r="C287" s="3">
        <v>0</v>
      </c>
      <c r="D287" s="4">
        <v>20.0426905155181</v>
      </c>
      <c r="E287" s="4">
        <v>0.16753506660461401</v>
      </c>
      <c r="F287" s="3">
        <v>0</v>
      </c>
      <c r="G287" s="4">
        <v>21.482311487197801</v>
      </c>
      <c r="H287" s="4">
        <v>0.17409491539001401</v>
      </c>
      <c r="I287" s="3">
        <v>0</v>
      </c>
      <c r="J287" s="4">
        <v>21.440961599349901</v>
      </c>
      <c r="K287" s="4">
        <v>0.169979333877563</v>
      </c>
      <c r="L287" s="3">
        <v>0</v>
      </c>
      <c r="M287" s="4">
        <v>14.2799956798553</v>
      </c>
      <c r="N287" s="4">
        <v>0.17000532150268499</v>
      </c>
      <c r="O287" s="3" t="b">
        <v>0</v>
      </c>
      <c r="P287" s="3" t="b">
        <v>1</v>
      </c>
      <c r="Q287" s="3" t="b">
        <v>0</v>
      </c>
      <c r="R287" s="3" t="b">
        <v>0</v>
      </c>
    </row>
    <row r="288" spans="1:18" x14ac:dyDescent="0.2">
      <c r="A288" s="7">
        <v>2306.0014700000002</v>
      </c>
      <c r="B288" s="3" t="s">
        <v>23</v>
      </c>
      <c r="C288" s="3">
        <v>12</v>
      </c>
      <c r="D288" s="4">
        <v>13.2072978019714</v>
      </c>
      <c r="E288" s="4">
        <v>12.1587169170379</v>
      </c>
      <c r="F288" s="3">
        <v>12</v>
      </c>
      <c r="G288" s="4">
        <v>13.1686828136444</v>
      </c>
      <c r="H288" s="4">
        <v>13.1170396804809</v>
      </c>
      <c r="I288" s="3">
        <v>12</v>
      </c>
      <c r="J288" s="4">
        <v>12.4153158664703</v>
      </c>
      <c r="K288" s="4">
        <v>0.116600036621093</v>
      </c>
      <c r="L288" s="3">
        <v>12</v>
      </c>
      <c r="M288" s="4">
        <v>12.3203115463256</v>
      </c>
      <c r="N288" s="4">
        <v>0.170758962631225</v>
      </c>
      <c r="O288" s="3" t="b">
        <v>1</v>
      </c>
      <c r="P288" s="3" t="b">
        <v>0</v>
      </c>
      <c r="Q288" s="3" t="b">
        <v>1</v>
      </c>
      <c r="R288" s="3" t="b">
        <v>0</v>
      </c>
    </row>
    <row r="289" spans="1:18" x14ac:dyDescent="0.2">
      <c r="A289" s="7">
        <v>2306.0016700000001</v>
      </c>
      <c r="B289" s="3" t="s">
        <v>59</v>
      </c>
      <c r="C289" s="3">
        <v>0</v>
      </c>
      <c r="D289" s="4">
        <v>25.961186170577999</v>
      </c>
      <c r="E289" s="4">
        <v>0.22402548789978</v>
      </c>
      <c r="F289" s="3">
        <v>0</v>
      </c>
      <c r="G289" s="4">
        <v>25.5670340061187</v>
      </c>
      <c r="H289" s="4">
        <v>0.166718959808349</v>
      </c>
      <c r="I289" s="3">
        <v>0</v>
      </c>
      <c r="J289" s="4">
        <v>24.8235871791839</v>
      </c>
      <c r="K289" s="4">
        <v>0.16647791862487701</v>
      </c>
      <c r="L289" s="3">
        <v>0</v>
      </c>
      <c r="M289" s="4">
        <v>14.669782638549799</v>
      </c>
      <c r="N289" s="4">
        <v>0.17466092109680101</v>
      </c>
      <c r="O289" s="3" t="b">
        <v>0</v>
      </c>
      <c r="P289" s="3" t="b">
        <v>1</v>
      </c>
      <c r="Q289" s="3" t="b">
        <v>0</v>
      </c>
      <c r="R289" s="3" t="b">
        <v>0</v>
      </c>
    </row>
    <row r="290" spans="1:18" x14ac:dyDescent="0.2">
      <c r="A290" s="7">
        <v>2306.00056</v>
      </c>
      <c r="B290" s="3" t="s">
        <v>18</v>
      </c>
      <c r="C290" s="3">
        <v>12</v>
      </c>
      <c r="D290" s="4">
        <v>5.9806222915649396</v>
      </c>
      <c r="E290" s="4">
        <v>5.0661985874175999</v>
      </c>
      <c r="F290" s="3">
        <v>12</v>
      </c>
      <c r="G290" s="4">
        <v>4.9654667377471897</v>
      </c>
      <c r="H290" s="4">
        <v>4.9478859901428196</v>
      </c>
      <c r="I290" s="3">
        <v>12</v>
      </c>
      <c r="J290" s="4">
        <v>5.6472742557525599</v>
      </c>
      <c r="K290" s="4">
        <v>0.16901206970214799</v>
      </c>
      <c r="L290" s="3">
        <v>12</v>
      </c>
      <c r="M290" s="4">
        <v>3.1850590705871502</v>
      </c>
      <c r="N290" s="4">
        <v>0.172857046127319</v>
      </c>
      <c r="O290" s="3" t="b">
        <v>0</v>
      </c>
      <c r="P290" s="3" t="b">
        <v>0</v>
      </c>
      <c r="Q290" s="3" t="b">
        <v>0</v>
      </c>
      <c r="R290" s="3" t="b">
        <v>0</v>
      </c>
    </row>
    <row r="291" spans="1:18" x14ac:dyDescent="0.2">
      <c r="A291" s="7">
        <v>2306.0385500000002</v>
      </c>
      <c r="B291" s="3" t="s">
        <v>17</v>
      </c>
      <c r="C291" s="3">
        <v>0</v>
      </c>
      <c r="D291" s="4">
        <v>26.3207268714904</v>
      </c>
      <c r="E291" s="4">
        <v>0.16987347602844199</v>
      </c>
      <c r="F291" s="3">
        <v>0</v>
      </c>
      <c r="G291" s="4">
        <v>25.754832267761198</v>
      </c>
      <c r="H291" s="4">
        <v>0.16900205612182601</v>
      </c>
      <c r="I291" s="3">
        <v>0</v>
      </c>
      <c r="J291" s="4">
        <v>24.687256097793501</v>
      </c>
      <c r="K291" s="4">
        <v>0.167428493499755</v>
      </c>
      <c r="L291" s="3">
        <v>0</v>
      </c>
      <c r="M291" s="4">
        <v>16.820383787155102</v>
      </c>
      <c r="N291" s="4">
        <v>0.17122840881347601</v>
      </c>
      <c r="O291" s="3" t="b">
        <v>0</v>
      </c>
      <c r="P291" s="3" t="b">
        <v>0</v>
      </c>
      <c r="Q291" s="3" t="b">
        <v>0</v>
      </c>
      <c r="R291" s="3" t="b">
        <v>0</v>
      </c>
    </row>
    <row r="292" spans="1:18" x14ac:dyDescent="0.2">
      <c r="A292" s="7">
        <v>2306.0092100000002</v>
      </c>
      <c r="B292" s="3" t="s">
        <v>18</v>
      </c>
      <c r="C292" s="3">
        <v>12</v>
      </c>
      <c r="D292" s="4">
        <v>12.836108922958299</v>
      </c>
      <c r="E292" s="4">
        <v>5.9144005775451598</v>
      </c>
      <c r="F292" s="3">
        <v>12</v>
      </c>
      <c r="G292" s="4">
        <v>11.291079044342</v>
      </c>
      <c r="H292" s="4">
        <v>5.7708356380462602</v>
      </c>
      <c r="I292" s="3">
        <v>12</v>
      </c>
      <c r="J292" s="4">
        <v>10.830748796463</v>
      </c>
      <c r="K292" s="4">
        <v>0.11562705039978</v>
      </c>
      <c r="L292" s="3">
        <v>12</v>
      </c>
      <c r="M292" s="4">
        <v>9.0450541973113996</v>
      </c>
      <c r="N292" s="4">
        <v>0.181150197982788</v>
      </c>
      <c r="O292" s="3" t="b">
        <v>1</v>
      </c>
      <c r="P292" s="3" t="b">
        <v>0</v>
      </c>
      <c r="Q292" s="3" t="b">
        <v>1</v>
      </c>
      <c r="R292" s="3" t="b">
        <v>0</v>
      </c>
    </row>
    <row r="293" spans="1:18" x14ac:dyDescent="0.2">
      <c r="A293" s="7">
        <v>2306.01629</v>
      </c>
      <c r="B293" s="3" t="s">
        <v>49</v>
      </c>
      <c r="C293" s="3">
        <v>0</v>
      </c>
      <c r="D293" s="4">
        <v>5.1603295803069997</v>
      </c>
      <c r="E293" s="4">
        <v>0.118446588516235</v>
      </c>
      <c r="F293" s="3">
        <v>0</v>
      </c>
      <c r="G293" s="4">
        <v>5.25016045570373</v>
      </c>
      <c r="H293" s="4">
        <v>0.115867614746093</v>
      </c>
      <c r="I293" s="3">
        <v>0</v>
      </c>
      <c r="J293" s="4">
        <v>4.8406548500061</v>
      </c>
      <c r="K293" s="4">
        <v>0.116146802902221</v>
      </c>
      <c r="L293" s="3">
        <v>0</v>
      </c>
      <c r="M293" s="4">
        <v>3.5898849964141801</v>
      </c>
      <c r="N293" s="4">
        <v>0.17284226417541501</v>
      </c>
      <c r="O293" s="3" t="b">
        <v>1</v>
      </c>
      <c r="P293" s="3" t="b">
        <v>1</v>
      </c>
      <c r="Q293" s="3" t="b">
        <v>1</v>
      </c>
      <c r="R293" s="3" t="b">
        <v>1</v>
      </c>
    </row>
    <row r="294" spans="1:18" x14ac:dyDescent="0.2">
      <c r="A294" s="7">
        <v>2306.1205599999998</v>
      </c>
      <c r="B294" s="3" t="s">
        <v>10</v>
      </c>
      <c r="C294" s="3">
        <v>0</v>
      </c>
      <c r="D294" s="4">
        <v>18.314524173736501</v>
      </c>
      <c r="E294" s="4">
        <v>0.116694688796997</v>
      </c>
      <c r="F294" s="3">
        <v>0</v>
      </c>
      <c r="G294" s="4">
        <v>22.383150100708001</v>
      </c>
      <c r="H294" s="4">
        <v>0.166866779327392</v>
      </c>
      <c r="I294" s="3">
        <v>0</v>
      </c>
      <c r="J294" s="4">
        <v>18.8878800868988</v>
      </c>
      <c r="K294" s="4">
        <v>0.16816878318786599</v>
      </c>
      <c r="L294" s="3">
        <v>0</v>
      </c>
      <c r="M294" s="4">
        <v>13.6612088680267</v>
      </c>
      <c r="N294" s="4">
        <v>0.17228436470031699</v>
      </c>
      <c r="O294" s="3" t="b">
        <v>1</v>
      </c>
      <c r="P294" s="3" t="b">
        <v>0</v>
      </c>
      <c r="Q294" s="3" t="b">
        <v>1</v>
      </c>
      <c r="R294" s="3" t="b">
        <v>0</v>
      </c>
    </row>
    <row r="295" spans="1:18" x14ac:dyDescent="0.2">
      <c r="A295" s="7">
        <v>2306.00767</v>
      </c>
      <c r="B295" s="3" t="s">
        <v>34</v>
      </c>
      <c r="C295" s="3">
        <v>0</v>
      </c>
      <c r="D295" s="4">
        <v>16.723539113998399</v>
      </c>
      <c r="E295" s="4">
        <v>0.116070508956909</v>
      </c>
      <c r="F295" s="3">
        <v>0</v>
      </c>
      <c r="G295" s="4">
        <v>21.071316242218</v>
      </c>
      <c r="H295" s="4">
        <v>0.16993975639343201</v>
      </c>
      <c r="I295" s="3">
        <v>0</v>
      </c>
      <c r="J295" s="4">
        <v>16.255753993988002</v>
      </c>
      <c r="K295" s="4">
        <v>0.16853713989257799</v>
      </c>
      <c r="L295" s="3">
        <v>0</v>
      </c>
      <c r="M295" s="4">
        <v>10.5998334884643</v>
      </c>
      <c r="N295" s="4">
        <v>0.172630310058593</v>
      </c>
      <c r="O295" s="3" t="b">
        <v>1</v>
      </c>
      <c r="P295" s="3" t="b">
        <v>1</v>
      </c>
      <c r="Q295" s="3" t="b">
        <v>1</v>
      </c>
      <c r="R295" s="3" t="b">
        <v>1</v>
      </c>
    </row>
    <row r="296" spans="1:18" x14ac:dyDescent="0.2">
      <c r="A296" s="7">
        <v>2306.0002500000001</v>
      </c>
      <c r="B296" s="3" t="s">
        <v>17</v>
      </c>
      <c r="C296" s="3">
        <v>12</v>
      </c>
      <c r="D296" s="4">
        <v>12.443200588226301</v>
      </c>
      <c r="E296" s="4">
        <v>12.6066763401031</v>
      </c>
      <c r="F296" s="3">
        <v>12</v>
      </c>
      <c r="G296" s="4">
        <v>16.6250627040863</v>
      </c>
      <c r="H296" s="4">
        <v>14.4160547256469</v>
      </c>
      <c r="I296" s="3">
        <v>12</v>
      </c>
      <c r="J296" s="4">
        <v>12.5116872787475</v>
      </c>
      <c r="K296" s="4">
        <v>0.17129492759704501</v>
      </c>
      <c r="L296" s="3">
        <v>12</v>
      </c>
      <c r="M296" s="4">
        <v>9.4271297454833896</v>
      </c>
      <c r="N296" s="4">
        <v>0.37409543991088801</v>
      </c>
      <c r="O296" s="3" t="b">
        <v>1</v>
      </c>
      <c r="P296" s="3" t="b">
        <v>0</v>
      </c>
      <c r="Q296" s="3" t="b">
        <v>1</v>
      </c>
      <c r="R296" s="3" t="b">
        <v>0</v>
      </c>
    </row>
    <row r="297" spans="1:18" x14ac:dyDescent="0.2">
      <c r="A297" s="7">
        <v>2306.0051199999998</v>
      </c>
      <c r="B297" s="3" t="s">
        <v>16</v>
      </c>
      <c r="C297" s="3">
        <v>0</v>
      </c>
      <c r="D297" s="4">
        <v>11.079855680465601</v>
      </c>
      <c r="E297" s="4">
        <v>0.117873430252075</v>
      </c>
      <c r="F297" s="3">
        <v>0</v>
      </c>
      <c r="G297" s="4">
        <v>12.664584875106801</v>
      </c>
      <c r="H297" s="4">
        <v>0.173815727233886</v>
      </c>
      <c r="I297" s="3">
        <v>0</v>
      </c>
      <c r="J297" s="4">
        <v>12.1374485492706</v>
      </c>
      <c r="K297" s="4">
        <v>0.16672015190124501</v>
      </c>
      <c r="L297" s="3">
        <v>0</v>
      </c>
      <c r="M297" s="4">
        <v>9.6776256561279297</v>
      </c>
      <c r="N297" s="4">
        <v>0.175042629241943</v>
      </c>
      <c r="O297" s="3" t="b">
        <v>1</v>
      </c>
      <c r="P297" s="3" t="b">
        <v>1</v>
      </c>
      <c r="Q297" s="3" t="b">
        <v>1</v>
      </c>
      <c r="R297" s="3" t="b">
        <v>1</v>
      </c>
    </row>
    <row r="298" spans="1:18" x14ac:dyDescent="0.2">
      <c r="A298" s="7">
        <v>2306.0012999999999</v>
      </c>
      <c r="B298" s="3" t="s">
        <v>12</v>
      </c>
      <c r="C298" s="3">
        <v>0</v>
      </c>
      <c r="D298" s="4">
        <v>9.6125693321227992</v>
      </c>
      <c r="E298" s="4">
        <v>0.11727023124694801</v>
      </c>
      <c r="F298" s="3">
        <v>0</v>
      </c>
      <c r="G298" s="4">
        <v>9.6608257293701101</v>
      </c>
      <c r="H298" s="4">
        <v>0.16611528396606401</v>
      </c>
      <c r="I298" s="3">
        <v>0</v>
      </c>
      <c r="J298" s="4">
        <v>9.3403267860412598</v>
      </c>
      <c r="K298" s="4">
        <v>0.11693000793456999</v>
      </c>
      <c r="L298" s="3">
        <v>0</v>
      </c>
      <c r="M298" s="4">
        <v>6.0543363094329798</v>
      </c>
      <c r="N298" s="4">
        <v>0.17940020561218201</v>
      </c>
      <c r="O298" s="3" t="b">
        <v>1</v>
      </c>
      <c r="P298" s="3" t="b">
        <v>1</v>
      </c>
      <c r="Q298" s="3" t="b">
        <v>1</v>
      </c>
      <c r="R298" s="3" t="b">
        <v>1</v>
      </c>
    </row>
    <row r="299" spans="1:18" x14ac:dyDescent="0.2">
      <c r="A299" s="7">
        <v>2306.0099399999999</v>
      </c>
      <c r="B299" s="3" t="s">
        <v>16</v>
      </c>
      <c r="C299" s="3">
        <v>12</v>
      </c>
      <c r="D299" s="4">
        <v>3.7920324802398602</v>
      </c>
      <c r="E299" s="4">
        <v>3.4869256019592201</v>
      </c>
      <c r="F299" s="3">
        <v>12</v>
      </c>
      <c r="G299" s="4">
        <v>3.9266359806060702</v>
      </c>
      <c r="H299" s="4">
        <v>3.6457345485687198</v>
      </c>
      <c r="I299" s="3">
        <v>12</v>
      </c>
      <c r="J299" s="4">
        <v>3.8372106552124001</v>
      </c>
      <c r="K299" s="4">
        <v>0.116381168365478</v>
      </c>
      <c r="L299" s="3">
        <v>12</v>
      </c>
      <c r="M299" s="4">
        <v>3.3651304244995099</v>
      </c>
      <c r="N299" s="4">
        <v>0.17242312431335399</v>
      </c>
      <c r="O299" s="3" t="b">
        <v>1</v>
      </c>
      <c r="P299" s="3" t="b">
        <v>0</v>
      </c>
      <c r="Q299" s="3" t="b">
        <v>1</v>
      </c>
      <c r="R299" s="3" t="b">
        <v>0</v>
      </c>
    </row>
    <row r="300" spans="1:18" x14ac:dyDescent="0.2">
      <c r="A300" s="7">
        <v>2306.0044200000002</v>
      </c>
      <c r="B300" s="3" t="s">
        <v>23</v>
      </c>
      <c r="C300" s="3">
        <v>0</v>
      </c>
      <c r="D300" s="4">
        <v>14.3697052001953</v>
      </c>
      <c r="E300" s="4">
        <v>0.16705131530761699</v>
      </c>
      <c r="F300" s="3">
        <v>0</v>
      </c>
      <c r="G300" s="4">
        <v>15.2158777713775</v>
      </c>
      <c r="H300" s="4">
        <v>0.22074151039123499</v>
      </c>
      <c r="I300" s="3">
        <v>12</v>
      </c>
      <c r="J300" s="4">
        <v>13.447449684143001</v>
      </c>
      <c r="K300" s="4">
        <v>0.21779942512512199</v>
      </c>
      <c r="L300" s="3">
        <v>0</v>
      </c>
      <c r="M300" s="4">
        <v>9.0750100612640292</v>
      </c>
      <c r="N300" s="4">
        <v>0.169799089431762</v>
      </c>
      <c r="O300" s="3" t="b">
        <v>1</v>
      </c>
      <c r="P300" s="3" t="b">
        <v>1</v>
      </c>
      <c r="Q300" s="3" t="b">
        <v>1</v>
      </c>
      <c r="R300" s="3" t="b">
        <v>1</v>
      </c>
    </row>
    <row r="301" spans="1:18" x14ac:dyDescent="0.2">
      <c r="A301" s="7">
        <v>2306.0067899999999</v>
      </c>
      <c r="B301" s="3" t="s">
        <v>13</v>
      </c>
      <c r="C301" s="3">
        <v>0</v>
      </c>
      <c r="D301" s="4">
        <v>11.7428851127624</v>
      </c>
      <c r="E301" s="4">
        <v>0.17323541641235299</v>
      </c>
      <c r="F301" s="3">
        <v>0</v>
      </c>
      <c r="G301" s="4">
        <v>11.9032793045043</v>
      </c>
      <c r="H301" s="4">
        <v>0.17823052406310999</v>
      </c>
      <c r="I301" s="3">
        <v>0</v>
      </c>
      <c r="J301" s="4">
        <v>11.1918325424194</v>
      </c>
      <c r="K301" s="4">
        <v>0.116250753402709</v>
      </c>
      <c r="L301" s="3">
        <v>0</v>
      </c>
      <c r="M301" s="4">
        <v>7.7665686607360804</v>
      </c>
      <c r="N301" s="4">
        <v>0.16942167282104401</v>
      </c>
      <c r="O301" s="3" t="b">
        <v>0</v>
      </c>
      <c r="P301" s="3" t="b">
        <v>1</v>
      </c>
      <c r="Q301" s="3" t="b">
        <v>1</v>
      </c>
      <c r="R301" s="3" t="b">
        <v>0</v>
      </c>
    </row>
    <row r="302" spans="1:18" x14ac:dyDescent="0.2">
      <c r="A302" s="7">
        <v>2306.0084499999998</v>
      </c>
      <c r="B302" s="3" t="s">
        <v>17</v>
      </c>
      <c r="C302" s="3">
        <v>0</v>
      </c>
      <c r="D302" s="4">
        <v>17.188291549682599</v>
      </c>
      <c r="E302" s="4">
        <v>0.17119145393371499</v>
      </c>
      <c r="F302" s="3">
        <v>0</v>
      </c>
      <c r="G302" s="4">
        <v>15.820995330810501</v>
      </c>
      <c r="H302" s="4">
        <v>0.16986417770385701</v>
      </c>
      <c r="I302" s="3">
        <v>0</v>
      </c>
      <c r="J302" s="4">
        <v>18.377481222152699</v>
      </c>
      <c r="K302" s="4">
        <v>0.16632652282714799</v>
      </c>
      <c r="L302" s="3">
        <v>12</v>
      </c>
      <c r="M302" s="4">
        <v>5.1584789752960196</v>
      </c>
      <c r="N302" s="4">
        <v>0.16742539405822701</v>
      </c>
      <c r="O302" s="3" t="b">
        <v>0</v>
      </c>
      <c r="P302" s="3" t="b">
        <v>1</v>
      </c>
      <c r="Q302" s="3" t="b">
        <v>0</v>
      </c>
      <c r="R302" s="3" t="b">
        <v>0</v>
      </c>
    </row>
    <row r="303" spans="1:18" x14ac:dyDescent="0.2">
      <c r="A303" s="7">
        <v>2306.0427100000002</v>
      </c>
      <c r="B303" s="3" t="s">
        <v>17</v>
      </c>
      <c r="C303" s="3">
        <v>0</v>
      </c>
      <c r="D303" s="4">
        <v>15.3053514957427</v>
      </c>
      <c r="E303" s="4">
        <v>0.166746616363525</v>
      </c>
      <c r="F303" s="3">
        <v>0</v>
      </c>
      <c r="G303" s="4">
        <v>15.7732720375061</v>
      </c>
      <c r="H303" s="4">
        <v>0.16648817062377899</v>
      </c>
      <c r="I303" s="3">
        <v>12</v>
      </c>
      <c r="J303" s="4">
        <v>14.218914985656699</v>
      </c>
      <c r="K303" s="4">
        <v>0.221639394760131</v>
      </c>
      <c r="L303" s="3">
        <v>12</v>
      </c>
      <c r="M303" s="4">
        <v>4.85060691833496</v>
      </c>
      <c r="N303" s="4">
        <v>0.16784763336181599</v>
      </c>
      <c r="O303" s="3" t="b">
        <v>0</v>
      </c>
      <c r="P303" s="3" t="b">
        <v>1</v>
      </c>
      <c r="Q303" s="3" t="b">
        <v>0</v>
      </c>
      <c r="R303" s="3" t="b">
        <v>0</v>
      </c>
    </row>
    <row r="304" spans="1:18" x14ac:dyDescent="0.2">
      <c r="A304" s="7">
        <v>2306.02925</v>
      </c>
      <c r="B304" s="3" t="s">
        <v>10</v>
      </c>
      <c r="C304" s="3">
        <v>0</v>
      </c>
      <c r="D304" s="4">
        <v>11.965711355209301</v>
      </c>
      <c r="E304" s="4">
        <v>0.116655588150024</v>
      </c>
      <c r="F304" s="3">
        <v>0</v>
      </c>
      <c r="G304" s="4">
        <v>14.7477352619171</v>
      </c>
      <c r="H304" s="4">
        <v>0.22881698608398399</v>
      </c>
      <c r="I304" s="3">
        <v>0</v>
      </c>
      <c r="J304" s="4">
        <v>11.2333664894104</v>
      </c>
      <c r="K304" s="4">
        <v>0.116948843002319</v>
      </c>
      <c r="L304" s="3">
        <v>0</v>
      </c>
      <c r="M304" s="4">
        <v>9.7978458404540998</v>
      </c>
      <c r="N304" s="4">
        <v>0.116391897201538</v>
      </c>
      <c r="O304" s="3" t="b">
        <v>0</v>
      </c>
      <c r="P304" s="3" t="b">
        <v>0</v>
      </c>
      <c r="Q304" s="3" t="b">
        <v>1</v>
      </c>
      <c r="R304" s="3" t="b">
        <v>0</v>
      </c>
    </row>
    <row r="305" spans="1:18" x14ac:dyDescent="0.2">
      <c r="A305" s="7">
        <v>2306.0065500000001</v>
      </c>
      <c r="B305" s="3" t="s">
        <v>60</v>
      </c>
      <c r="C305" s="3">
        <v>0</v>
      </c>
      <c r="D305" s="4">
        <v>11.526470422744699</v>
      </c>
      <c r="E305" s="4">
        <v>0.16635084152221599</v>
      </c>
      <c r="F305" s="3">
        <v>0</v>
      </c>
      <c r="G305" s="4">
        <v>12.3584330081939</v>
      </c>
      <c r="H305" s="4">
        <v>0.17179965972900299</v>
      </c>
      <c r="I305" s="3">
        <v>12</v>
      </c>
      <c r="J305" s="4">
        <v>11.077244281768801</v>
      </c>
      <c r="K305" s="4">
        <v>0.220255851745605</v>
      </c>
      <c r="L305" s="3">
        <v>0</v>
      </c>
      <c r="M305" s="4">
        <v>7.8600594997405997</v>
      </c>
      <c r="N305" s="4">
        <v>0.169739484786987</v>
      </c>
      <c r="O305" s="3" t="b">
        <v>1</v>
      </c>
      <c r="P305" s="3" t="b">
        <v>1</v>
      </c>
      <c r="Q305" s="3" t="b">
        <v>1</v>
      </c>
      <c r="R305" s="3" t="b">
        <v>1</v>
      </c>
    </row>
    <row r="306" spans="1:18" x14ac:dyDescent="0.2">
      <c r="A306" s="7">
        <v>2306.0034000000001</v>
      </c>
      <c r="B306" s="3" t="s">
        <v>18</v>
      </c>
      <c r="C306" s="3">
        <v>12</v>
      </c>
      <c r="D306" s="4">
        <v>12.2605884075164</v>
      </c>
      <c r="E306" s="4">
        <v>12.556550741195601</v>
      </c>
      <c r="F306" s="3">
        <v>12</v>
      </c>
      <c r="G306" s="4">
        <v>15.440090417861899</v>
      </c>
      <c r="H306" s="4">
        <v>16.308184385299601</v>
      </c>
      <c r="I306" s="3">
        <v>12</v>
      </c>
      <c r="J306" s="4">
        <v>11.603455781936599</v>
      </c>
      <c r="K306" s="4">
        <v>0.116194725036621</v>
      </c>
      <c r="L306" s="3">
        <v>12</v>
      </c>
      <c r="M306" s="4">
        <v>9.90374302864074</v>
      </c>
      <c r="N306" s="4">
        <v>0.16909956932067799</v>
      </c>
      <c r="O306" s="3" t="b">
        <v>0</v>
      </c>
      <c r="P306" s="3" t="b">
        <v>0</v>
      </c>
      <c r="Q306" s="3" t="b">
        <v>1</v>
      </c>
      <c r="R306" s="3" t="b">
        <v>0</v>
      </c>
    </row>
    <row r="307" spans="1:18" x14ac:dyDescent="0.2">
      <c r="A307" s="7">
        <v>2306.0003900000002</v>
      </c>
      <c r="B307" s="3" t="s">
        <v>61</v>
      </c>
      <c r="C307" s="3">
        <v>0</v>
      </c>
      <c r="D307" s="4">
        <v>8.0627286434173495</v>
      </c>
      <c r="E307" s="4">
        <v>0.17243790626525801</v>
      </c>
      <c r="F307" s="3">
        <v>0</v>
      </c>
      <c r="G307" s="4">
        <v>11.233268499374301</v>
      </c>
      <c r="H307" s="4">
        <v>0.22466373443603499</v>
      </c>
      <c r="I307" s="3">
        <v>12</v>
      </c>
      <c r="J307" s="4">
        <v>8.5907411575317294</v>
      </c>
      <c r="K307" s="4">
        <v>0.219111442565917</v>
      </c>
      <c r="L307" s="3">
        <v>0</v>
      </c>
      <c r="M307" s="4">
        <v>5.8179121017456001</v>
      </c>
      <c r="N307" s="4">
        <v>0.16782212257385201</v>
      </c>
      <c r="O307" s="3" t="b">
        <v>1</v>
      </c>
      <c r="P307" s="3" t="b">
        <v>1</v>
      </c>
      <c r="Q307" s="3" t="b">
        <v>1</v>
      </c>
      <c r="R307" s="3" t="b">
        <v>1</v>
      </c>
    </row>
    <row r="308" spans="1:18" x14ac:dyDescent="0.2">
      <c r="A308" s="7">
        <v>2306.0166300000001</v>
      </c>
      <c r="B308" s="3" t="s">
        <v>13</v>
      </c>
      <c r="C308" s="3">
        <v>0</v>
      </c>
      <c r="D308" s="4">
        <v>10.137531757354701</v>
      </c>
      <c r="E308" s="4">
        <v>0.167737007141113</v>
      </c>
      <c r="F308" s="3">
        <v>0</v>
      </c>
      <c r="G308" s="4">
        <v>10.1439278125762</v>
      </c>
      <c r="H308" s="4">
        <v>0.17052721977233801</v>
      </c>
      <c r="I308" s="3">
        <v>12</v>
      </c>
      <c r="J308" s="4">
        <v>10.5417709350585</v>
      </c>
      <c r="K308" s="4">
        <v>0.166067600250244</v>
      </c>
      <c r="L308" s="3">
        <v>0</v>
      </c>
      <c r="M308" s="4">
        <v>6.3088657855987504</v>
      </c>
      <c r="N308" s="4">
        <v>0.168016672134399</v>
      </c>
      <c r="O308" s="3" t="b">
        <v>1</v>
      </c>
      <c r="P308" s="3" t="b">
        <v>1</v>
      </c>
      <c r="Q308" s="3" t="b">
        <v>1</v>
      </c>
      <c r="R308" s="3" t="b">
        <v>1</v>
      </c>
    </row>
    <row r="309" spans="1:18" x14ac:dyDescent="0.2">
      <c r="A309" s="7">
        <v>2306.0033400000002</v>
      </c>
      <c r="B309" s="3" t="s">
        <v>13</v>
      </c>
      <c r="C309" s="3">
        <v>0</v>
      </c>
      <c r="D309" s="4">
        <v>9.1817488670349103</v>
      </c>
      <c r="E309" s="4">
        <v>0.16832900047302199</v>
      </c>
      <c r="F309" s="3">
        <v>0</v>
      </c>
      <c r="G309" s="4">
        <v>7.1814482212066597</v>
      </c>
      <c r="H309" s="4">
        <v>0.116634845733642</v>
      </c>
      <c r="I309" s="3">
        <v>0</v>
      </c>
      <c r="J309" s="4">
        <v>7.3559186458587602</v>
      </c>
      <c r="K309" s="4">
        <v>0.17038059234619099</v>
      </c>
      <c r="L309" s="3">
        <v>0</v>
      </c>
      <c r="M309" s="4">
        <v>5.1977260112762398</v>
      </c>
      <c r="N309" s="4">
        <v>0.170048713684082</v>
      </c>
      <c r="O309" s="3" t="b">
        <v>1</v>
      </c>
      <c r="P309" s="3" t="b">
        <v>1</v>
      </c>
      <c r="Q309" s="3" t="b">
        <v>1</v>
      </c>
      <c r="R309" s="3" t="b">
        <v>1</v>
      </c>
    </row>
    <row r="310" spans="1:18" x14ac:dyDescent="0.2">
      <c r="A310" s="7">
        <v>2306.0039700000002</v>
      </c>
      <c r="B310" s="3" t="s">
        <v>13</v>
      </c>
      <c r="C310" s="3">
        <v>0</v>
      </c>
      <c r="D310" s="4">
        <v>13.193851947784401</v>
      </c>
      <c r="E310" s="4">
        <v>0.116764545440673</v>
      </c>
      <c r="F310" s="3">
        <v>0</v>
      </c>
      <c r="G310" s="4">
        <v>16.631651878356902</v>
      </c>
      <c r="H310" s="4">
        <v>0.168384313583374</v>
      </c>
      <c r="I310" s="3">
        <v>0</v>
      </c>
      <c r="J310" s="4">
        <v>13.4904584884643</v>
      </c>
      <c r="K310" s="4">
        <v>0.17299771308898901</v>
      </c>
      <c r="L310" s="3">
        <v>0</v>
      </c>
      <c r="M310" s="4">
        <v>11.442402362823399</v>
      </c>
      <c r="N310" s="4">
        <v>0.16957616806030201</v>
      </c>
      <c r="O310" s="3" t="b">
        <v>0</v>
      </c>
      <c r="P310" s="3" t="b">
        <v>1</v>
      </c>
      <c r="Q310" s="3" t="b">
        <v>1</v>
      </c>
      <c r="R310" s="3" t="b">
        <v>0</v>
      </c>
    </row>
    <row r="311" spans="1:18" x14ac:dyDescent="0.2">
      <c r="A311" s="7">
        <v>2306.0067800000002</v>
      </c>
      <c r="B311" s="3" t="s">
        <v>18</v>
      </c>
      <c r="C311" s="3">
        <v>12</v>
      </c>
      <c r="D311" s="4">
        <v>6.5213029384613002</v>
      </c>
      <c r="E311" s="4">
        <v>7.4131009578704798</v>
      </c>
      <c r="F311" s="3">
        <v>0</v>
      </c>
      <c r="G311" s="4">
        <v>18.631518602371202</v>
      </c>
      <c r="H311" s="4">
        <v>0.36556673049926702</v>
      </c>
      <c r="I311" s="3">
        <v>12</v>
      </c>
      <c r="J311" s="4">
        <v>12.4475955963134</v>
      </c>
      <c r="K311" s="4">
        <v>0.22068834304809501</v>
      </c>
      <c r="L311" s="3">
        <v>0</v>
      </c>
      <c r="M311" s="4">
        <v>8.8940737247467005</v>
      </c>
      <c r="N311" s="4">
        <v>0.17029619216918901</v>
      </c>
      <c r="O311" s="3" t="b">
        <v>0</v>
      </c>
      <c r="P311" s="3" t="b">
        <v>1</v>
      </c>
      <c r="Q311" s="3" t="b">
        <v>1</v>
      </c>
      <c r="R311" s="3" t="b">
        <v>0</v>
      </c>
    </row>
    <row r="312" spans="1:18" x14ac:dyDescent="0.2">
      <c r="A312" s="7">
        <v>2306.0182500000001</v>
      </c>
      <c r="B312" s="3" t="s">
        <v>13</v>
      </c>
      <c r="C312" s="3">
        <v>0</v>
      </c>
      <c r="D312" s="4">
        <v>9.2149958610534597</v>
      </c>
      <c r="E312" s="4">
        <v>0.218557834625244</v>
      </c>
      <c r="F312" s="3">
        <v>0</v>
      </c>
      <c r="G312" s="4">
        <v>12.000430107116699</v>
      </c>
      <c r="H312" s="4">
        <v>0.16783785820007299</v>
      </c>
      <c r="I312" s="3">
        <v>0</v>
      </c>
      <c r="J312" s="4">
        <v>8.1583328247070295</v>
      </c>
      <c r="K312" s="4">
        <v>0.17076563835144001</v>
      </c>
      <c r="L312" s="3">
        <v>0</v>
      </c>
      <c r="M312" s="4">
        <v>5.7504782676696697</v>
      </c>
      <c r="N312" s="4">
        <v>0.16843557357788</v>
      </c>
      <c r="O312" s="3" t="b">
        <v>1</v>
      </c>
      <c r="P312" s="3" t="b">
        <v>1</v>
      </c>
      <c r="Q312" s="3" t="b">
        <v>1</v>
      </c>
      <c r="R312" s="3" t="b">
        <v>1</v>
      </c>
    </row>
    <row r="313" spans="1:18" x14ac:dyDescent="0.2">
      <c r="A313" s="7">
        <v>2306.0106300000002</v>
      </c>
      <c r="B313" s="3" t="s">
        <v>13</v>
      </c>
      <c r="C313" s="3">
        <v>0</v>
      </c>
      <c r="D313" s="4">
        <v>29.971734762191701</v>
      </c>
      <c r="E313" s="4">
        <v>0.38065981864929199</v>
      </c>
      <c r="F313" s="3">
        <v>0</v>
      </c>
      <c r="G313" s="4">
        <v>41.149533510208101</v>
      </c>
      <c r="H313" s="4">
        <v>0.16816067695617601</v>
      </c>
      <c r="I313" s="3">
        <v>12</v>
      </c>
      <c r="J313" s="4">
        <v>26.3302931785583</v>
      </c>
      <c r="K313" s="4">
        <v>0.22003173828125</v>
      </c>
      <c r="L313" s="3">
        <v>0</v>
      </c>
      <c r="M313" s="4">
        <v>18.6132731437683</v>
      </c>
      <c r="N313" s="4">
        <v>0.16581654548645</v>
      </c>
      <c r="O313" s="3" t="b">
        <v>1</v>
      </c>
      <c r="P313" s="3" t="b">
        <v>1</v>
      </c>
      <c r="Q313" s="3" t="b">
        <v>1</v>
      </c>
      <c r="R313" s="3" t="b">
        <v>1</v>
      </c>
    </row>
    <row r="314" spans="1:18" x14ac:dyDescent="0.2">
      <c r="A314" s="7">
        <v>2306.00702</v>
      </c>
      <c r="B314" s="3" t="s">
        <v>10</v>
      </c>
      <c r="C314" s="3">
        <v>0</v>
      </c>
      <c r="D314" s="4">
        <v>12.3133141994476</v>
      </c>
      <c r="E314" s="4">
        <v>0.166942358016967</v>
      </c>
      <c r="F314" s="3">
        <v>0</v>
      </c>
      <c r="G314" s="4">
        <v>15.547265529632501</v>
      </c>
      <c r="H314" s="4">
        <v>0.21954226493835399</v>
      </c>
      <c r="I314" s="3">
        <v>12</v>
      </c>
      <c r="J314" s="4">
        <v>9.9162278175354004</v>
      </c>
      <c r="K314" s="4">
        <v>0.16628718376159601</v>
      </c>
      <c r="L314" s="3">
        <v>0</v>
      </c>
      <c r="M314" s="4">
        <v>7.3623595237731898</v>
      </c>
      <c r="N314" s="4">
        <v>0.167519330978393</v>
      </c>
      <c r="O314" s="3" t="b">
        <v>0</v>
      </c>
      <c r="P314" s="3" t="b">
        <v>1</v>
      </c>
      <c r="Q314" s="3" t="b">
        <v>1</v>
      </c>
      <c r="R314" s="3" t="b">
        <v>0</v>
      </c>
    </row>
    <row r="315" spans="1:18" x14ac:dyDescent="0.2">
      <c r="A315" s="7">
        <v>2306.0349000000001</v>
      </c>
      <c r="B315" s="3" t="s">
        <v>26</v>
      </c>
      <c r="C315" s="3">
        <v>0</v>
      </c>
      <c r="D315" s="4">
        <v>21.242814779281598</v>
      </c>
      <c r="E315" s="4">
        <v>0.16686010360717701</v>
      </c>
      <c r="F315" s="3">
        <v>0</v>
      </c>
      <c r="G315" s="4">
        <v>26.084234476089399</v>
      </c>
      <c r="H315" s="4">
        <v>0.22205996513366699</v>
      </c>
      <c r="I315" s="3">
        <v>12</v>
      </c>
      <c r="J315" s="4">
        <v>19.2847015857696</v>
      </c>
      <c r="K315" s="4">
        <v>0.270117998123168</v>
      </c>
      <c r="L315" s="3">
        <v>0</v>
      </c>
      <c r="M315" s="4">
        <v>16.754024744033799</v>
      </c>
      <c r="N315" s="4">
        <v>0.167606592178344</v>
      </c>
      <c r="O315" s="3" t="b">
        <v>1</v>
      </c>
      <c r="P315" s="3" t="b">
        <v>1</v>
      </c>
      <c r="Q315" s="3" t="b">
        <v>1</v>
      </c>
      <c r="R315" s="3" t="b">
        <v>1</v>
      </c>
    </row>
    <row r="316" spans="1:18" x14ac:dyDescent="0.2">
      <c r="A316" s="7">
        <v>2306.0798799999998</v>
      </c>
      <c r="B316" s="3" t="s">
        <v>12</v>
      </c>
      <c r="C316" s="3">
        <v>0</v>
      </c>
      <c r="D316" s="4">
        <v>20.9283347129821</v>
      </c>
      <c r="E316" s="4">
        <v>0.117449760437011</v>
      </c>
      <c r="F316" s="3">
        <v>0</v>
      </c>
      <c r="G316" s="4">
        <v>25.6380965709686</v>
      </c>
      <c r="H316" s="4">
        <v>0.16590642929077101</v>
      </c>
      <c r="I316" s="3">
        <v>0</v>
      </c>
      <c r="J316" s="4">
        <v>18.671296358108499</v>
      </c>
      <c r="K316" s="4">
        <v>0.116241693496704</v>
      </c>
      <c r="L316" s="3">
        <v>0</v>
      </c>
      <c r="M316" s="4">
        <v>14.0754995346069</v>
      </c>
      <c r="N316" s="4">
        <v>0.17431449890136699</v>
      </c>
      <c r="O316" s="3" t="b">
        <v>1</v>
      </c>
      <c r="P316" s="3" t="b">
        <v>1</v>
      </c>
      <c r="Q316" s="3" t="b">
        <v>1</v>
      </c>
      <c r="R316" s="3" t="b">
        <v>1</v>
      </c>
    </row>
    <row r="317" spans="1:18" x14ac:dyDescent="0.2">
      <c r="A317" s="7">
        <v>2306.0593899999999</v>
      </c>
      <c r="B317" s="3" t="s">
        <v>18</v>
      </c>
      <c r="C317" s="3">
        <v>0</v>
      </c>
      <c r="D317" s="4">
        <v>12.955893516540501</v>
      </c>
      <c r="E317" s="4">
        <v>0.11850166320800699</v>
      </c>
      <c r="F317" s="3">
        <v>0</v>
      </c>
      <c r="G317" s="4">
        <v>16.565681219100899</v>
      </c>
      <c r="H317" s="4">
        <v>0.17097997665405201</v>
      </c>
      <c r="I317" s="3">
        <v>0</v>
      </c>
      <c r="J317" s="4">
        <v>12.544416904449401</v>
      </c>
      <c r="K317" s="4">
        <v>0.11618375778198201</v>
      </c>
      <c r="L317" s="3">
        <v>0</v>
      </c>
      <c r="M317" s="4">
        <v>10.6326067447662</v>
      </c>
      <c r="N317" s="4">
        <v>0.17144823074340801</v>
      </c>
      <c r="O317" s="3" t="b">
        <v>1</v>
      </c>
      <c r="P317" s="3" t="b">
        <v>1</v>
      </c>
      <c r="Q317" s="3" t="b">
        <v>1</v>
      </c>
      <c r="R317" s="3" t="b">
        <v>1</v>
      </c>
    </row>
    <row r="318" spans="1:18" x14ac:dyDescent="0.2">
      <c r="A318" s="7">
        <v>2306.0196500000002</v>
      </c>
      <c r="B318" s="3" t="s">
        <v>18</v>
      </c>
      <c r="C318" s="3">
        <v>0</v>
      </c>
      <c r="D318" s="4">
        <v>28.333591461181602</v>
      </c>
      <c r="E318" s="4">
        <v>0.171555280685424</v>
      </c>
      <c r="F318" s="3">
        <v>0</v>
      </c>
      <c r="G318" s="4">
        <v>36.904780864715498</v>
      </c>
      <c r="H318" s="4">
        <v>0.169793605804443</v>
      </c>
      <c r="I318" s="3">
        <v>0</v>
      </c>
      <c r="J318" s="4">
        <v>28.1392276287078</v>
      </c>
      <c r="K318" s="4">
        <v>0.11703681945800699</v>
      </c>
      <c r="L318" s="3">
        <v>0</v>
      </c>
      <c r="M318" s="4">
        <v>22.894863128662099</v>
      </c>
      <c r="N318" s="4">
        <v>0.168864250183105</v>
      </c>
      <c r="O318" s="3" t="b">
        <v>1</v>
      </c>
      <c r="P318" s="3" t="b">
        <v>1</v>
      </c>
      <c r="Q318" s="3" t="b">
        <v>1</v>
      </c>
      <c r="R318" s="3" t="b">
        <v>1</v>
      </c>
    </row>
    <row r="319" spans="1:18" x14ac:dyDescent="0.2">
      <c r="A319" s="7">
        <v>2306.0773100000001</v>
      </c>
      <c r="B319" s="3" t="s">
        <v>13</v>
      </c>
      <c r="C319" s="3">
        <v>0</v>
      </c>
      <c r="D319" s="4">
        <v>23.362766742706299</v>
      </c>
      <c r="E319" s="4">
        <v>0.116081714630126</v>
      </c>
      <c r="F319" s="3">
        <v>0</v>
      </c>
      <c r="G319" s="4">
        <v>30.944315433502201</v>
      </c>
      <c r="H319" s="4">
        <v>0.168330907821655</v>
      </c>
      <c r="I319" s="3">
        <v>0</v>
      </c>
      <c r="J319" s="4">
        <v>15.394462585449199</v>
      </c>
      <c r="K319" s="4">
        <v>0.115867614746093</v>
      </c>
      <c r="L319" s="3">
        <v>0</v>
      </c>
      <c r="M319" s="4">
        <v>12.339139699935901</v>
      </c>
      <c r="N319" s="4">
        <v>0.16840314865112299</v>
      </c>
      <c r="O319" s="3" t="b">
        <v>0</v>
      </c>
      <c r="P319" s="3" t="b">
        <v>1</v>
      </c>
      <c r="Q319" s="3" t="b">
        <v>1</v>
      </c>
      <c r="R319" s="3" t="b">
        <v>0</v>
      </c>
    </row>
    <row r="320" spans="1:18" x14ac:dyDescent="0.2">
      <c r="A320" s="7">
        <v>2306.0000199999999</v>
      </c>
      <c r="B320" s="3" t="s">
        <v>12</v>
      </c>
      <c r="C320" s="3">
        <v>0</v>
      </c>
      <c r="D320" s="4">
        <v>20.657681465148901</v>
      </c>
      <c r="E320" s="4">
        <v>0.16699934005737299</v>
      </c>
      <c r="F320" s="3">
        <v>0</v>
      </c>
      <c r="G320" s="4">
        <v>22.3349883556366</v>
      </c>
      <c r="H320" s="4">
        <v>0.16910791397094699</v>
      </c>
      <c r="I320" s="3">
        <v>0</v>
      </c>
      <c r="J320" s="4">
        <v>19.536329507827698</v>
      </c>
      <c r="K320" s="4">
        <v>0.11694145202636699</v>
      </c>
      <c r="L320" s="3">
        <v>0</v>
      </c>
      <c r="M320" s="4">
        <v>11.6543016433715</v>
      </c>
      <c r="N320" s="4">
        <v>0.16772723197937001</v>
      </c>
      <c r="O320" s="3" t="b">
        <v>0</v>
      </c>
      <c r="P320" s="3" t="b">
        <v>1</v>
      </c>
      <c r="Q320" s="3" t="b">
        <v>1</v>
      </c>
      <c r="R320" s="3" t="b">
        <v>0</v>
      </c>
    </row>
    <row r="321" spans="1:18" x14ac:dyDescent="0.2">
      <c r="A321" s="7">
        <v>2306.0000700000001</v>
      </c>
      <c r="B321" s="3" t="s">
        <v>10</v>
      </c>
      <c r="C321" s="3">
        <v>0</v>
      </c>
      <c r="D321" s="4">
        <v>13.8922359943389</v>
      </c>
      <c r="E321" s="4">
        <v>0.11912417411804101</v>
      </c>
      <c r="F321" s="3">
        <v>0</v>
      </c>
      <c r="G321" s="4">
        <v>15.9009020328521</v>
      </c>
      <c r="H321" s="4">
        <v>0.17475795745849601</v>
      </c>
      <c r="I321" s="3">
        <v>0</v>
      </c>
      <c r="J321" s="4">
        <v>12.992159128189</v>
      </c>
      <c r="K321" s="4">
        <v>0.17333197593688901</v>
      </c>
      <c r="L321" s="3">
        <v>0</v>
      </c>
      <c r="M321" s="4">
        <v>9.6250855922698904</v>
      </c>
      <c r="N321" s="4">
        <v>0.16787266731262199</v>
      </c>
      <c r="O321" s="3" t="b">
        <v>1</v>
      </c>
      <c r="P321" s="3" t="b">
        <v>1</v>
      </c>
      <c r="Q321" s="3" t="b">
        <v>1</v>
      </c>
      <c r="R321" s="3" t="b">
        <v>1</v>
      </c>
    </row>
    <row r="322" spans="1:18" x14ac:dyDescent="0.2">
      <c r="A322" s="7">
        <v>2306.00308</v>
      </c>
      <c r="B322" s="3" t="s">
        <v>10</v>
      </c>
      <c r="C322" s="3">
        <v>0</v>
      </c>
      <c r="D322" s="4">
        <v>24.1778450012207</v>
      </c>
      <c r="E322" s="4">
        <v>0.16620540618896401</v>
      </c>
      <c r="F322" s="3">
        <v>0</v>
      </c>
      <c r="G322" s="4">
        <v>31.093021154403601</v>
      </c>
      <c r="H322" s="4">
        <v>0.170636892318725</v>
      </c>
      <c r="I322" s="3">
        <v>0</v>
      </c>
      <c r="J322" s="4">
        <v>21.751002550125101</v>
      </c>
      <c r="K322" s="4">
        <v>0.11678886413574199</v>
      </c>
      <c r="L322" s="3">
        <v>0</v>
      </c>
      <c r="M322" s="4">
        <v>16.686524391174299</v>
      </c>
      <c r="N322" s="4">
        <v>0.168110847473144</v>
      </c>
      <c r="O322" s="3" t="b">
        <v>0</v>
      </c>
      <c r="P322" s="3" t="b">
        <v>1</v>
      </c>
      <c r="Q322" s="3" t="b">
        <v>1</v>
      </c>
      <c r="R322" s="3" t="b">
        <v>0</v>
      </c>
    </row>
    <row r="323" spans="1:18" x14ac:dyDescent="0.2">
      <c r="A323" s="7">
        <v>2306.0119199999999</v>
      </c>
      <c r="B323" s="3" t="s">
        <v>12</v>
      </c>
      <c r="C323" s="3">
        <v>0</v>
      </c>
      <c r="D323" s="4">
        <v>21.976223707199001</v>
      </c>
      <c r="E323" s="4">
        <v>0.166326999664306</v>
      </c>
      <c r="F323" s="3">
        <v>0</v>
      </c>
      <c r="G323" s="4">
        <v>24.655750513076701</v>
      </c>
      <c r="H323" s="4">
        <v>0.166938781738281</v>
      </c>
      <c r="I323" s="3">
        <v>0</v>
      </c>
      <c r="J323" s="4">
        <v>18.642503738403299</v>
      </c>
      <c r="K323" s="4">
        <v>0.16978287696838301</v>
      </c>
      <c r="L323" s="3">
        <v>0</v>
      </c>
      <c r="M323" s="4">
        <v>14.0556187629699</v>
      </c>
      <c r="N323" s="4">
        <v>0.168697834014892</v>
      </c>
      <c r="O323" s="3" t="b">
        <v>0</v>
      </c>
      <c r="P323" s="3" t="b">
        <v>1</v>
      </c>
      <c r="Q323" s="3" t="b">
        <v>1</v>
      </c>
      <c r="R323" s="3" t="b">
        <v>0</v>
      </c>
    </row>
    <row r="324" spans="1:18" x14ac:dyDescent="0.2">
      <c r="A324" s="7">
        <v>2306.00981</v>
      </c>
      <c r="B324" s="3" t="s">
        <v>18</v>
      </c>
      <c r="C324" s="3">
        <v>0</v>
      </c>
      <c r="D324" s="4">
        <v>11.0492143630981</v>
      </c>
      <c r="E324" s="4">
        <v>0.166225910186767</v>
      </c>
      <c r="F324" s="3">
        <v>0</v>
      </c>
      <c r="G324" s="4">
        <v>12.9375102519989</v>
      </c>
      <c r="H324" s="4">
        <v>0.16620039939880299</v>
      </c>
      <c r="I324" s="3">
        <v>12</v>
      </c>
      <c r="J324" s="4">
        <v>8.7203030586242605</v>
      </c>
      <c r="K324" s="4">
        <v>0.22190904617309501</v>
      </c>
      <c r="L324" s="3">
        <v>0</v>
      </c>
      <c r="M324" s="4">
        <v>6.4114933013915998</v>
      </c>
      <c r="N324" s="4">
        <v>0.170322895050048</v>
      </c>
      <c r="O324" s="3" t="b">
        <v>1</v>
      </c>
      <c r="P324" s="3" t="b">
        <v>1</v>
      </c>
      <c r="Q324" s="3" t="b">
        <v>1</v>
      </c>
      <c r="R324" s="3" t="b">
        <v>1</v>
      </c>
    </row>
    <row r="325" spans="1:18" x14ac:dyDescent="0.2">
      <c r="A325" s="7">
        <v>2306.00209</v>
      </c>
      <c r="B325" s="3" t="s">
        <v>13</v>
      </c>
      <c r="C325" s="3">
        <v>0</v>
      </c>
      <c r="D325" s="4">
        <v>11.798047065734799</v>
      </c>
      <c r="E325" s="4">
        <v>0.17177009582519501</v>
      </c>
      <c r="F325" s="3">
        <v>0</v>
      </c>
      <c r="G325" s="4">
        <v>17.073342561721802</v>
      </c>
      <c r="H325" s="4">
        <v>0.167012929916381</v>
      </c>
      <c r="I325" s="3">
        <v>0</v>
      </c>
      <c r="J325" s="4">
        <v>11.4799375534057</v>
      </c>
      <c r="K325" s="4">
        <v>0.11584520339965799</v>
      </c>
      <c r="L325" s="3">
        <v>0</v>
      </c>
      <c r="M325" s="4">
        <v>8.5559606552124006</v>
      </c>
      <c r="N325" s="4">
        <v>0.17107343673705999</v>
      </c>
      <c r="O325" s="3" t="b">
        <v>0</v>
      </c>
      <c r="P325" s="3" t="b">
        <v>1</v>
      </c>
      <c r="Q325" s="3" t="b">
        <v>1</v>
      </c>
      <c r="R325" s="3" t="b">
        <v>0</v>
      </c>
    </row>
    <row r="326" spans="1:18" x14ac:dyDescent="0.2">
      <c r="A326" s="7">
        <v>2306.0010699999998</v>
      </c>
      <c r="B326" s="3" t="s">
        <v>10</v>
      </c>
      <c r="C326" s="3">
        <v>0</v>
      </c>
      <c r="D326" s="4">
        <v>15.205803155899</v>
      </c>
      <c r="E326" s="4">
        <v>0.16947579383850001</v>
      </c>
      <c r="F326" s="3">
        <v>0</v>
      </c>
      <c r="G326" s="4">
        <v>19.059718608856201</v>
      </c>
      <c r="H326" s="4">
        <v>0.22077751159667899</v>
      </c>
      <c r="I326" s="3">
        <v>12</v>
      </c>
      <c r="J326" s="4">
        <v>13.803077697753899</v>
      </c>
      <c r="K326" s="4">
        <v>0.21680736541748</v>
      </c>
      <c r="L326" s="3">
        <v>0</v>
      </c>
      <c r="M326" s="4">
        <v>10.3318359851837</v>
      </c>
      <c r="N326" s="4">
        <v>0.16704177856445299</v>
      </c>
      <c r="O326" s="3" t="b">
        <v>0</v>
      </c>
      <c r="P326" s="3" t="b">
        <v>1</v>
      </c>
      <c r="Q326" s="3" t="b">
        <v>1</v>
      </c>
      <c r="R326" s="3" t="b">
        <v>0</v>
      </c>
    </row>
    <row r="327" spans="1:18" x14ac:dyDescent="0.2">
      <c r="A327" s="7">
        <v>2306.0162500000001</v>
      </c>
      <c r="B327" s="3" t="s">
        <v>13</v>
      </c>
      <c r="C327" s="3">
        <v>0</v>
      </c>
      <c r="D327" s="4">
        <v>35.105753660201998</v>
      </c>
      <c r="E327" s="4">
        <v>0.16736936569213801</v>
      </c>
      <c r="F327" s="3">
        <v>0</v>
      </c>
      <c r="G327" s="4">
        <v>57.978116512298499</v>
      </c>
      <c r="H327" s="4">
        <v>0.166894435882568</v>
      </c>
      <c r="I327" s="3">
        <v>0</v>
      </c>
      <c r="J327" s="4">
        <v>36.184641838073702</v>
      </c>
      <c r="K327" s="4">
        <v>0.16716098785400299</v>
      </c>
      <c r="L327" s="3">
        <v>0</v>
      </c>
      <c r="M327" s="4">
        <v>35.679829120635901</v>
      </c>
      <c r="N327" s="4">
        <v>0.17081952095031699</v>
      </c>
      <c r="O327" s="3" t="b">
        <v>0</v>
      </c>
      <c r="P327" s="3" t="b">
        <v>0</v>
      </c>
      <c r="Q327" s="3" t="b">
        <v>1</v>
      </c>
      <c r="R327" s="3" t="b">
        <v>0</v>
      </c>
    </row>
    <row r="328" spans="1:18" x14ac:dyDescent="0.2">
      <c r="A328" s="7">
        <v>2306.0008899999998</v>
      </c>
      <c r="B328" s="3" t="s">
        <v>12</v>
      </c>
      <c r="C328" s="3">
        <v>0</v>
      </c>
      <c r="D328" s="4">
        <v>41.878551959991398</v>
      </c>
      <c r="E328" s="4">
        <v>0.170803546905517</v>
      </c>
      <c r="F328" s="3">
        <v>0</v>
      </c>
      <c r="G328" s="4">
        <v>54.640811920166001</v>
      </c>
      <c r="H328" s="4">
        <v>0.166823625564575</v>
      </c>
      <c r="I328" s="3">
        <v>0</v>
      </c>
      <c r="J328" s="4">
        <v>43.425647258758502</v>
      </c>
      <c r="K328" s="4">
        <v>0.11637759208679101</v>
      </c>
      <c r="L328" s="3">
        <v>0</v>
      </c>
      <c r="M328" s="4">
        <v>35.967851400375302</v>
      </c>
      <c r="N328" s="4">
        <v>0.171846628189086</v>
      </c>
      <c r="O328" s="3" t="b">
        <v>1</v>
      </c>
      <c r="P328" s="3" t="b">
        <v>1</v>
      </c>
      <c r="Q328" s="3" t="b">
        <v>1</v>
      </c>
      <c r="R328" s="3" t="b">
        <v>1</v>
      </c>
    </row>
    <row r="329" spans="1:18" x14ac:dyDescent="0.2">
      <c r="A329" s="7">
        <v>2306.0077299999998</v>
      </c>
      <c r="B329" s="3" t="s">
        <v>42</v>
      </c>
      <c r="C329" s="3">
        <v>12</v>
      </c>
      <c r="D329" s="4">
        <v>6.1049232482910103</v>
      </c>
      <c r="E329" s="4">
        <v>5.0862174034118599</v>
      </c>
      <c r="F329" s="3">
        <v>12</v>
      </c>
      <c r="G329" s="4">
        <v>6.5239305496215803</v>
      </c>
      <c r="H329" s="4">
        <v>6.5883905887603698</v>
      </c>
      <c r="I329" s="3">
        <v>12</v>
      </c>
      <c r="J329" s="4">
        <v>5.2488136291503897</v>
      </c>
      <c r="K329" s="4">
        <v>0.16790533065795801</v>
      </c>
      <c r="L329" s="3">
        <v>12</v>
      </c>
      <c r="M329" s="4">
        <v>4.36543440818786</v>
      </c>
      <c r="N329" s="4">
        <v>0.17258477210998499</v>
      </c>
      <c r="O329" s="3" t="b">
        <v>1</v>
      </c>
      <c r="P329" s="3" t="b">
        <v>0</v>
      </c>
      <c r="Q329" s="3" t="b">
        <v>1</v>
      </c>
      <c r="R329" s="3" t="b">
        <v>0</v>
      </c>
    </row>
    <row r="330" spans="1:18" x14ac:dyDescent="0.2">
      <c r="A330" s="7">
        <v>2306.0038800000002</v>
      </c>
      <c r="B330" s="3" t="s">
        <v>11</v>
      </c>
      <c r="C330" s="3">
        <v>0</v>
      </c>
      <c r="D330" s="4">
        <v>50.489660024642902</v>
      </c>
      <c r="E330" s="4">
        <v>0.167909145355224</v>
      </c>
      <c r="F330" s="3">
        <v>0</v>
      </c>
      <c r="G330" s="4">
        <v>63.6438724994659</v>
      </c>
      <c r="H330" s="4">
        <v>0.170280456542968</v>
      </c>
      <c r="I330" s="3">
        <v>0</v>
      </c>
      <c r="J330" s="4">
        <v>49.860094785690301</v>
      </c>
      <c r="K330" s="4">
        <v>0.16709232330322199</v>
      </c>
      <c r="L330" s="3">
        <v>0</v>
      </c>
      <c r="M330" s="4">
        <v>43.923059463500898</v>
      </c>
      <c r="N330" s="4">
        <v>0.16689562797546301</v>
      </c>
      <c r="O330" s="3" t="b">
        <v>0</v>
      </c>
      <c r="P330" s="3" t="b">
        <v>1</v>
      </c>
      <c r="Q330" s="3" t="b">
        <v>0</v>
      </c>
      <c r="R330" s="3" t="b">
        <v>0</v>
      </c>
    </row>
    <row r="331" spans="1:18" x14ac:dyDescent="0.2">
      <c r="A331" s="7">
        <v>2306.0007300000002</v>
      </c>
      <c r="B331" s="3" t="s">
        <v>18</v>
      </c>
      <c r="C331" s="3">
        <v>0</v>
      </c>
      <c r="D331" s="4">
        <v>10.508811712265</v>
      </c>
      <c r="E331" s="4">
        <v>0.16949772834777799</v>
      </c>
      <c r="F331" s="3">
        <v>0</v>
      </c>
      <c r="G331" s="4">
        <v>10.9205191135406</v>
      </c>
      <c r="H331" s="4">
        <v>0.168248176574707</v>
      </c>
      <c r="I331" s="3">
        <v>12</v>
      </c>
      <c r="J331" s="4">
        <v>9.4406323432922292</v>
      </c>
      <c r="K331" s="4">
        <v>0.220217704772949</v>
      </c>
      <c r="L331" s="3">
        <v>0</v>
      </c>
      <c r="M331" s="4">
        <v>5.6568825244903502</v>
      </c>
      <c r="N331" s="4">
        <v>0.167309761047363</v>
      </c>
      <c r="O331" s="3" t="b">
        <v>1</v>
      </c>
      <c r="P331" s="3" t="b">
        <v>1</v>
      </c>
      <c r="Q331" s="3" t="b">
        <v>1</v>
      </c>
      <c r="R331" s="3" t="b">
        <v>1</v>
      </c>
    </row>
    <row r="332" spans="1:18" x14ac:dyDescent="0.2">
      <c r="A332" s="7">
        <v>2306.0071699999999</v>
      </c>
      <c r="B332" s="3" t="s">
        <v>23</v>
      </c>
      <c r="C332" s="3">
        <v>0</v>
      </c>
      <c r="D332" s="4">
        <v>17.879302740097</v>
      </c>
      <c r="E332" s="4">
        <v>0.116268634796142</v>
      </c>
      <c r="F332" s="3">
        <v>0</v>
      </c>
      <c r="G332" s="4">
        <v>22.0234115123748</v>
      </c>
      <c r="H332" s="4">
        <v>0.16628074645995999</v>
      </c>
      <c r="I332" s="3">
        <v>0</v>
      </c>
      <c r="J332" s="4">
        <v>17.5130307674407</v>
      </c>
      <c r="K332" s="4">
        <v>0.17019844055175701</v>
      </c>
      <c r="L332" s="3">
        <v>0</v>
      </c>
      <c r="M332" s="4">
        <v>12.5625190734863</v>
      </c>
      <c r="N332" s="4">
        <v>0.16672706604003901</v>
      </c>
      <c r="O332" s="3" t="b">
        <v>1</v>
      </c>
      <c r="P332" s="3" t="b">
        <v>1</v>
      </c>
      <c r="Q332" s="3" t="b">
        <v>1</v>
      </c>
      <c r="R332" s="3" t="b">
        <v>1</v>
      </c>
    </row>
    <row r="333" spans="1:18" x14ac:dyDescent="0.2">
      <c r="A333" s="7">
        <v>2306.0026899999998</v>
      </c>
      <c r="B333" s="3" t="s">
        <v>10</v>
      </c>
      <c r="C333" s="3">
        <v>0</v>
      </c>
      <c r="D333" s="4">
        <v>4.1379084587097097</v>
      </c>
      <c r="E333" s="4">
        <v>0.116047143936157</v>
      </c>
      <c r="F333" s="3">
        <v>0</v>
      </c>
      <c r="G333" s="4">
        <v>4.8635723590850803</v>
      </c>
      <c r="H333" s="4">
        <v>0.18218827247619601</v>
      </c>
      <c r="I333" s="3">
        <v>0</v>
      </c>
      <c r="J333" s="4">
        <v>3.6856210231781001</v>
      </c>
      <c r="K333" s="4">
        <v>0.115448236465454</v>
      </c>
      <c r="L333" s="3">
        <v>0</v>
      </c>
      <c r="M333" s="4">
        <v>2.9896686077117902</v>
      </c>
      <c r="N333" s="4">
        <v>0.17680335044860801</v>
      </c>
      <c r="O333" s="3" t="b">
        <v>1</v>
      </c>
      <c r="P333" s="3" t="b">
        <v>1</v>
      </c>
      <c r="Q333" s="3" t="b">
        <v>0</v>
      </c>
      <c r="R333" s="3" t="b">
        <v>0</v>
      </c>
    </row>
    <row r="334" spans="1:18" x14ac:dyDescent="0.2">
      <c r="A334" s="7">
        <v>2306.00216</v>
      </c>
      <c r="B334" s="3" t="s">
        <v>13</v>
      </c>
      <c r="C334" s="3">
        <v>0</v>
      </c>
      <c r="D334" s="4">
        <v>12.7627329826354</v>
      </c>
      <c r="E334" s="4">
        <v>0.17023420333862299</v>
      </c>
      <c r="F334" s="3">
        <v>0</v>
      </c>
      <c r="G334" s="4">
        <v>13.394492149353001</v>
      </c>
      <c r="H334" s="4">
        <v>0.16933965682983301</v>
      </c>
      <c r="I334" s="3">
        <v>0</v>
      </c>
      <c r="J334" s="4">
        <v>13.7031593322753</v>
      </c>
      <c r="K334" s="4">
        <v>0.16868066787719699</v>
      </c>
      <c r="L334" s="3">
        <v>0</v>
      </c>
      <c r="M334" s="4">
        <v>5.9515228271484304</v>
      </c>
      <c r="N334" s="4">
        <v>0.17058610916137601</v>
      </c>
      <c r="O334" s="3" t="b">
        <v>0</v>
      </c>
      <c r="P334" s="3" t="b">
        <v>1</v>
      </c>
      <c r="Q334" s="3" t="b">
        <v>1</v>
      </c>
      <c r="R334" s="3" t="b">
        <v>0</v>
      </c>
    </row>
    <row r="335" spans="1:18" x14ac:dyDescent="0.2">
      <c r="A335" s="7">
        <v>2306.0029599999998</v>
      </c>
      <c r="B335" s="3" t="s">
        <v>10</v>
      </c>
      <c r="C335" s="3">
        <v>0</v>
      </c>
      <c r="D335" s="4">
        <v>12.146671056747399</v>
      </c>
      <c r="E335" s="4">
        <v>0.17204618453979401</v>
      </c>
      <c r="F335" s="3">
        <v>0</v>
      </c>
      <c r="G335" s="4">
        <v>14.641519784927301</v>
      </c>
      <c r="H335" s="4">
        <v>0.168154716491699</v>
      </c>
      <c r="I335" s="3">
        <v>0</v>
      </c>
      <c r="J335" s="4">
        <v>16.732974767684901</v>
      </c>
      <c r="K335" s="4">
        <v>0.115519762039184</v>
      </c>
      <c r="L335" s="3">
        <v>0</v>
      </c>
      <c r="M335" s="4">
        <v>7.5120153427123997</v>
      </c>
      <c r="N335" s="4">
        <v>0.16797137260437001</v>
      </c>
      <c r="O335" s="3" t="b">
        <v>0</v>
      </c>
      <c r="P335" s="3" t="b">
        <v>1</v>
      </c>
      <c r="Q335" s="3" t="b">
        <v>1</v>
      </c>
      <c r="R335" s="3" t="b">
        <v>0</v>
      </c>
    </row>
    <row r="336" spans="1:18" x14ac:dyDescent="0.2">
      <c r="A336" s="7">
        <v>2306.0068099999999</v>
      </c>
      <c r="B336" s="3" t="s">
        <v>23</v>
      </c>
      <c r="C336" s="3">
        <v>0</v>
      </c>
      <c r="D336" s="4">
        <v>18.424553155899002</v>
      </c>
      <c r="E336" s="4">
        <v>0.17369341850280701</v>
      </c>
      <c r="F336" s="3">
        <v>0</v>
      </c>
      <c r="G336" s="4">
        <v>21.504914999008101</v>
      </c>
      <c r="H336" s="4">
        <v>0.170192956924438</v>
      </c>
      <c r="I336" s="3">
        <v>0</v>
      </c>
      <c r="J336" s="4">
        <v>21.645140886306699</v>
      </c>
      <c r="K336" s="4">
        <v>0.16861534118652299</v>
      </c>
      <c r="L336" s="3">
        <v>0</v>
      </c>
      <c r="M336" s="4">
        <v>11.264680862426699</v>
      </c>
      <c r="N336" s="4">
        <v>0.16977930068969699</v>
      </c>
      <c r="O336" s="3" t="b">
        <v>1</v>
      </c>
      <c r="P336" s="3" t="b">
        <v>1</v>
      </c>
      <c r="Q336" s="3" t="b">
        <v>1</v>
      </c>
      <c r="R336" s="3" t="b">
        <v>1</v>
      </c>
    </row>
    <row r="337" spans="1:18" x14ac:dyDescent="0.2">
      <c r="A337" s="7">
        <v>2306.0174499999998</v>
      </c>
      <c r="B337" s="3" t="s">
        <v>10</v>
      </c>
      <c r="C337" s="3">
        <v>0</v>
      </c>
      <c r="D337" s="4">
        <v>47.3421530723571</v>
      </c>
      <c r="E337" s="4">
        <v>0.11702752113342201</v>
      </c>
      <c r="F337" s="3">
        <v>0</v>
      </c>
      <c r="G337" s="4">
        <v>42.098191499709998</v>
      </c>
      <c r="H337" s="4">
        <v>0.115252017974853</v>
      </c>
      <c r="I337" s="3">
        <v>0</v>
      </c>
      <c r="J337" s="4">
        <v>42.5609128475189</v>
      </c>
      <c r="K337" s="4">
        <v>0.17090177536010701</v>
      </c>
      <c r="L337" s="3">
        <v>0</v>
      </c>
      <c r="M337" s="4">
        <v>32.226274728775003</v>
      </c>
      <c r="N337" s="4">
        <v>0.169584035873413</v>
      </c>
      <c r="O337" s="3" t="b">
        <v>0</v>
      </c>
      <c r="P337" s="3" t="b">
        <v>0</v>
      </c>
      <c r="Q337" s="3" t="b">
        <v>1</v>
      </c>
      <c r="R337" s="3" t="b">
        <v>0</v>
      </c>
    </row>
    <row r="338" spans="1:18" x14ac:dyDescent="0.2">
      <c r="A338" s="7">
        <v>2306.0382199999999</v>
      </c>
      <c r="B338" s="3" t="s">
        <v>10</v>
      </c>
      <c r="C338" s="3">
        <v>12</v>
      </c>
      <c r="D338" s="4">
        <v>4.5397987365722603</v>
      </c>
      <c r="E338" s="4">
        <v>4.1872432231902996</v>
      </c>
      <c r="F338" s="3">
        <v>0</v>
      </c>
      <c r="G338" s="4">
        <v>73.174633979797306</v>
      </c>
      <c r="H338" s="4">
        <v>0.173344612121582</v>
      </c>
      <c r="I338" s="3">
        <v>0</v>
      </c>
      <c r="J338" s="4">
        <v>64.795416593551593</v>
      </c>
      <c r="K338" s="4">
        <v>0.17122769355773901</v>
      </c>
      <c r="L338" s="3">
        <v>0</v>
      </c>
      <c r="M338" s="4">
        <v>56.080363512039099</v>
      </c>
      <c r="N338" s="4">
        <v>0.17186093330383301</v>
      </c>
      <c r="O338" s="3" t="b">
        <v>0</v>
      </c>
      <c r="P338" s="3" t="b">
        <v>1</v>
      </c>
      <c r="Q338" s="3" t="b">
        <v>1</v>
      </c>
      <c r="R338" s="3" t="b">
        <v>0</v>
      </c>
    </row>
    <row r="339" spans="1:18" x14ac:dyDescent="0.2">
      <c r="A339" s="7">
        <v>2306.1365500000002</v>
      </c>
      <c r="B339" s="3" t="s">
        <v>10</v>
      </c>
      <c r="C339" s="3">
        <v>0</v>
      </c>
      <c r="D339" s="4">
        <v>9.0333728790283203</v>
      </c>
      <c r="E339" s="4">
        <v>0.118489027023315</v>
      </c>
      <c r="F339" s="3">
        <v>0</v>
      </c>
      <c r="G339" s="4">
        <v>9.2692780494689906</v>
      </c>
      <c r="H339" s="4">
        <v>0.1172935962677</v>
      </c>
      <c r="I339" s="3">
        <v>0</v>
      </c>
      <c r="J339" s="4">
        <v>7.2090637683868399</v>
      </c>
      <c r="K339" s="4">
        <v>0.16625237464904699</v>
      </c>
      <c r="L339" s="3">
        <v>0</v>
      </c>
      <c r="M339" s="4">
        <v>4.4951012134552002</v>
      </c>
      <c r="N339" s="4">
        <v>0.16837286949157701</v>
      </c>
      <c r="O339" s="3" t="b">
        <v>1</v>
      </c>
      <c r="P339" s="3" t="b">
        <v>1</v>
      </c>
      <c r="Q339" s="3" t="b">
        <v>1</v>
      </c>
      <c r="R339" s="3" t="b">
        <v>1</v>
      </c>
    </row>
    <row r="340" spans="1:18" x14ac:dyDescent="0.2">
      <c r="A340" s="7">
        <v>2306.0537899999999</v>
      </c>
      <c r="B340" s="3" t="s">
        <v>62</v>
      </c>
      <c r="C340" s="3">
        <v>0</v>
      </c>
      <c r="D340" s="4">
        <v>9.8125934600830007</v>
      </c>
      <c r="E340" s="4">
        <v>0.116045951843261</v>
      </c>
      <c r="F340" s="3">
        <v>0</v>
      </c>
      <c r="G340" s="4">
        <v>8.9453885555267298</v>
      </c>
      <c r="H340" s="4">
        <v>0.118650197982788</v>
      </c>
      <c r="I340" s="3">
        <v>0</v>
      </c>
      <c r="J340" s="4">
        <v>8.8152477741241402</v>
      </c>
      <c r="K340" s="4">
        <v>0.117062330245971</v>
      </c>
      <c r="L340" s="3">
        <v>0</v>
      </c>
      <c r="M340" s="4">
        <v>7.2715034484863201</v>
      </c>
      <c r="N340" s="4">
        <v>0.178215742111206</v>
      </c>
      <c r="O340" s="3" t="b">
        <v>1</v>
      </c>
      <c r="P340" s="3" t="b">
        <v>1</v>
      </c>
      <c r="Q340" s="3" t="b">
        <v>1</v>
      </c>
      <c r="R340" s="3" t="b">
        <v>1</v>
      </c>
    </row>
    <row r="341" spans="1:18" x14ac:dyDescent="0.2">
      <c r="A341" s="7">
        <v>2306.0003099999999</v>
      </c>
      <c r="B341" s="3"/>
      <c r="C341" s="3">
        <v>12</v>
      </c>
      <c r="D341" s="4">
        <v>0.77116394042968694</v>
      </c>
      <c r="E341" s="4">
        <v>0.52238488197326605</v>
      </c>
      <c r="F341" s="3">
        <v>12</v>
      </c>
      <c r="G341" s="4">
        <v>0.61940312385559004</v>
      </c>
      <c r="H341" s="4">
        <v>0.57000637054443304</v>
      </c>
      <c r="I341" s="3">
        <v>12</v>
      </c>
      <c r="J341" s="4">
        <v>0.87127375602722101</v>
      </c>
      <c r="K341" s="4">
        <v>0.116173267364501</v>
      </c>
      <c r="L341" s="3">
        <v>12</v>
      </c>
      <c r="M341" s="4">
        <v>0.87501168251037598</v>
      </c>
      <c r="N341" s="4">
        <v>0.17934775352478</v>
      </c>
      <c r="O341" s="3" t="b">
        <v>1</v>
      </c>
      <c r="P341" s="3" t="b">
        <v>1</v>
      </c>
      <c r="Q341" s="3" t="b">
        <v>1</v>
      </c>
      <c r="R341" s="3" t="b">
        <v>1</v>
      </c>
    </row>
    <row r="342" spans="1:18" x14ac:dyDescent="0.2">
      <c r="A342" s="7">
        <v>2306.0047399999999</v>
      </c>
      <c r="B342" s="3" t="s">
        <v>13</v>
      </c>
      <c r="C342" s="3">
        <v>0</v>
      </c>
      <c r="D342" s="4">
        <v>10.524219989776601</v>
      </c>
      <c r="E342" s="4">
        <v>0.115658044815063</v>
      </c>
      <c r="F342" s="3">
        <v>0</v>
      </c>
      <c r="G342" s="4">
        <v>10.8807570934295</v>
      </c>
      <c r="H342" s="4">
        <v>0.16780328750610299</v>
      </c>
      <c r="I342" s="3">
        <v>0</v>
      </c>
      <c r="J342" s="4">
        <v>10.7358622550964</v>
      </c>
      <c r="K342" s="4">
        <v>0.173083305358886</v>
      </c>
      <c r="L342" s="3">
        <v>0</v>
      </c>
      <c r="M342" s="4">
        <v>6.7620971202850297</v>
      </c>
      <c r="N342" s="4">
        <v>0.17215418815612701</v>
      </c>
      <c r="O342" s="3" t="b">
        <v>1</v>
      </c>
      <c r="P342" s="3" t="b">
        <v>1</v>
      </c>
      <c r="Q342" s="3" t="b">
        <v>1</v>
      </c>
      <c r="R342" s="3" t="b">
        <v>1</v>
      </c>
    </row>
    <row r="343" spans="1:18" x14ac:dyDescent="0.2">
      <c r="A343" s="7">
        <v>2306.06</v>
      </c>
      <c r="B343" s="3" t="s">
        <v>10</v>
      </c>
      <c r="C343" s="3">
        <v>0</v>
      </c>
      <c r="D343" s="4">
        <v>12.6458666324615</v>
      </c>
      <c r="E343" s="4">
        <v>0.17212247848510701</v>
      </c>
      <c r="F343" s="3">
        <v>0</v>
      </c>
      <c r="G343" s="4">
        <v>13.6982252597808</v>
      </c>
      <c r="H343" s="4">
        <v>0.170184135437011</v>
      </c>
      <c r="I343" s="3">
        <v>0</v>
      </c>
      <c r="J343" s="4">
        <v>13.0413029193878</v>
      </c>
      <c r="K343" s="4">
        <v>0.116370916366577</v>
      </c>
      <c r="L343" s="3">
        <v>0</v>
      </c>
      <c r="M343" s="4">
        <v>8.2350981235504097</v>
      </c>
      <c r="N343" s="4">
        <v>0.17124271392822199</v>
      </c>
      <c r="O343" s="3" t="b">
        <v>1</v>
      </c>
      <c r="P343" s="3" t="b">
        <v>1</v>
      </c>
      <c r="Q343" s="3" t="b">
        <v>1</v>
      </c>
      <c r="R343" s="3" t="b">
        <v>1</v>
      </c>
    </row>
    <row r="344" spans="1:18" x14ac:dyDescent="0.2">
      <c r="A344" s="7">
        <v>2306.0023500000002</v>
      </c>
      <c r="B344" s="3" t="s">
        <v>10</v>
      </c>
      <c r="C344" s="3">
        <v>0</v>
      </c>
      <c r="D344" s="4">
        <v>18.3785367012023</v>
      </c>
      <c r="E344" s="4">
        <v>0.118827819824218</v>
      </c>
      <c r="F344" s="3">
        <v>0</v>
      </c>
      <c r="G344" s="4">
        <v>20.116189956665</v>
      </c>
      <c r="H344" s="4">
        <v>0.17109656333923301</v>
      </c>
      <c r="I344" s="3">
        <v>0</v>
      </c>
      <c r="J344" s="4">
        <v>11.698083400726301</v>
      </c>
      <c r="K344" s="4">
        <v>0.118974208831787</v>
      </c>
      <c r="L344" s="3">
        <v>0</v>
      </c>
      <c r="M344" s="4">
        <v>12.0378763675689</v>
      </c>
      <c r="N344" s="4">
        <v>0.16972613334655701</v>
      </c>
      <c r="O344" s="3" t="b">
        <v>1</v>
      </c>
      <c r="P344" s="3" t="b">
        <v>1</v>
      </c>
      <c r="Q344" s="3" t="b">
        <v>1</v>
      </c>
      <c r="R344" s="3" t="b">
        <v>1</v>
      </c>
    </row>
    <row r="345" spans="1:18" x14ac:dyDescent="0.2">
      <c r="A345" s="7">
        <v>2306.00045</v>
      </c>
      <c r="B345" s="3" t="s">
        <v>10</v>
      </c>
      <c r="C345" s="3">
        <v>0</v>
      </c>
      <c r="D345" s="4">
        <v>57.111587762832599</v>
      </c>
      <c r="E345" s="4">
        <v>0.16911149024963301</v>
      </c>
      <c r="F345" s="3">
        <v>0</v>
      </c>
      <c r="G345" s="4">
        <v>63.841178178787203</v>
      </c>
      <c r="H345" s="4">
        <v>0.16846084594726499</v>
      </c>
      <c r="I345" s="3">
        <v>0</v>
      </c>
      <c r="J345" s="4">
        <v>56.335208654403601</v>
      </c>
      <c r="K345" s="4">
        <v>0.21849727630615201</v>
      </c>
      <c r="L345" s="3">
        <v>0</v>
      </c>
      <c r="M345" s="4">
        <v>50.791022777557302</v>
      </c>
      <c r="N345" s="4">
        <v>0.223881006240844</v>
      </c>
      <c r="O345" s="3" t="b">
        <v>1</v>
      </c>
      <c r="P345" s="3" t="b">
        <v>1</v>
      </c>
      <c r="Q345" s="3" t="b">
        <v>1</v>
      </c>
      <c r="R345" s="3" t="b">
        <v>1</v>
      </c>
    </row>
    <row r="346" spans="1:18" x14ac:dyDescent="0.2">
      <c r="A346" s="7">
        <v>2306.00225</v>
      </c>
      <c r="B346" s="3" t="s">
        <v>13</v>
      </c>
      <c r="C346" s="3">
        <v>0</v>
      </c>
      <c r="D346" s="4">
        <v>5.2222158908843896</v>
      </c>
      <c r="E346" s="4">
        <v>0.117012500762939</v>
      </c>
      <c r="F346" s="3">
        <v>0</v>
      </c>
      <c r="G346" s="4">
        <v>5.6017603874206499</v>
      </c>
      <c r="H346" s="4">
        <v>0.11594533920288</v>
      </c>
      <c r="I346" s="3">
        <v>0</v>
      </c>
      <c r="J346" s="4">
        <v>6.2577877044677699</v>
      </c>
      <c r="K346" s="4">
        <v>0.22603082656860299</v>
      </c>
      <c r="L346" s="3">
        <v>0</v>
      </c>
      <c r="M346" s="4">
        <v>3.0912389755249001</v>
      </c>
      <c r="N346" s="4">
        <v>0.116580247879028</v>
      </c>
      <c r="O346" s="3" t="b">
        <v>1</v>
      </c>
      <c r="P346" s="3" t="b">
        <v>1</v>
      </c>
      <c r="Q346" s="3" t="b">
        <v>1</v>
      </c>
      <c r="R346" s="3" t="b">
        <v>1</v>
      </c>
    </row>
    <row r="347" spans="1:18" x14ac:dyDescent="0.2">
      <c r="A347" s="7">
        <v>2306.0184199999999</v>
      </c>
      <c r="B347" s="3" t="s">
        <v>16</v>
      </c>
      <c r="C347" s="3">
        <v>12</v>
      </c>
      <c r="D347" s="4">
        <v>3.4318470954895002</v>
      </c>
      <c r="E347" s="4">
        <v>0.217026472091674</v>
      </c>
      <c r="F347" s="3">
        <v>0</v>
      </c>
      <c r="G347" s="4">
        <v>7.1688368320464999</v>
      </c>
      <c r="H347" s="4">
        <v>0.115409851074218</v>
      </c>
      <c r="I347" s="3">
        <v>0</v>
      </c>
      <c r="J347" s="4">
        <v>8.9322574138641304</v>
      </c>
      <c r="K347" s="4">
        <v>0.116108417510986</v>
      </c>
      <c r="L347" s="3">
        <v>0</v>
      </c>
      <c r="M347" s="4">
        <v>5.1489505767822203</v>
      </c>
      <c r="N347" s="4">
        <v>0.17043066024780201</v>
      </c>
      <c r="O347" s="3" t="b">
        <v>0</v>
      </c>
      <c r="P347" s="3" t="b">
        <v>1</v>
      </c>
      <c r="Q347" s="3" t="b">
        <v>1</v>
      </c>
      <c r="R347" s="3" t="b">
        <v>0</v>
      </c>
    </row>
    <row r="348" spans="1:18" x14ac:dyDescent="0.2">
      <c r="A348" s="7">
        <v>2306.0305899999998</v>
      </c>
      <c r="B348" s="3" t="s">
        <v>18</v>
      </c>
      <c r="C348" s="3">
        <v>0</v>
      </c>
      <c r="D348" s="4">
        <v>13.959614276885899</v>
      </c>
      <c r="E348" s="4">
        <v>0.168615102767944</v>
      </c>
      <c r="F348" s="3">
        <v>0</v>
      </c>
      <c r="G348" s="4">
        <v>28.360053539276102</v>
      </c>
      <c r="H348" s="4">
        <v>0.170156240463256</v>
      </c>
      <c r="I348" s="3">
        <v>0</v>
      </c>
      <c r="J348" s="4">
        <v>29.2318868637084</v>
      </c>
      <c r="K348" s="4">
        <v>0.171188354492187</v>
      </c>
      <c r="L348" s="3">
        <v>0</v>
      </c>
      <c r="M348" s="4">
        <v>27.805624485015802</v>
      </c>
      <c r="N348" s="4">
        <v>0.17064404487609799</v>
      </c>
      <c r="O348" s="3" t="b">
        <v>1</v>
      </c>
      <c r="P348" s="3" t="b">
        <v>1</v>
      </c>
      <c r="Q348" s="3" t="b">
        <v>1</v>
      </c>
      <c r="R348" s="3" t="b">
        <v>1</v>
      </c>
    </row>
    <row r="349" spans="1:18" x14ac:dyDescent="0.2">
      <c r="A349" s="7">
        <v>2306.0376299999998</v>
      </c>
      <c r="B349" s="3" t="s">
        <v>10</v>
      </c>
      <c r="C349" s="3">
        <v>0</v>
      </c>
      <c r="D349" s="4">
        <v>16.876131296157801</v>
      </c>
      <c r="E349" s="4">
        <v>0.115515232086181</v>
      </c>
      <c r="F349" s="3">
        <v>0</v>
      </c>
      <c r="G349" s="4">
        <v>16.978204488754201</v>
      </c>
      <c r="H349" s="4">
        <v>0.16886377334594699</v>
      </c>
      <c r="I349" s="3">
        <v>0</v>
      </c>
      <c r="J349" s="4">
        <v>17.023918867111199</v>
      </c>
      <c r="K349" s="4">
        <v>0.16841387748718201</v>
      </c>
      <c r="L349" s="3">
        <v>0</v>
      </c>
      <c r="M349" s="4">
        <v>11.241153717041</v>
      </c>
      <c r="N349" s="4">
        <v>0.17965579032897899</v>
      </c>
      <c r="O349" s="3" t="b">
        <v>0</v>
      </c>
      <c r="P349" s="3" t="b">
        <v>0</v>
      </c>
      <c r="Q349" s="3" t="b">
        <v>1</v>
      </c>
      <c r="R349" s="3" t="b">
        <v>0</v>
      </c>
    </row>
    <row r="350" spans="1:18" x14ac:dyDescent="0.2">
      <c r="A350" s="7">
        <v>2306.00378</v>
      </c>
      <c r="B350" s="3" t="s">
        <v>17</v>
      </c>
      <c r="C350" s="3">
        <v>0</v>
      </c>
      <c r="D350" s="4">
        <v>19.6207613945007</v>
      </c>
      <c r="E350" s="4">
        <v>0.169301748275756</v>
      </c>
      <c r="F350" s="3">
        <v>0</v>
      </c>
      <c r="G350" s="4">
        <v>19.843003511428801</v>
      </c>
      <c r="H350" s="4">
        <v>0.16666936874389601</v>
      </c>
      <c r="I350" s="3">
        <v>12</v>
      </c>
      <c r="J350" s="4">
        <v>18.573798179626401</v>
      </c>
      <c r="K350" s="4">
        <v>0.22155642509460399</v>
      </c>
      <c r="L350" s="3">
        <v>12</v>
      </c>
      <c r="M350" s="4">
        <v>7.2128720283508301</v>
      </c>
      <c r="N350" s="4">
        <v>0.17073369026183999</v>
      </c>
      <c r="O350" s="3" t="b">
        <v>0</v>
      </c>
      <c r="P350" s="3" t="b">
        <v>1</v>
      </c>
      <c r="Q350" s="3" t="b">
        <v>0</v>
      </c>
      <c r="R350" s="3" t="b">
        <v>0</v>
      </c>
    </row>
    <row r="351" spans="1:18" x14ac:dyDescent="0.2">
      <c r="A351" s="7">
        <v>2306.15076</v>
      </c>
      <c r="B351" s="3" t="s">
        <v>17</v>
      </c>
      <c r="C351" s="3">
        <v>0</v>
      </c>
      <c r="D351" s="4">
        <v>32.971929311752298</v>
      </c>
      <c r="E351" s="4">
        <v>0.170204162597656</v>
      </c>
      <c r="F351" s="3">
        <v>0</v>
      </c>
      <c r="G351" s="4">
        <v>32.572459936141897</v>
      </c>
      <c r="H351" s="4">
        <v>0.118121147155761</v>
      </c>
      <c r="I351" s="3">
        <v>0</v>
      </c>
      <c r="J351" s="4">
        <v>29.147146701812702</v>
      </c>
      <c r="K351" s="4">
        <v>0.16864943504333399</v>
      </c>
      <c r="L351" s="3">
        <v>12</v>
      </c>
      <c r="M351" s="4">
        <v>4.91312479972839</v>
      </c>
      <c r="N351" s="4">
        <v>4.9478280544280997</v>
      </c>
      <c r="O351" s="3" t="b">
        <v>0</v>
      </c>
      <c r="P351" s="3" t="b">
        <v>1</v>
      </c>
      <c r="Q351" s="3" t="b">
        <v>0</v>
      </c>
      <c r="R351" s="3" t="b">
        <v>0</v>
      </c>
    </row>
    <row r="352" spans="1:18" x14ac:dyDescent="0.2">
      <c r="A352" s="7">
        <v>2306.0005099999998</v>
      </c>
      <c r="B352" s="3" t="s">
        <v>18</v>
      </c>
      <c r="C352" s="3">
        <v>0</v>
      </c>
      <c r="D352" s="4">
        <v>11.700835466384801</v>
      </c>
      <c r="E352" s="4">
        <v>0.16986656188964799</v>
      </c>
      <c r="F352" s="3">
        <v>0</v>
      </c>
      <c r="G352" s="4">
        <v>11.733901500701901</v>
      </c>
      <c r="H352" s="4">
        <v>0.11794090270995999</v>
      </c>
      <c r="I352" s="3">
        <v>0</v>
      </c>
      <c r="J352" s="4">
        <v>12.052252054214399</v>
      </c>
      <c r="K352" s="4">
        <v>0.116129398345947</v>
      </c>
      <c r="L352" s="3">
        <v>0</v>
      </c>
      <c r="M352" s="4">
        <v>8.8730010986328107</v>
      </c>
      <c r="N352" s="4">
        <v>0.16763114929199199</v>
      </c>
      <c r="O352" s="3" t="b">
        <v>0</v>
      </c>
      <c r="P352" s="3" t="b">
        <v>1</v>
      </c>
      <c r="Q352" s="3" t="b">
        <v>1</v>
      </c>
      <c r="R352" s="3" t="b">
        <v>0</v>
      </c>
    </row>
    <row r="353" spans="1:18" x14ac:dyDescent="0.2">
      <c r="A353" s="7">
        <v>2306.0036300000002</v>
      </c>
      <c r="B353" s="3" t="s">
        <v>18</v>
      </c>
      <c r="C353" s="3">
        <v>0</v>
      </c>
      <c r="D353" s="4">
        <v>23.400010347366301</v>
      </c>
      <c r="E353" s="4">
        <v>0.171096801757812</v>
      </c>
      <c r="F353" s="3">
        <v>0</v>
      </c>
      <c r="G353" s="4">
        <v>21.061676263809201</v>
      </c>
      <c r="H353" s="4">
        <v>0.16969633102416901</v>
      </c>
      <c r="I353" s="3">
        <v>0</v>
      </c>
      <c r="J353" s="4">
        <v>24.692621231079102</v>
      </c>
      <c r="K353" s="4">
        <v>0.115853071212768</v>
      </c>
      <c r="L353" s="3">
        <v>0</v>
      </c>
      <c r="M353" s="4">
        <v>16.145072698593101</v>
      </c>
      <c r="N353" s="4">
        <v>0.16865515708923301</v>
      </c>
      <c r="O353" s="3" t="b">
        <v>1</v>
      </c>
      <c r="P353" s="3" t="b">
        <v>1</v>
      </c>
      <c r="Q353" s="3" t="b">
        <v>1</v>
      </c>
      <c r="R353" s="3" t="b">
        <v>1</v>
      </c>
    </row>
    <row r="354" spans="1:18" x14ac:dyDescent="0.2">
      <c r="A354" s="7">
        <v>2306.0074100000002</v>
      </c>
      <c r="B354" s="3" t="s">
        <v>13</v>
      </c>
      <c r="C354" s="3">
        <v>0</v>
      </c>
      <c r="D354" s="4">
        <v>2.1774046421050999</v>
      </c>
      <c r="E354" s="4">
        <v>0.11605715751647901</v>
      </c>
      <c r="F354" s="3">
        <v>0</v>
      </c>
      <c r="G354" s="4">
        <v>2.0277228355407702</v>
      </c>
      <c r="H354" s="4">
        <v>0.118913173675537</v>
      </c>
      <c r="I354" s="3">
        <v>0</v>
      </c>
      <c r="J354" s="4">
        <v>2.3291771411895699</v>
      </c>
      <c r="K354" s="4">
        <v>0.1159188747406</v>
      </c>
      <c r="L354" s="3">
        <v>0</v>
      </c>
      <c r="M354" s="4">
        <v>1.83107590675354</v>
      </c>
      <c r="N354" s="4">
        <v>0.17479968070983801</v>
      </c>
      <c r="O354" s="3" t="b">
        <v>1</v>
      </c>
      <c r="P354" s="3" t="b">
        <v>1</v>
      </c>
      <c r="Q354" s="3" t="b">
        <v>1</v>
      </c>
      <c r="R354" s="3" t="b">
        <v>1</v>
      </c>
    </row>
    <row r="355" spans="1:18" x14ac:dyDescent="0.2">
      <c r="A355" s="7">
        <v>2306.0047100000002</v>
      </c>
      <c r="B355" s="3" t="s">
        <v>13</v>
      </c>
      <c r="C355" s="3">
        <v>0</v>
      </c>
      <c r="D355" s="4">
        <v>105.760686159133</v>
      </c>
      <c r="E355" s="4">
        <v>0.22110009193420399</v>
      </c>
      <c r="F355" s="3">
        <v>0</v>
      </c>
      <c r="G355" s="4">
        <v>102.26093673706001</v>
      </c>
      <c r="H355" s="4">
        <v>0.11659550666809</v>
      </c>
      <c r="I355" s="3">
        <v>0</v>
      </c>
      <c r="J355" s="4">
        <v>109.983445882797</v>
      </c>
      <c r="K355" s="4">
        <v>0.17373132705688399</v>
      </c>
      <c r="L355" s="3">
        <v>0</v>
      </c>
      <c r="M355" s="4">
        <v>99.4128835201263</v>
      </c>
      <c r="N355" s="4">
        <v>0.17655968666076599</v>
      </c>
      <c r="O355" s="3" t="b">
        <v>0</v>
      </c>
      <c r="P355" s="3" t="b">
        <v>1</v>
      </c>
      <c r="Q355" s="3" t="b">
        <v>1</v>
      </c>
      <c r="R355" s="3" t="b">
        <v>0</v>
      </c>
    </row>
    <row r="356" spans="1:18" x14ac:dyDescent="0.2">
      <c r="A356" s="7">
        <v>2306.00569</v>
      </c>
      <c r="B356" s="3" t="s">
        <v>18</v>
      </c>
      <c r="C356" s="3">
        <v>0</v>
      </c>
      <c r="D356" s="4">
        <v>8.3281300067901594</v>
      </c>
      <c r="E356" s="4">
        <v>0.11764407157897901</v>
      </c>
      <c r="F356" s="3">
        <v>0</v>
      </c>
      <c r="G356" s="4">
        <v>7.2574603557586599</v>
      </c>
      <c r="H356" s="4">
        <v>0.174825429916381</v>
      </c>
      <c r="I356" s="3">
        <v>0</v>
      </c>
      <c r="J356" s="4">
        <v>7.2048244476318297</v>
      </c>
      <c r="K356" s="4">
        <v>0.11586570739745999</v>
      </c>
      <c r="L356" s="3">
        <v>0</v>
      </c>
      <c r="M356" s="4">
        <v>4.9530370235443097</v>
      </c>
      <c r="N356" s="4">
        <v>0.176292419433593</v>
      </c>
      <c r="O356" s="3" t="b">
        <v>0</v>
      </c>
      <c r="P356" s="3" t="b">
        <v>1</v>
      </c>
      <c r="Q356" s="3" t="b">
        <v>0</v>
      </c>
      <c r="R356" s="3" t="b">
        <v>0</v>
      </c>
    </row>
    <row r="357" spans="1:18" x14ac:dyDescent="0.2">
      <c r="A357" s="7">
        <v>2306.0005900000001</v>
      </c>
      <c r="B357" s="3" t="s">
        <v>63</v>
      </c>
      <c r="C357" s="3">
        <v>0</v>
      </c>
      <c r="D357" s="4">
        <v>10.889740943908601</v>
      </c>
      <c r="E357" s="4">
        <v>0.117608070373535</v>
      </c>
      <c r="F357" s="3">
        <v>0</v>
      </c>
      <c r="G357" s="4">
        <v>9.7205665111541695</v>
      </c>
      <c r="H357" s="4">
        <v>0.116774082183837</v>
      </c>
      <c r="I357" s="3">
        <v>0</v>
      </c>
      <c r="J357" s="4">
        <v>9.6730356216430593</v>
      </c>
      <c r="K357" s="4">
        <v>0.11608338356018</v>
      </c>
      <c r="L357" s="3">
        <v>0</v>
      </c>
      <c r="M357" s="4">
        <v>6.9079167842864901</v>
      </c>
      <c r="N357" s="4">
        <v>0.1662437915802</v>
      </c>
      <c r="O357" s="3" t="b">
        <v>1</v>
      </c>
      <c r="P357" s="3" t="b">
        <v>1</v>
      </c>
      <c r="Q357" s="3" t="b">
        <v>1</v>
      </c>
      <c r="R357" s="3" t="b">
        <v>1</v>
      </c>
    </row>
    <row r="358" spans="1:18" x14ac:dyDescent="0.2">
      <c r="A358" s="7">
        <v>2306.0032200000001</v>
      </c>
      <c r="B358" s="3" t="s">
        <v>16</v>
      </c>
      <c r="C358" s="3">
        <v>12</v>
      </c>
      <c r="D358" s="4">
        <v>2.6317429542541499</v>
      </c>
      <c r="E358" s="4">
        <v>2.5819675922393799</v>
      </c>
      <c r="F358" s="3">
        <v>12</v>
      </c>
      <c r="G358" s="4">
        <v>2.5366523265838601</v>
      </c>
      <c r="H358" s="4">
        <v>2.4825696945190399</v>
      </c>
      <c r="I358" s="3">
        <v>12</v>
      </c>
      <c r="J358" s="4">
        <v>2.6298682689666699</v>
      </c>
      <c r="K358" s="4">
        <v>0.11634469032287501</v>
      </c>
      <c r="L358" s="3">
        <v>12</v>
      </c>
      <c r="M358" s="4">
        <v>2.1496293544769198</v>
      </c>
      <c r="N358" s="4">
        <v>0.170277118682861</v>
      </c>
      <c r="O358" s="3" t="b">
        <v>1</v>
      </c>
      <c r="P358" s="3" t="b">
        <v>0</v>
      </c>
      <c r="Q358" s="3" t="b">
        <v>1</v>
      </c>
      <c r="R358" s="3" t="b">
        <v>0</v>
      </c>
    </row>
    <row r="359" spans="1:18" x14ac:dyDescent="0.2">
      <c r="A359" s="7">
        <v>2306.0010900000002</v>
      </c>
      <c r="B359" s="3" t="s">
        <v>13</v>
      </c>
      <c r="C359" s="3">
        <v>0</v>
      </c>
      <c r="D359" s="4">
        <v>6.70707106590271</v>
      </c>
      <c r="E359" s="4">
        <v>0.11700320243835401</v>
      </c>
      <c r="F359" s="3">
        <v>0</v>
      </c>
      <c r="G359" s="4">
        <v>6.5176551342010498</v>
      </c>
      <c r="H359" s="4">
        <v>0.11618542671203599</v>
      </c>
      <c r="I359" s="3">
        <v>0</v>
      </c>
      <c r="J359" s="4">
        <v>6.7092871665954501</v>
      </c>
      <c r="K359" s="4">
        <v>0.116061449050903</v>
      </c>
      <c r="L359" s="3">
        <v>0</v>
      </c>
      <c r="M359" s="4">
        <v>5.6559362411498997</v>
      </c>
      <c r="N359" s="4">
        <v>0.116124153137207</v>
      </c>
      <c r="O359" s="3" t="b">
        <v>1</v>
      </c>
      <c r="P359" s="3" t="b">
        <v>1</v>
      </c>
      <c r="Q359" s="3" t="b">
        <v>1</v>
      </c>
      <c r="R359" s="3" t="b">
        <v>1</v>
      </c>
    </row>
    <row r="360" spans="1:18" x14ac:dyDescent="0.2">
      <c r="A360" s="7">
        <v>2306.0043599999999</v>
      </c>
      <c r="B360" s="3" t="s">
        <v>18</v>
      </c>
      <c r="C360" s="3">
        <v>0</v>
      </c>
      <c r="D360" s="4">
        <v>15.664265394210799</v>
      </c>
      <c r="E360" s="4">
        <v>0.115955352783203</v>
      </c>
      <c r="F360" s="3">
        <v>0</v>
      </c>
      <c r="G360" s="4">
        <v>16.1060338020324</v>
      </c>
      <c r="H360" s="4">
        <v>0.11602735519409101</v>
      </c>
      <c r="I360" s="3">
        <v>0</v>
      </c>
      <c r="J360" s="4">
        <v>16.217242717742899</v>
      </c>
      <c r="K360" s="4">
        <v>0.116008758544921</v>
      </c>
      <c r="L360" s="3">
        <v>0</v>
      </c>
      <c r="M360" s="4">
        <v>15.3570404052734</v>
      </c>
      <c r="N360" s="4">
        <v>0.16905093193054199</v>
      </c>
      <c r="O360" s="3" t="b">
        <v>1</v>
      </c>
      <c r="P360" s="3" t="b">
        <v>1</v>
      </c>
      <c r="Q360" s="3" t="b">
        <v>1</v>
      </c>
      <c r="R360" s="3" t="b">
        <v>1</v>
      </c>
    </row>
    <row r="361" spans="1:18" x14ac:dyDescent="0.2">
      <c r="A361" s="7">
        <v>2306.0580300000001</v>
      </c>
      <c r="B361" s="3" t="s">
        <v>10</v>
      </c>
      <c r="C361" s="3">
        <v>0</v>
      </c>
      <c r="D361" s="4">
        <v>16.6626906394958</v>
      </c>
      <c r="E361" s="4">
        <v>0.116314888000488</v>
      </c>
      <c r="F361" s="3">
        <v>0</v>
      </c>
      <c r="G361" s="4">
        <v>16.4318845272064</v>
      </c>
      <c r="H361" s="4">
        <v>0.17451572418212799</v>
      </c>
      <c r="I361" s="3">
        <v>0</v>
      </c>
      <c r="J361" s="4">
        <v>16.410817623138399</v>
      </c>
      <c r="K361" s="4">
        <v>0.11658883094787501</v>
      </c>
      <c r="L361" s="3">
        <v>0</v>
      </c>
      <c r="M361" s="4">
        <v>12.340393304824801</v>
      </c>
      <c r="N361" s="4">
        <v>0.16904783248901301</v>
      </c>
      <c r="O361" s="3" t="b">
        <v>0</v>
      </c>
      <c r="P361" s="3" t="b">
        <v>0</v>
      </c>
      <c r="Q361" s="3" t="b">
        <v>1</v>
      </c>
      <c r="R361" s="3" t="b">
        <v>0</v>
      </c>
    </row>
    <row r="362" spans="1:18" x14ac:dyDescent="0.2">
      <c r="A362" s="7">
        <v>2306.0129400000001</v>
      </c>
      <c r="B362" s="3" t="s">
        <v>13</v>
      </c>
      <c r="C362" s="3">
        <v>0</v>
      </c>
      <c r="D362" s="4">
        <v>6.5479805469512904</v>
      </c>
      <c r="E362" s="4">
        <v>0.11697196960449199</v>
      </c>
      <c r="F362" s="3">
        <v>0</v>
      </c>
      <c r="G362" s="4">
        <v>20.606643676757798</v>
      </c>
      <c r="H362" s="4">
        <v>0.11672782897949199</v>
      </c>
      <c r="I362" s="3">
        <v>0</v>
      </c>
      <c r="J362" s="4">
        <v>21.176514148712101</v>
      </c>
      <c r="K362" s="4">
        <v>0.11568260192870999</v>
      </c>
      <c r="L362" s="3">
        <v>0</v>
      </c>
      <c r="M362" s="4">
        <v>20.942623376846299</v>
      </c>
      <c r="N362" s="4">
        <v>0.17030096054077101</v>
      </c>
      <c r="O362" s="3" t="b">
        <v>1</v>
      </c>
      <c r="P362" s="3" t="b">
        <v>1</v>
      </c>
      <c r="Q362" s="3" t="b">
        <v>1</v>
      </c>
      <c r="R362" s="3" t="b">
        <v>1</v>
      </c>
    </row>
    <row r="363" spans="1:18" x14ac:dyDescent="0.2">
      <c r="A363" s="7">
        <v>2306.0151000000001</v>
      </c>
      <c r="B363" s="3" t="s">
        <v>13</v>
      </c>
      <c r="C363" s="3">
        <v>0</v>
      </c>
      <c r="D363" s="4">
        <v>14.242821693420399</v>
      </c>
      <c r="E363" s="4">
        <v>0.16833996772766099</v>
      </c>
      <c r="F363" s="3">
        <v>0</v>
      </c>
      <c r="G363" s="4">
        <v>14.161940813064501</v>
      </c>
      <c r="H363" s="4">
        <v>0.115683078765869</v>
      </c>
      <c r="I363" s="3">
        <v>0</v>
      </c>
      <c r="J363" s="4">
        <v>14.290664196014401</v>
      </c>
      <c r="K363" s="4">
        <v>0.170403957366943</v>
      </c>
      <c r="L363" s="3">
        <v>0</v>
      </c>
      <c r="M363" s="4">
        <v>9.5327196121215803</v>
      </c>
      <c r="N363" s="4">
        <v>0.17081832885742099</v>
      </c>
      <c r="O363" s="3" t="b">
        <v>0</v>
      </c>
      <c r="P363" s="3" t="b">
        <v>1</v>
      </c>
      <c r="Q363" s="3" t="b">
        <v>1</v>
      </c>
      <c r="R363" s="3" t="b">
        <v>0</v>
      </c>
    </row>
    <row r="364" spans="1:18" x14ac:dyDescent="0.2">
      <c r="A364" s="7">
        <v>2306.0011599999998</v>
      </c>
      <c r="B364" s="3" t="s">
        <v>13</v>
      </c>
      <c r="C364" s="3">
        <v>0</v>
      </c>
      <c r="D364" s="4">
        <v>10.5201005935668</v>
      </c>
      <c r="E364" s="4">
        <v>0.11547660827636699</v>
      </c>
      <c r="F364" s="3">
        <v>0</v>
      </c>
      <c r="G364" s="4">
        <v>10.4238638877868</v>
      </c>
      <c r="H364" s="4">
        <v>0.116047620773315</v>
      </c>
      <c r="I364" s="3">
        <v>0</v>
      </c>
      <c r="J364" s="4">
        <v>10.3875520229339</v>
      </c>
      <c r="K364" s="4">
        <v>0.16934037208557101</v>
      </c>
      <c r="L364" s="3">
        <v>0</v>
      </c>
      <c r="M364" s="4">
        <v>6.91882276535034</v>
      </c>
      <c r="N364" s="4">
        <v>0.17723250389099099</v>
      </c>
      <c r="O364" s="3" t="b">
        <v>0</v>
      </c>
      <c r="P364" s="3" t="b">
        <v>1</v>
      </c>
      <c r="Q364" s="3" t="b">
        <v>1</v>
      </c>
      <c r="R364" s="3" t="b">
        <v>0</v>
      </c>
    </row>
    <row r="365" spans="1:18" x14ac:dyDescent="0.2">
      <c r="A365" s="7">
        <v>2306.0081799999998</v>
      </c>
      <c r="B365" s="3" t="s">
        <v>10</v>
      </c>
      <c r="C365" s="3">
        <v>0</v>
      </c>
      <c r="D365" s="4">
        <v>34.770676851272498</v>
      </c>
      <c r="E365" s="4">
        <v>0.16886591911315901</v>
      </c>
      <c r="F365" s="3">
        <v>0</v>
      </c>
      <c r="G365" s="4">
        <v>33.812728881835902</v>
      </c>
      <c r="H365" s="4">
        <v>0.11631345748901301</v>
      </c>
      <c r="I365" s="3">
        <v>0</v>
      </c>
      <c r="J365" s="4">
        <v>35.780537843704202</v>
      </c>
      <c r="K365" s="4">
        <v>0.166889667510986</v>
      </c>
      <c r="L365" s="3">
        <v>0</v>
      </c>
      <c r="M365" s="4">
        <v>26.339740276336599</v>
      </c>
      <c r="N365" s="4">
        <v>0.166653156280517</v>
      </c>
      <c r="O365" s="3" t="b">
        <v>0</v>
      </c>
      <c r="P365" s="3" t="b">
        <v>1</v>
      </c>
      <c r="Q365" s="3" t="b">
        <v>0</v>
      </c>
      <c r="R365" s="3" t="b">
        <v>0</v>
      </c>
    </row>
    <row r="366" spans="1:18" x14ac:dyDescent="0.2">
      <c r="A366" s="7">
        <v>2306.0007500000002</v>
      </c>
      <c r="B366" s="3" t="s">
        <v>64</v>
      </c>
      <c r="C366" s="3">
        <v>12</v>
      </c>
      <c r="D366" s="4">
        <v>5.5488104820251403</v>
      </c>
      <c r="E366" s="4">
        <v>5.4485328197479204</v>
      </c>
      <c r="F366" s="3">
        <v>12</v>
      </c>
      <c r="G366" s="4">
        <v>5.54786920547485</v>
      </c>
      <c r="H366" s="4">
        <v>5.5622868537902797</v>
      </c>
      <c r="I366" s="3">
        <v>12</v>
      </c>
      <c r="J366" s="4">
        <v>5.6479396820068297</v>
      </c>
      <c r="K366" s="4">
        <v>0.119374752044677</v>
      </c>
      <c r="L366" s="3">
        <v>12</v>
      </c>
      <c r="M366" s="4">
        <v>4.7216603755950901</v>
      </c>
      <c r="N366" s="4">
        <v>0.167423486709594</v>
      </c>
      <c r="O366" s="3" t="b">
        <v>1</v>
      </c>
      <c r="P366" s="3" t="b">
        <v>0</v>
      </c>
      <c r="Q366" s="3" t="b">
        <v>1</v>
      </c>
      <c r="R366" s="3" t="b">
        <v>0</v>
      </c>
    </row>
    <row r="367" spans="1:18" x14ac:dyDescent="0.2">
      <c r="A367" s="7">
        <v>2306.01235</v>
      </c>
      <c r="B367" s="3" t="s">
        <v>13</v>
      </c>
      <c r="C367" s="3">
        <v>0</v>
      </c>
      <c r="D367" s="4">
        <v>2.98195052146911</v>
      </c>
      <c r="E367" s="4">
        <v>0.115710973739624</v>
      </c>
      <c r="F367" s="3">
        <v>0</v>
      </c>
      <c r="G367" s="4">
        <v>3.1314024925231898</v>
      </c>
      <c r="H367" s="4">
        <v>0.115678310394287</v>
      </c>
      <c r="I367" s="3">
        <v>0</v>
      </c>
      <c r="J367" s="4">
        <v>4.0432562828063903</v>
      </c>
      <c r="K367" s="4">
        <v>0.116372108459472</v>
      </c>
      <c r="L367" s="3">
        <v>0</v>
      </c>
      <c r="M367" s="4">
        <v>2.4312043190002401</v>
      </c>
      <c r="N367" s="4">
        <v>0.166612863540649</v>
      </c>
      <c r="O367" s="3" t="b">
        <v>1</v>
      </c>
      <c r="P367" s="3" t="b">
        <v>0</v>
      </c>
      <c r="Q367" s="3" t="b">
        <v>0</v>
      </c>
      <c r="R367" s="3" t="b">
        <v>1</v>
      </c>
    </row>
    <row r="368" spans="1:18" x14ac:dyDescent="0.2">
      <c r="A368" s="7">
        <v>2306.02394</v>
      </c>
      <c r="B368" s="3" t="s">
        <v>49</v>
      </c>
      <c r="C368" s="3">
        <v>0</v>
      </c>
      <c r="D368" s="4">
        <v>4.9500997066497803</v>
      </c>
      <c r="E368" s="4">
        <v>0.11655688285827601</v>
      </c>
      <c r="F368" s="3">
        <v>0</v>
      </c>
      <c r="G368" s="4">
        <v>4.48860335350036</v>
      </c>
      <c r="H368" s="4">
        <v>0.116784811019897</v>
      </c>
      <c r="I368" s="3">
        <v>0</v>
      </c>
      <c r="J368" s="4">
        <v>4.7473640441894496</v>
      </c>
      <c r="K368" s="4">
        <v>0.115668296813964</v>
      </c>
      <c r="L368" s="3">
        <v>0</v>
      </c>
      <c r="M368" s="4">
        <v>3.5373511314392001</v>
      </c>
      <c r="N368" s="4">
        <v>0.11638212203979401</v>
      </c>
      <c r="O368" s="3" t="b">
        <v>1</v>
      </c>
      <c r="P368" s="3" t="b">
        <v>1</v>
      </c>
      <c r="Q368" s="3" t="b">
        <v>1</v>
      </c>
      <c r="R368" s="3" t="b">
        <v>1</v>
      </c>
    </row>
    <row r="369" spans="1:18" x14ac:dyDescent="0.2">
      <c r="A369" s="7">
        <v>2306.0024899999999</v>
      </c>
      <c r="B369" s="3" t="s">
        <v>10</v>
      </c>
      <c r="C369" s="3">
        <v>0</v>
      </c>
      <c r="D369" s="4">
        <v>203.008847475051</v>
      </c>
      <c r="E369" s="4">
        <v>0.26890373229980402</v>
      </c>
      <c r="F369" s="3" t="s">
        <v>65</v>
      </c>
      <c r="G369" s="4">
        <v>-1</v>
      </c>
      <c r="H369" s="4">
        <v>-1</v>
      </c>
      <c r="I369" s="3">
        <v>0</v>
      </c>
      <c r="J369" s="4">
        <v>213.31475973129201</v>
      </c>
      <c r="K369" s="4">
        <v>0.21804928779602001</v>
      </c>
      <c r="L369" s="3">
        <v>0</v>
      </c>
      <c r="M369" s="4">
        <v>180.13709759712199</v>
      </c>
      <c r="N369" s="4">
        <v>0.223445653915405</v>
      </c>
      <c r="O369" s="3" t="b">
        <v>0</v>
      </c>
      <c r="P369" s="3" t="b">
        <v>1</v>
      </c>
      <c r="Q369" s="3" t="b">
        <v>1</v>
      </c>
      <c r="R369" s="3" t="b">
        <v>0</v>
      </c>
    </row>
    <row r="370" spans="1:18" x14ac:dyDescent="0.2">
      <c r="A370" s="7">
        <v>2306.0190299999999</v>
      </c>
      <c r="B370" s="3" t="s">
        <v>12</v>
      </c>
      <c r="C370" s="3">
        <v>12</v>
      </c>
      <c r="D370" s="4">
        <v>20.751241207122799</v>
      </c>
      <c r="E370" s="4">
        <v>16.287158727645799</v>
      </c>
      <c r="F370" s="3">
        <v>0</v>
      </c>
      <c r="G370" s="4">
        <v>53.1143703460693</v>
      </c>
      <c r="H370" s="4">
        <v>0.16654872894287101</v>
      </c>
      <c r="I370" s="3">
        <v>0</v>
      </c>
      <c r="J370" s="4">
        <v>44.670055627822798</v>
      </c>
      <c r="K370" s="4">
        <v>0.21939873695373499</v>
      </c>
      <c r="L370" s="3">
        <v>0</v>
      </c>
      <c r="M370" s="4">
        <v>29.854025840759199</v>
      </c>
      <c r="N370" s="4">
        <v>0.17017531394958399</v>
      </c>
      <c r="O370" s="3" t="b">
        <v>0</v>
      </c>
      <c r="P370" s="3" t="b">
        <v>1</v>
      </c>
      <c r="Q370" s="3" t="b">
        <v>1</v>
      </c>
      <c r="R370" s="3" t="b">
        <v>0</v>
      </c>
    </row>
    <row r="371" spans="1:18" x14ac:dyDescent="0.2">
      <c r="A371" s="7">
        <v>2306.08248</v>
      </c>
      <c r="B371" s="3" t="s">
        <v>18</v>
      </c>
      <c r="C371" s="3">
        <v>0</v>
      </c>
      <c r="D371" s="4">
        <v>25.553601264953599</v>
      </c>
      <c r="E371" s="4">
        <v>0.16718959808349601</v>
      </c>
      <c r="F371" s="3">
        <v>0</v>
      </c>
      <c r="G371" s="4">
        <v>24.117175579070999</v>
      </c>
      <c r="H371" s="4">
        <v>0.16997575759887601</v>
      </c>
      <c r="I371" s="3">
        <v>0</v>
      </c>
      <c r="J371" s="4">
        <v>20.1699459552764</v>
      </c>
      <c r="K371" s="4">
        <v>0.118086338043212</v>
      </c>
      <c r="L371" s="3">
        <v>0</v>
      </c>
      <c r="M371" s="4">
        <v>18.334969997405999</v>
      </c>
      <c r="N371" s="4">
        <v>0.176814794540405</v>
      </c>
      <c r="O371" s="3" t="b">
        <v>0</v>
      </c>
      <c r="P371" s="3" t="b">
        <v>1</v>
      </c>
      <c r="Q371" s="3" t="b">
        <v>1</v>
      </c>
      <c r="R371" s="3" t="b">
        <v>0</v>
      </c>
    </row>
    <row r="372" spans="1:18" x14ac:dyDescent="0.2">
      <c r="A372" s="7">
        <v>2306.00009</v>
      </c>
      <c r="B372" s="3" t="s">
        <v>17</v>
      </c>
      <c r="C372" s="3">
        <v>0</v>
      </c>
      <c r="D372" s="4">
        <v>29.892556667327799</v>
      </c>
      <c r="E372" s="4">
        <v>0.219836950302124</v>
      </c>
      <c r="F372" s="3">
        <v>0</v>
      </c>
      <c r="G372" s="4">
        <v>24.9253585338592</v>
      </c>
      <c r="H372" s="4">
        <v>0.115748405456542</v>
      </c>
      <c r="I372" s="3">
        <v>0</v>
      </c>
      <c r="J372" s="4">
        <v>18.718513250350899</v>
      </c>
      <c r="K372" s="4">
        <v>0.115773200988769</v>
      </c>
      <c r="L372" s="3">
        <v>12</v>
      </c>
      <c r="M372" s="4">
        <v>4.3468766212463299</v>
      </c>
      <c r="N372" s="4">
        <v>4.6503145694732604</v>
      </c>
      <c r="O372" s="3" t="b">
        <v>0</v>
      </c>
      <c r="P372" s="3" t="b">
        <v>1</v>
      </c>
      <c r="Q372" s="3" t="b">
        <v>0</v>
      </c>
      <c r="R372" s="3" t="b">
        <v>0</v>
      </c>
    </row>
    <row r="373" spans="1:18" x14ac:dyDescent="0.2">
      <c r="A373" s="7">
        <v>2306.0041999999999</v>
      </c>
      <c r="B373" s="3" t="s">
        <v>26</v>
      </c>
      <c r="C373" s="3">
        <v>0</v>
      </c>
      <c r="D373" s="4">
        <v>16.093364715576101</v>
      </c>
      <c r="E373" s="4">
        <v>0.26789116859436002</v>
      </c>
      <c r="F373" s="3">
        <v>0</v>
      </c>
      <c r="G373" s="4">
        <v>11.044043540954499</v>
      </c>
      <c r="H373" s="4">
        <v>0.167481184005737</v>
      </c>
      <c r="I373" s="3">
        <v>12</v>
      </c>
      <c r="J373" s="4">
        <v>9.9840977191924996</v>
      </c>
      <c r="K373" s="4">
        <v>0.21990990638732899</v>
      </c>
      <c r="L373" s="3">
        <v>0</v>
      </c>
      <c r="M373" s="4">
        <v>7.1588485240936199</v>
      </c>
      <c r="N373" s="4">
        <v>0.16711258888244601</v>
      </c>
      <c r="O373" s="3" t="b">
        <v>0</v>
      </c>
      <c r="P373" s="3" t="b">
        <v>1</v>
      </c>
      <c r="Q373" s="3" t="b">
        <v>1</v>
      </c>
      <c r="R373" s="3" t="b">
        <v>0</v>
      </c>
    </row>
    <row r="374" spans="1:18" x14ac:dyDescent="0.2">
      <c r="A374" s="7">
        <v>2306.0016599999999</v>
      </c>
      <c r="B374" s="3" t="s">
        <v>36</v>
      </c>
      <c r="C374" s="3">
        <v>0</v>
      </c>
      <c r="D374" s="4">
        <v>26.989091634750299</v>
      </c>
      <c r="E374" s="4">
        <v>0.167397260665893</v>
      </c>
      <c r="F374" s="3">
        <v>0</v>
      </c>
      <c r="G374" s="4">
        <v>20.999454736709499</v>
      </c>
      <c r="H374" s="4">
        <v>0.16704678535461401</v>
      </c>
      <c r="I374" s="3">
        <v>12</v>
      </c>
      <c r="J374" s="4">
        <v>15.756046533584501</v>
      </c>
      <c r="K374" s="4">
        <v>0.22506546974182101</v>
      </c>
      <c r="L374" s="3">
        <v>0</v>
      </c>
      <c r="M374" s="4">
        <v>12.258444786071699</v>
      </c>
      <c r="N374" s="4">
        <v>0.17354393005370999</v>
      </c>
      <c r="O374" s="3" t="b">
        <v>1</v>
      </c>
      <c r="P374" s="3" t="b">
        <v>1</v>
      </c>
      <c r="Q374" s="3" t="b">
        <v>1</v>
      </c>
      <c r="R374" s="3" t="b">
        <v>1</v>
      </c>
    </row>
    <row r="375" spans="1:18" x14ac:dyDescent="0.2">
      <c r="A375" s="7">
        <v>2306.0015899999999</v>
      </c>
      <c r="B375" s="3" t="s">
        <v>10</v>
      </c>
      <c r="C375" s="3">
        <v>0</v>
      </c>
      <c r="D375" s="4">
        <v>8.1113581657409597</v>
      </c>
      <c r="E375" s="4">
        <v>0.115884542465209</v>
      </c>
      <c r="F375" s="3">
        <v>0</v>
      </c>
      <c r="G375" s="4">
        <v>9.9407012462615896</v>
      </c>
      <c r="H375" s="4">
        <v>0.116064548492431</v>
      </c>
      <c r="I375" s="3">
        <v>0</v>
      </c>
      <c r="J375" s="4">
        <v>7.4058353900909397</v>
      </c>
      <c r="K375" s="4">
        <v>0.116918325424194</v>
      </c>
      <c r="L375" s="3">
        <v>0</v>
      </c>
      <c r="M375" s="4">
        <v>5.1465039253234801</v>
      </c>
      <c r="N375" s="4">
        <v>0.16883325576782199</v>
      </c>
      <c r="O375" s="3" t="b">
        <v>1</v>
      </c>
      <c r="P375" s="3" t="b">
        <v>1</v>
      </c>
      <c r="Q375" s="3" t="b">
        <v>1</v>
      </c>
      <c r="R375" s="3" t="b">
        <v>1</v>
      </c>
    </row>
    <row r="376" spans="1:18" x14ac:dyDescent="0.2">
      <c r="A376" s="7">
        <v>2306.0952900000002</v>
      </c>
      <c r="B376" s="3" t="s">
        <v>10</v>
      </c>
      <c r="C376" s="3">
        <v>0</v>
      </c>
      <c r="D376" s="4">
        <v>14.612904548645</v>
      </c>
      <c r="E376" s="4">
        <v>0.11580538749694801</v>
      </c>
      <c r="F376" s="3">
        <v>0</v>
      </c>
      <c r="G376" s="4">
        <v>16.366003036498999</v>
      </c>
      <c r="H376" s="4">
        <v>0.166615486145019</v>
      </c>
      <c r="I376" s="3">
        <v>12</v>
      </c>
      <c r="J376" s="4">
        <v>11.798523426055899</v>
      </c>
      <c r="K376" s="4">
        <v>0.21779370307922299</v>
      </c>
      <c r="L376" s="3">
        <v>0</v>
      </c>
      <c r="M376" s="4">
        <v>9.1764154434204102</v>
      </c>
      <c r="N376" s="4">
        <v>0.16834497451782199</v>
      </c>
      <c r="O376" s="3" t="b">
        <v>1</v>
      </c>
      <c r="P376" s="3" t="b">
        <v>1</v>
      </c>
      <c r="Q376" s="3" t="b">
        <v>1</v>
      </c>
      <c r="R376" s="3" t="b">
        <v>1</v>
      </c>
    </row>
    <row r="377" spans="1:18" x14ac:dyDescent="0.2">
      <c r="A377" s="7">
        <v>2306.1673099999998</v>
      </c>
      <c r="B377" s="3" t="s">
        <v>10</v>
      </c>
      <c r="C377" s="3">
        <v>0</v>
      </c>
      <c r="D377" s="4">
        <v>23.142121076583798</v>
      </c>
      <c r="E377" s="4">
        <v>0.171890258789062</v>
      </c>
      <c r="F377" s="3">
        <v>0</v>
      </c>
      <c r="G377" s="4">
        <v>22.801580667495699</v>
      </c>
      <c r="H377" s="4">
        <v>0.116409301757812</v>
      </c>
      <c r="I377" s="3">
        <v>0</v>
      </c>
      <c r="J377" s="4">
        <v>19.9419059753418</v>
      </c>
      <c r="K377" s="4">
        <v>0.16824173927307101</v>
      </c>
      <c r="L377" s="3">
        <v>0</v>
      </c>
      <c r="M377" s="4">
        <v>14.7730205059051</v>
      </c>
      <c r="N377" s="4">
        <v>0.16983914375305101</v>
      </c>
      <c r="O377" s="3" t="b">
        <v>1</v>
      </c>
      <c r="P377" s="3" t="b">
        <v>1</v>
      </c>
      <c r="Q377" s="3" t="b">
        <v>1</v>
      </c>
      <c r="R377" s="3" t="b">
        <v>1</v>
      </c>
    </row>
    <row r="378" spans="1:18" x14ac:dyDescent="0.2">
      <c r="A378" s="7">
        <v>2306.0015800000001</v>
      </c>
      <c r="B378" s="3" t="s">
        <v>66</v>
      </c>
      <c r="C378" s="3">
        <v>0</v>
      </c>
      <c r="D378" s="4">
        <v>14.9570996761322</v>
      </c>
      <c r="E378" s="4">
        <v>0.116017818450927</v>
      </c>
      <c r="F378" s="3">
        <v>0</v>
      </c>
      <c r="G378" s="4">
        <v>21.529848575591998</v>
      </c>
      <c r="H378" s="4">
        <v>0.23881721496582001</v>
      </c>
      <c r="I378" s="3">
        <v>0</v>
      </c>
      <c r="J378" s="4">
        <v>14.4905142784118</v>
      </c>
      <c r="K378" s="4">
        <v>0.116458892822265</v>
      </c>
      <c r="L378" s="3">
        <v>0</v>
      </c>
      <c r="M378" s="4">
        <v>10.9856431484222</v>
      </c>
      <c r="N378" s="4">
        <v>0.17231416702270499</v>
      </c>
      <c r="O378" s="3" t="b">
        <v>0</v>
      </c>
      <c r="P378" s="3" t="b">
        <v>1</v>
      </c>
      <c r="Q378" s="3" t="b">
        <v>1</v>
      </c>
      <c r="R378" s="3" t="b">
        <v>0</v>
      </c>
    </row>
    <row r="379" spans="1:18" x14ac:dyDescent="0.2">
      <c r="A379" s="7">
        <v>2306.0002599999998</v>
      </c>
      <c r="B379" s="3" t="s">
        <v>45</v>
      </c>
      <c r="C379" s="3">
        <v>0</v>
      </c>
      <c r="D379" s="4">
        <v>12.836627960205</v>
      </c>
      <c r="E379" s="4">
        <v>0.16813302040100001</v>
      </c>
      <c r="F379" s="3">
        <v>0</v>
      </c>
      <c r="G379" s="4">
        <v>13.7940685749053</v>
      </c>
      <c r="H379" s="4">
        <v>0.173649311065673</v>
      </c>
      <c r="I379" s="3">
        <v>12</v>
      </c>
      <c r="J379" s="4">
        <v>11.9798519611358</v>
      </c>
      <c r="K379" s="4">
        <v>0.217216491699218</v>
      </c>
      <c r="L379" s="3">
        <v>0</v>
      </c>
      <c r="M379" s="4">
        <v>8.1695957183837802</v>
      </c>
      <c r="N379" s="4">
        <v>0.16886830329895</v>
      </c>
      <c r="O379" s="3" t="b">
        <v>0</v>
      </c>
      <c r="P379" s="3" t="b">
        <v>1</v>
      </c>
      <c r="Q379" s="3" t="b">
        <v>1</v>
      </c>
      <c r="R379" s="3" t="b">
        <v>0</v>
      </c>
    </row>
    <row r="380" spans="1:18" x14ac:dyDescent="0.2">
      <c r="A380" s="7">
        <v>2306.0099100000002</v>
      </c>
      <c r="B380" s="3" t="s">
        <v>13</v>
      </c>
      <c r="C380" s="3">
        <v>0</v>
      </c>
      <c r="D380" s="4">
        <v>9.6200525760650599</v>
      </c>
      <c r="E380" s="4">
        <v>0.117081403732299</v>
      </c>
      <c r="F380" s="3">
        <v>0</v>
      </c>
      <c r="G380" s="4">
        <v>9.3231487274169904</v>
      </c>
      <c r="H380" s="4">
        <v>0.116751194000244</v>
      </c>
      <c r="I380" s="3">
        <v>0</v>
      </c>
      <c r="J380" s="4">
        <v>11.2667579650878</v>
      </c>
      <c r="K380" s="4">
        <v>0.169217824935913</v>
      </c>
      <c r="L380" s="3">
        <v>0</v>
      </c>
      <c r="M380" s="4">
        <v>6.7430396080017001</v>
      </c>
      <c r="N380" s="4">
        <v>0.17124295234680101</v>
      </c>
      <c r="O380" s="3" t="b">
        <v>1</v>
      </c>
      <c r="P380" s="3" t="b">
        <v>1</v>
      </c>
      <c r="Q380" s="3" t="b">
        <v>1</v>
      </c>
      <c r="R380" s="3" t="b">
        <v>1</v>
      </c>
    </row>
    <row r="381" spans="1:18" x14ac:dyDescent="0.2">
      <c r="A381" s="7">
        <v>2306.0521699999999</v>
      </c>
      <c r="B381" s="3" t="s">
        <v>18</v>
      </c>
      <c r="C381" s="3">
        <v>0</v>
      </c>
      <c r="D381" s="4">
        <v>14.3147277832031</v>
      </c>
      <c r="E381" s="4">
        <v>0.16924667358398399</v>
      </c>
      <c r="F381" s="3">
        <v>0</v>
      </c>
      <c r="G381" s="4">
        <v>13.4049489498138</v>
      </c>
      <c r="H381" s="4">
        <v>0.169437170028686</v>
      </c>
      <c r="I381" s="3">
        <v>0</v>
      </c>
      <c r="J381" s="4">
        <v>16.339559793472201</v>
      </c>
      <c r="K381" s="4">
        <v>0.16889142990112299</v>
      </c>
      <c r="L381" s="3">
        <v>0</v>
      </c>
      <c r="M381" s="4">
        <v>9.3771858215331996</v>
      </c>
      <c r="N381" s="4">
        <v>0.17272853851318301</v>
      </c>
      <c r="O381" s="3" t="b">
        <v>1</v>
      </c>
      <c r="P381" s="3" t="b">
        <v>0</v>
      </c>
      <c r="Q381" s="3" t="b">
        <v>1</v>
      </c>
      <c r="R381" s="3" t="b">
        <v>0</v>
      </c>
    </row>
    <row r="382" spans="1:18" x14ac:dyDescent="0.2">
      <c r="A382" s="7">
        <v>2306.0042199999998</v>
      </c>
      <c r="B382" s="3" t="s">
        <v>16</v>
      </c>
      <c r="C382" s="3">
        <v>0</v>
      </c>
      <c r="D382" s="4">
        <v>9.2663910388946498</v>
      </c>
      <c r="E382" s="4">
        <v>0.11909604072570799</v>
      </c>
      <c r="F382" s="3">
        <v>0</v>
      </c>
      <c r="G382" s="4">
        <v>9.1676633358001691</v>
      </c>
      <c r="H382" s="4">
        <v>0.117364645004272</v>
      </c>
      <c r="I382" s="3">
        <v>0</v>
      </c>
      <c r="J382" s="4">
        <v>9.4356589317321706</v>
      </c>
      <c r="K382" s="4">
        <v>0.11593818664550699</v>
      </c>
      <c r="L382" s="3">
        <v>0</v>
      </c>
      <c r="M382" s="4">
        <v>7.46083307266235</v>
      </c>
      <c r="N382" s="4">
        <v>0.11691617965698201</v>
      </c>
      <c r="O382" s="3" t="b">
        <v>0</v>
      </c>
      <c r="P382" s="3" t="b">
        <v>0</v>
      </c>
      <c r="Q382" s="3" t="b">
        <v>0</v>
      </c>
      <c r="R382" s="3" t="b">
        <v>0</v>
      </c>
    </row>
    <row r="383" spans="1:18" x14ac:dyDescent="0.2">
      <c r="A383" s="7">
        <v>2306.0144100000002</v>
      </c>
      <c r="B383" s="3" t="s">
        <v>13</v>
      </c>
      <c r="C383" s="3">
        <v>0</v>
      </c>
      <c r="D383" s="4">
        <v>6.6046040058135898</v>
      </c>
      <c r="E383" s="4">
        <v>0.11722970008850001</v>
      </c>
      <c r="F383" s="3">
        <v>0</v>
      </c>
      <c r="G383" s="4">
        <v>6.0171349048614502</v>
      </c>
      <c r="H383" s="4">
        <v>0.11620140075683499</v>
      </c>
      <c r="I383" s="3">
        <v>0</v>
      </c>
      <c r="J383" s="4">
        <v>6.1519057750701904</v>
      </c>
      <c r="K383" s="4">
        <v>0.173991203308105</v>
      </c>
      <c r="L383" s="3">
        <v>0</v>
      </c>
      <c r="M383" s="4">
        <v>4.0908966064453098</v>
      </c>
      <c r="N383" s="4">
        <v>0.116139888763427</v>
      </c>
      <c r="O383" s="3" t="b">
        <v>0</v>
      </c>
      <c r="P383" s="3" t="b">
        <v>1</v>
      </c>
      <c r="Q383" s="3" t="b">
        <v>1</v>
      </c>
      <c r="R383" s="3" t="b">
        <v>0</v>
      </c>
    </row>
    <row r="384" spans="1:18" x14ac:dyDescent="0.2">
      <c r="A384" s="7">
        <v>2306.00027</v>
      </c>
      <c r="B384" s="3" t="s">
        <v>23</v>
      </c>
      <c r="C384" s="3">
        <v>0</v>
      </c>
      <c r="D384" s="4">
        <v>27.1783332824707</v>
      </c>
      <c r="E384" s="4">
        <v>0.167855739593505</v>
      </c>
      <c r="F384" s="3">
        <v>0</v>
      </c>
      <c r="G384" s="4">
        <v>26.1031107902526</v>
      </c>
      <c r="H384" s="4">
        <v>0.116535425186157</v>
      </c>
      <c r="I384" s="3">
        <v>0</v>
      </c>
      <c r="J384" s="4">
        <v>24.413414239883402</v>
      </c>
      <c r="K384" s="4">
        <v>0.171845197677612</v>
      </c>
      <c r="L384" s="3">
        <v>0</v>
      </c>
      <c r="M384" s="4">
        <v>17.525102615356399</v>
      </c>
      <c r="N384" s="4">
        <v>0.16909146308898901</v>
      </c>
      <c r="O384" s="3" t="b">
        <v>0</v>
      </c>
      <c r="P384" s="3" t="b">
        <v>1</v>
      </c>
      <c r="Q384" s="3" t="b">
        <v>1</v>
      </c>
      <c r="R384" s="3" t="b">
        <v>0</v>
      </c>
    </row>
    <row r="385" spans="1:18" x14ac:dyDescent="0.2">
      <c r="A385" s="7">
        <v>2306.0006400000002</v>
      </c>
      <c r="B385" s="3" t="s">
        <v>18</v>
      </c>
      <c r="C385" s="3">
        <v>0</v>
      </c>
      <c r="D385" s="4">
        <v>10.967973709106399</v>
      </c>
      <c r="E385" s="4">
        <v>0.169636011123657</v>
      </c>
      <c r="F385" s="3">
        <v>0</v>
      </c>
      <c r="G385" s="4">
        <v>10.9347829818725</v>
      </c>
      <c r="H385" s="4">
        <v>0.172245264053344</v>
      </c>
      <c r="I385" s="3">
        <v>0</v>
      </c>
      <c r="J385" s="4">
        <v>10.281774520874</v>
      </c>
      <c r="K385" s="4">
        <v>0.17089343070983801</v>
      </c>
      <c r="L385" s="3">
        <v>0</v>
      </c>
      <c r="M385" s="4">
        <v>8.5247042179107595</v>
      </c>
      <c r="N385" s="4">
        <v>0.178213596343994</v>
      </c>
      <c r="O385" s="3" t="b">
        <v>0</v>
      </c>
      <c r="P385" s="3" t="b">
        <v>1</v>
      </c>
      <c r="Q385" s="3" t="b">
        <v>0</v>
      </c>
      <c r="R385" s="3" t="b">
        <v>1</v>
      </c>
    </row>
    <row r="386" spans="1:18" x14ac:dyDescent="0.2">
      <c r="A386" s="7">
        <v>2306.0243399999999</v>
      </c>
      <c r="B386" s="3" t="s">
        <v>67</v>
      </c>
      <c r="C386" s="3">
        <v>12</v>
      </c>
      <c r="D386" s="4">
        <v>2.68567562103271</v>
      </c>
      <c r="E386" s="4">
        <v>2.37801885604858</v>
      </c>
      <c r="F386" s="3">
        <v>12</v>
      </c>
      <c r="G386" s="4">
        <v>2.2818195819854701</v>
      </c>
      <c r="H386" s="4">
        <v>2.2321519851684499</v>
      </c>
      <c r="I386" s="3">
        <v>12</v>
      </c>
      <c r="J386" s="4">
        <v>2.4332325458526598</v>
      </c>
      <c r="K386" s="4">
        <v>0.17013788223266599</v>
      </c>
      <c r="L386" s="3">
        <v>12</v>
      </c>
      <c r="M386" s="4">
        <v>2.3824703693389799</v>
      </c>
      <c r="N386" s="4">
        <v>0.17102146148681599</v>
      </c>
      <c r="O386" s="3" t="b">
        <v>1</v>
      </c>
      <c r="P386" s="3" t="b">
        <v>0</v>
      </c>
      <c r="Q386" s="3" t="b">
        <v>1</v>
      </c>
      <c r="R386" s="3" t="b">
        <v>0</v>
      </c>
    </row>
    <row r="387" spans="1:18" x14ac:dyDescent="0.2">
      <c r="A387" s="7">
        <v>2306.0777800000001</v>
      </c>
      <c r="B387" s="3" t="s">
        <v>12</v>
      </c>
      <c r="C387" s="3">
        <v>0</v>
      </c>
      <c r="D387" s="4">
        <v>18.442024707794101</v>
      </c>
      <c r="E387" s="4">
        <v>0.117076158523559</v>
      </c>
      <c r="F387" s="3">
        <v>0</v>
      </c>
      <c r="G387" s="4">
        <v>19.955710172653198</v>
      </c>
      <c r="H387" s="4">
        <v>0.11647605895995999</v>
      </c>
      <c r="I387" s="3">
        <v>0</v>
      </c>
      <c r="J387" s="4">
        <v>19.859460592269802</v>
      </c>
      <c r="K387" s="4">
        <v>0.170845031738281</v>
      </c>
      <c r="L387" s="3">
        <v>0</v>
      </c>
      <c r="M387" s="4">
        <v>15.8467526435852</v>
      </c>
      <c r="N387" s="4">
        <v>0.17163205146789501</v>
      </c>
      <c r="O387" s="3" t="b">
        <v>1</v>
      </c>
      <c r="P387" s="3" t="b">
        <v>1</v>
      </c>
      <c r="Q387" s="3" t="b">
        <v>1</v>
      </c>
      <c r="R387" s="3" t="b">
        <v>1</v>
      </c>
    </row>
    <row r="388" spans="1:18" x14ac:dyDescent="0.2">
      <c r="A388" s="7">
        <v>2306.00819</v>
      </c>
      <c r="B388" s="3" t="s">
        <v>68</v>
      </c>
      <c r="C388" s="3">
        <v>0</v>
      </c>
      <c r="D388" s="4">
        <v>18.641084909439002</v>
      </c>
      <c r="E388" s="4">
        <v>0.173253774642944</v>
      </c>
      <c r="F388" s="3">
        <v>0</v>
      </c>
      <c r="G388" s="4">
        <v>27.114105939865102</v>
      </c>
      <c r="H388" s="4">
        <v>0.167254447937011</v>
      </c>
      <c r="I388" s="3">
        <v>0</v>
      </c>
      <c r="J388" s="4">
        <v>19.0200452804565</v>
      </c>
      <c r="K388" s="4">
        <v>0.116879224777221</v>
      </c>
      <c r="L388" s="3">
        <v>0</v>
      </c>
      <c r="M388" s="4">
        <v>12.348643302917401</v>
      </c>
      <c r="N388" s="4">
        <v>0.17113184928894001</v>
      </c>
      <c r="O388" s="3" t="b">
        <v>0</v>
      </c>
      <c r="P388" s="3" t="b">
        <v>1</v>
      </c>
      <c r="Q388" s="3" t="b">
        <v>0</v>
      </c>
      <c r="R388" s="3" t="b">
        <v>0</v>
      </c>
    </row>
    <row r="389" spans="1:18" x14ac:dyDescent="0.2">
      <c r="A389" s="7">
        <v>2306.0376799999999</v>
      </c>
      <c r="B389" s="3" t="s">
        <v>69</v>
      </c>
      <c r="C389" s="3">
        <v>0</v>
      </c>
      <c r="D389" s="4">
        <v>9.3249602317810005</v>
      </c>
      <c r="E389" s="4">
        <v>0.116430521011352</v>
      </c>
      <c r="F389" s="3">
        <v>0</v>
      </c>
      <c r="G389" s="4">
        <v>11.4463980197906</v>
      </c>
      <c r="H389" s="4">
        <v>0.115223407745361</v>
      </c>
      <c r="I389" s="3">
        <v>0</v>
      </c>
      <c r="J389" s="4">
        <v>9.9364252090454102</v>
      </c>
      <c r="K389" s="4">
        <v>0.11663007736206001</v>
      </c>
      <c r="L389" s="3">
        <v>0</v>
      </c>
      <c r="M389" s="4">
        <v>6.4747426509857098</v>
      </c>
      <c r="N389" s="4">
        <v>0.17065548896789501</v>
      </c>
      <c r="O389" s="3" t="b">
        <v>1</v>
      </c>
      <c r="P389" s="3" t="b">
        <v>1</v>
      </c>
      <c r="Q389" s="3" t="b">
        <v>1</v>
      </c>
      <c r="R389" s="3" t="b">
        <v>1</v>
      </c>
    </row>
    <row r="390" spans="1:18" x14ac:dyDescent="0.2">
      <c r="A390" s="7">
        <v>2306.0014099999999</v>
      </c>
      <c r="B390" s="3" t="s">
        <v>13</v>
      </c>
      <c r="C390" s="3">
        <v>0</v>
      </c>
      <c r="D390" s="4">
        <v>21.426021099090502</v>
      </c>
      <c r="E390" s="4">
        <v>0.16912603378295801</v>
      </c>
      <c r="F390" s="3">
        <v>0</v>
      </c>
      <c r="G390" s="4">
        <v>30.2381205558776</v>
      </c>
      <c r="H390" s="4">
        <v>0.166628837585449</v>
      </c>
      <c r="I390" s="3">
        <v>12</v>
      </c>
      <c r="J390" s="4">
        <v>22.838766336441001</v>
      </c>
      <c r="K390" s="4">
        <v>0.216432094573974</v>
      </c>
      <c r="L390" s="3">
        <v>0</v>
      </c>
      <c r="M390" s="4">
        <v>15.770223855972199</v>
      </c>
      <c r="N390" s="4">
        <v>0.1707284450531</v>
      </c>
      <c r="O390" s="3" t="b">
        <v>0</v>
      </c>
      <c r="P390" s="3" t="b">
        <v>1</v>
      </c>
      <c r="Q390" s="3" t="b">
        <v>0</v>
      </c>
      <c r="R390" s="3" t="b">
        <v>0</v>
      </c>
    </row>
    <row r="391" spans="1:18" x14ac:dyDescent="0.2">
      <c r="A391" s="7">
        <v>2306.0194900000001</v>
      </c>
      <c r="B391" s="3" t="s">
        <v>49</v>
      </c>
      <c r="C391" s="3">
        <v>0</v>
      </c>
      <c r="D391" s="4">
        <v>19.930160999298</v>
      </c>
      <c r="E391" s="4">
        <v>0.11631655693054101</v>
      </c>
      <c r="F391" s="3">
        <v>0</v>
      </c>
      <c r="G391" s="4">
        <v>24.213310480117801</v>
      </c>
      <c r="H391" s="4">
        <v>0.115606069564819</v>
      </c>
      <c r="I391" s="3">
        <v>0</v>
      </c>
      <c r="J391" s="4">
        <v>20.325748443603501</v>
      </c>
      <c r="K391" s="4">
        <v>0.116346597671508</v>
      </c>
      <c r="L391" s="3">
        <v>0</v>
      </c>
      <c r="M391" s="4">
        <v>13.573029518127401</v>
      </c>
      <c r="N391" s="4">
        <v>0.173036813735961</v>
      </c>
      <c r="O391" s="3" t="b">
        <v>1</v>
      </c>
      <c r="P391" s="3" t="b">
        <v>1</v>
      </c>
      <c r="Q391" s="3" t="b">
        <v>1</v>
      </c>
      <c r="R391" s="3" t="b">
        <v>1</v>
      </c>
    </row>
    <row r="392" spans="1:18" x14ac:dyDescent="0.2">
      <c r="A392" s="7">
        <v>2306.0015400000002</v>
      </c>
      <c r="B392" s="3" t="s">
        <v>10</v>
      </c>
      <c r="C392" s="3">
        <v>0</v>
      </c>
      <c r="D392" s="4">
        <v>35.741010665893498</v>
      </c>
      <c r="E392" s="4">
        <v>0.16685581207275299</v>
      </c>
      <c r="F392" s="3">
        <v>0</v>
      </c>
      <c r="G392" s="4">
        <v>41.102271556854198</v>
      </c>
      <c r="H392" s="4">
        <v>0.16960406303405701</v>
      </c>
      <c r="I392" s="3">
        <v>12</v>
      </c>
      <c r="J392" s="4">
        <v>34.690126657485898</v>
      </c>
      <c r="K392" s="4">
        <v>0.218233346939086</v>
      </c>
      <c r="L392" s="3">
        <v>0</v>
      </c>
      <c r="M392" s="4">
        <v>28.154592514038001</v>
      </c>
      <c r="N392" s="4">
        <v>0.167660236358642</v>
      </c>
      <c r="O392" s="3" t="b">
        <v>0</v>
      </c>
      <c r="P392" s="3" t="b">
        <v>1</v>
      </c>
      <c r="Q392" s="3" t="b">
        <v>1</v>
      </c>
      <c r="R392" s="3" t="b">
        <v>0</v>
      </c>
    </row>
    <row r="393" spans="1:18" x14ac:dyDescent="0.2">
      <c r="A393" s="7">
        <v>2306.0028699999998</v>
      </c>
      <c r="B393" s="3" t="s">
        <v>11</v>
      </c>
      <c r="C393" s="3">
        <v>0</v>
      </c>
      <c r="D393" s="4">
        <v>18.180772304534901</v>
      </c>
      <c r="E393" s="4">
        <v>0.116387367248535</v>
      </c>
      <c r="F393" s="3">
        <v>0</v>
      </c>
      <c r="G393" s="4">
        <v>19.556082725524899</v>
      </c>
      <c r="H393" s="4">
        <v>0.169949531555175</v>
      </c>
      <c r="I393" s="3">
        <v>0</v>
      </c>
      <c r="J393" s="4">
        <v>18.083377599716101</v>
      </c>
      <c r="K393" s="4">
        <v>0.174946308135986</v>
      </c>
      <c r="L393" s="3">
        <v>0</v>
      </c>
      <c r="M393" s="4">
        <v>13.246684312820401</v>
      </c>
      <c r="N393" s="4">
        <v>0.168785095214843</v>
      </c>
      <c r="O393" s="3" t="b">
        <v>0</v>
      </c>
      <c r="P393" s="3" t="b">
        <v>1</v>
      </c>
      <c r="Q393" s="3" t="b">
        <v>0</v>
      </c>
      <c r="R393" s="3" t="b">
        <v>0</v>
      </c>
    </row>
    <row r="394" spans="1:18" x14ac:dyDescent="0.2">
      <c r="A394" s="7">
        <v>2306.0050999999999</v>
      </c>
      <c r="B394" s="3" t="s">
        <v>10</v>
      </c>
      <c r="C394" s="3">
        <v>0</v>
      </c>
      <c r="D394" s="4">
        <v>3.6875143051147399</v>
      </c>
      <c r="E394" s="4">
        <v>0.11723828315734799</v>
      </c>
      <c r="F394" s="3">
        <v>0</v>
      </c>
      <c r="G394" s="4">
        <v>4.1472222805023096</v>
      </c>
      <c r="H394" s="4">
        <v>0.115671396255493</v>
      </c>
      <c r="I394" s="3">
        <v>0</v>
      </c>
      <c r="J394" s="4">
        <v>3.6859538555145201</v>
      </c>
      <c r="K394" s="4">
        <v>0.116461038589477</v>
      </c>
      <c r="L394" s="3">
        <v>0</v>
      </c>
      <c r="M394" s="4">
        <v>3.0401759147643999</v>
      </c>
      <c r="N394" s="4">
        <v>0.116162776947021</v>
      </c>
      <c r="O394" s="3" t="b">
        <v>1</v>
      </c>
      <c r="P394" s="3" t="b">
        <v>1</v>
      </c>
      <c r="Q394" s="3" t="b">
        <v>0</v>
      </c>
      <c r="R394" s="3" t="b">
        <v>0</v>
      </c>
    </row>
    <row r="395" spans="1:18" x14ac:dyDescent="0.2">
      <c r="A395" s="7">
        <v>2306.0072700000001</v>
      </c>
      <c r="B395" s="3" t="s">
        <v>13</v>
      </c>
      <c r="C395" s="3">
        <v>0</v>
      </c>
      <c r="D395" s="4">
        <v>15.8997688293457</v>
      </c>
      <c r="E395" s="4">
        <v>0.16852617263793901</v>
      </c>
      <c r="F395" s="3">
        <v>0</v>
      </c>
      <c r="G395" s="4">
        <v>15.369922876358</v>
      </c>
      <c r="H395" s="4">
        <v>0.17133140563964799</v>
      </c>
      <c r="I395" s="3">
        <v>0</v>
      </c>
      <c r="J395" s="4">
        <v>14.8671150207519</v>
      </c>
      <c r="K395" s="4">
        <v>0.17022657394409099</v>
      </c>
      <c r="L395" s="3">
        <v>0</v>
      </c>
      <c r="M395" s="4">
        <v>9.9751265048980695</v>
      </c>
      <c r="N395" s="4">
        <v>0.17558121681213301</v>
      </c>
      <c r="O395" s="3" t="b">
        <v>1</v>
      </c>
      <c r="P395" s="3" t="b">
        <v>1</v>
      </c>
      <c r="Q395" s="3" t="b">
        <v>1</v>
      </c>
      <c r="R395" s="3" t="b">
        <v>1</v>
      </c>
    </row>
    <row r="396" spans="1:18" x14ac:dyDescent="0.2">
      <c r="A396" s="7">
        <v>2306.0049300000001</v>
      </c>
      <c r="B396" s="3" t="s">
        <v>10</v>
      </c>
      <c r="C396" s="3">
        <v>0</v>
      </c>
      <c r="D396" s="4">
        <v>7.1223824024200404</v>
      </c>
      <c r="E396" s="4">
        <v>0.115407705307006</v>
      </c>
      <c r="F396" s="3">
        <v>0</v>
      </c>
      <c r="G396" s="4">
        <v>7.7257235050201398</v>
      </c>
      <c r="H396" s="4">
        <v>0.116032361984252</v>
      </c>
      <c r="I396" s="3">
        <v>0</v>
      </c>
      <c r="J396" s="4">
        <v>8.0156424045562709</v>
      </c>
      <c r="K396" s="4">
        <v>0.17409610748290999</v>
      </c>
      <c r="L396" s="3">
        <v>0</v>
      </c>
      <c r="M396" s="4">
        <v>5.4145324230194003</v>
      </c>
      <c r="N396" s="4">
        <v>0.16786837577819799</v>
      </c>
      <c r="O396" s="3" t="b">
        <v>1</v>
      </c>
      <c r="P396" s="3" t="b">
        <v>1</v>
      </c>
      <c r="Q396" s="3" t="b">
        <v>1</v>
      </c>
      <c r="R396" s="3" t="b">
        <v>1</v>
      </c>
    </row>
    <row r="397" spans="1:18" x14ac:dyDescent="0.2">
      <c r="A397" s="7">
        <v>2306.0040800000002</v>
      </c>
      <c r="B397" s="3" t="s">
        <v>23</v>
      </c>
      <c r="C397" s="3">
        <v>0</v>
      </c>
      <c r="D397" s="4">
        <v>6.7086708545684797</v>
      </c>
      <c r="E397" s="4">
        <v>0.169550895690917</v>
      </c>
      <c r="F397" s="3">
        <v>0</v>
      </c>
      <c r="G397" s="4">
        <v>7.6152663230895996</v>
      </c>
      <c r="H397" s="4">
        <v>0.175752162933349</v>
      </c>
      <c r="I397" s="3">
        <v>12</v>
      </c>
      <c r="J397" s="4">
        <v>6.6058375835418701</v>
      </c>
      <c r="K397" s="4">
        <v>0.16666245460510201</v>
      </c>
      <c r="L397" s="3">
        <v>0</v>
      </c>
      <c r="M397" s="4">
        <v>5.2039906978607098</v>
      </c>
      <c r="N397" s="4">
        <v>0.171334743499755</v>
      </c>
      <c r="O397" s="3" t="b">
        <v>1</v>
      </c>
      <c r="P397" s="3" t="b">
        <v>1</v>
      </c>
      <c r="Q397" s="3" t="b">
        <v>1</v>
      </c>
      <c r="R397" s="3" t="b">
        <v>1</v>
      </c>
    </row>
    <row r="398" spans="1:18" x14ac:dyDescent="0.2">
      <c r="A398" s="7">
        <v>2306.00882</v>
      </c>
      <c r="B398" s="3" t="s">
        <v>13</v>
      </c>
      <c r="C398" s="3">
        <v>0</v>
      </c>
      <c r="D398" s="4">
        <v>3.5380465984344398</v>
      </c>
      <c r="E398" s="4">
        <v>0.116213083267211</v>
      </c>
      <c r="F398" s="3">
        <v>0</v>
      </c>
      <c r="G398" s="4">
        <v>4.2954385280609104</v>
      </c>
      <c r="H398" s="4">
        <v>0.21730208396911599</v>
      </c>
      <c r="I398" s="3">
        <v>12</v>
      </c>
      <c r="J398" s="4">
        <v>3.6403684616088801</v>
      </c>
      <c r="K398" s="4">
        <v>0.166704416275024</v>
      </c>
      <c r="L398" s="3">
        <v>0</v>
      </c>
      <c r="M398" s="4">
        <v>3.2404825687408398</v>
      </c>
      <c r="N398" s="4">
        <v>0.17224025726318301</v>
      </c>
      <c r="O398" s="3" t="b">
        <v>1</v>
      </c>
      <c r="P398" s="3" t="b">
        <v>1</v>
      </c>
      <c r="Q398" s="3" t="b">
        <v>1</v>
      </c>
      <c r="R398" s="3" t="b">
        <v>1</v>
      </c>
    </row>
    <row r="399" spans="1:18" x14ac:dyDescent="0.2">
      <c r="A399" s="7">
        <v>2306.0046400000001</v>
      </c>
      <c r="B399" s="3" t="s">
        <v>17</v>
      </c>
      <c r="C399" s="3">
        <v>0</v>
      </c>
      <c r="D399" s="4">
        <v>30.497913599014201</v>
      </c>
      <c r="E399" s="4">
        <v>0.17509198188781699</v>
      </c>
      <c r="F399" s="3">
        <v>0</v>
      </c>
      <c r="G399" s="4">
        <v>32.095351219177203</v>
      </c>
      <c r="H399" s="4">
        <v>0.115813493728637</v>
      </c>
      <c r="I399" s="3">
        <v>0</v>
      </c>
      <c r="J399" s="4">
        <v>32.1393942832946</v>
      </c>
      <c r="K399" s="4">
        <v>0.21883296966552701</v>
      </c>
      <c r="L399" s="3">
        <v>0</v>
      </c>
      <c r="M399" s="4">
        <v>22.921556234359699</v>
      </c>
      <c r="N399" s="4">
        <v>0.167511701583862</v>
      </c>
      <c r="O399" s="3" t="b">
        <v>0</v>
      </c>
      <c r="P399" s="3" t="b">
        <v>0</v>
      </c>
      <c r="Q399" s="3" t="b">
        <v>1</v>
      </c>
      <c r="R399" s="3" t="b">
        <v>0</v>
      </c>
    </row>
    <row r="400" spans="1:18" x14ac:dyDescent="0.2">
      <c r="A400" s="7">
        <v>2306.0276399999998</v>
      </c>
      <c r="B400" s="3" t="s">
        <v>12</v>
      </c>
      <c r="C400" s="3">
        <v>0</v>
      </c>
      <c r="D400" s="4">
        <v>18.0817630290985</v>
      </c>
      <c r="E400" s="4">
        <v>0.174122810363769</v>
      </c>
      <c r="F400" s="3">
        <v>0</v>
      </c>
      <c r="G400" s="4">
        <v>19.336985111236501</v>
      </c>
      <c r="H400" s="4">
        <v>0.117231607437133</v>
      </c>
      <c r="I400" s="3">
        <v>0</v>
      </c>
      <c r="J400" s="4">
        <v>26.740655422210601</v>
      </c>
      <c r="K400" s="4">
        <v>0.116053104400634</v>
      </c>
      <c r="L400" s="3">
        <v>0</v>
      </c>
      <c r="M400" s="4">
        <v>12.792005538940399</v>
      </c>
      <c r="N400" s="4">
        <v>0.16799950599670399</v>
      </c>
      <c r="O400" s="3" t="b">
        <v>0</v>
      </c>
      <c r="P400" s="3" t="b">
        <v>1</v>
      </c>
      <c r="Q400" s="3" t="b">
        <v>1</v>
      </c>
      <c r="R400" s="3" t="b">
        <v>0</v>
      </c>
    </row>
    <row r="401" spans="1:18" x14ac:dyDescent="0.2">
      <c r="A401" s="7">
        <v>2306.0027799999998</v>
      </c>
      <c r="B401" s="3" t="s">
        <v>13</v>
      </c>
      <c r="C401" s="3">
        <v>0</v>
      </c>
      <c r="D401" s="4">
        <v>7.3057303428649902</v>
      </c>
      <c r="E401" s="4">
        <v>0.16719150543212799</v>
      </c>
      <c r="F401" s="3">
        <v>0</v>
      </c>
      <c r="G401" s="4">
        <v>7.4652588367462096</v>
      </c>
      <c r="H401" s="4">
        <v>0.115541219711303</v>
      </c>
      <c r="I401" s="3">
        <v>0</v>
      </c>
      <c r="J401" s="4">
        <v>6.1033515930175701</v>
      </c>
      <c r="K401" s="4">
        <v>0.116291522979736</v>
      </c>
      <c r="L401" s="3">
        <v>0</v>
      </c>
      <c r="M401" s="4">
        <v>3.79117703437805</v>
      </c>
      <c r="N401" s="4">
        <v>0.116711616516113</v>
      </c>
      <c r="O401" s="3" t="b">
        <v>1</v>
      </c>
      <c r="P401" s="3" t="b">
        <v>1</v>
      </c>
      <c r="Q401" s="3" t="b">
        <v>1</v>
      </c>
      <c r="R401" s="3" t="b">
        <v>1</v>
      </c>
    </row>
    <row r="402" spans="1:18" x14ac:dyDescent="0.2">
      <c r="A402" s="7">
        <v>2306.0022199999999</v>
      </c>
      <c r="B402" s="3" t="s">
        <v>10</v>
      </c>
      <c r="C402" s="3">
        <v>0</v>
      </c>
      <c r="D402" s="4">
        <v>25.7766418457031</v>
      </c>
      <c r="E402" s="4">
        <v>0.116322517395019</v>
      </c>
      <c r="F402" s="3">
        <v>0</v>
      </c>
      <c r="G402" s="4">
        <v>24.110561370849599</v>
      </c>
      <c r="H402" s="4">
        <v>0.115732669830322</v>
      </c>
      <c r="I402" s="3">
        <v>0</v>
      </c>
      <c r="J402" s="4">
        <v>25.858525276184</v>
      </c>
      <c r="K402" s="4">
        <v>0.17414069175720201</v>
      </c>
      <c r="L402" s="3">
        <v>0</v>
      </c>
      <c r="M402" s="4">
        <v>19.1061656475067</v>
      </c>
      <c r="N402" s="4">
        <v>0.17177534103393499</v>
      </c>
      <c r="O402" s="3" t="b">
        <v>1</v>
      </c>
      <c r="P402" s="3" t="b">
        <v>1</v>
      </c>
      <c r="Q402" s="3" t="b">
        <v>1</v>
      </c>
      <c r="R402" s="3" t="b">
        <v>1</v>
      </c>
    </row>
    <row r="403" spans="1:18" x14ac:dyDescent="0.2">
      <c r="A403" s="7">
        <v>2306.03766</v>
      </c>
      <c r="B403" s="3" t="s">
        <v>49</v>
      </c>
      <c r="C403" s="3">
        <v>0</v>
      </c>
      <c r="D403" s="4">
        <v>9.3123619556427002</v>
      </c>
      <c r="E403" s="4">
        <v>0.116739749908447</v>
      </c>
      <c r="F403" s="3">
        <v>0</v>
      </c>
      <c r="G403" s="4">
        <v>10.8196914196014</v>
      </c>
      <c r="H403" s="4">
        <v>0.17341089248657199</v>
      </c>
      <c r="I403" s="3">
        <v>0</v>
      </c>
      <c r="J403" s="4">
        <v>10.09028840065</v>
      </c>
      <c r="K403" s="4">
        <v>0.17085456848144501</v>
      </c>
      <c r="L403" s="3">
        <v>0</v>
      </c>
      <c r="M403" s="4">
        <v>6.8588624000549299</v>
      </c>
      <c r="N403" s="4">
        <v>0.17235183715820299</v>
      </c>
      <c r="O403" s="3" t="b">
        <v>1</v>
      </c>
      <c r="P403" s="3" t="b">
        <v>1</v>
      </c>
      <c r="Q403" s="3" t="b">
        <v>1</v>
      </c>
      <c r="R403" s="3" t="b">
        <v>1</v>
      </c>
    </row>
    <row r="404" spans="1:18" x14ac:dyDescent="0.2">
      <c r="A404" s="7">
        <v>2306.0047800000002</v>
      </c>
      <c r="B404" s="3" t="s">
        <v>10</v>
      </c>
      <c r="C404" s="3">
        <v>0</v>
      </c>
      <c r="D404" s="4">
        <v>1.7260150909423799</v>
      </c>
      <c r="E404" s="4">
        <v>0.116062402725219</v>
      </c>
      <c r="F404" s="3">
        <v>0</v>
      </c>
      <c r="G404" s="4">
        <v>1.7753765583038299</v>
      </c>
      <c r="H404" s="4">
        <v>0.169267177581787</v>
      </c>
      <c r="I404" s="3">
        <v>0</v>
      </c>
      <c r="J404" s="4">
        <v>2.0804214477539</v>
      </c>
      <c r="K404" s="4">
        <v>0.11658906936645499</v>
      </c>
      <c r="L404" s="3">
        <v>0</v>
      </c>
      <c r="M404" s="4">
        <v>1.9309339523315401</v>
      </c>
      <c r="N404" s="4">
        <v>0.17028093338012601</v>
      </c>
      <c r="O404" s="3" t="b">
        <v>1</v>
      </c>
      <c r="P404" s="3" t="b">
        <v>1</v>
      </c>
      <c r="Q404" s="3" t="b">
        <v>1</v>
      </c>
      <c r="R404" s="3" t="b">
        <v>1</v>
      </c>
    </row>
    <row r="405" spans="1:18" x14ac:dyDescent="0.2">
      <c r="A405" s="7">
        <v>2306.0053699999999</v>
      </c>
      <c r="B405" s="3" t="s">
        <v>10</v>
      </c>
      <c r="C405" s="3">
        <v>0</v>
      </c>
      <c r="D405" s="4">
        <v>10.470773935317901</v>
      </c>
      <c r="E405" s="4">
        <v>0.116546630859375</v>
      </c>
      <c r="F405" s="3">
        <v>0</v>
      </c>
      <c r="G405" s="4">
        <v>10.487181901931701</v>
      </c>
      <c r="H405" s="4">
        <v>0.118019819259643</v>
      </c>
      <c r="I405" s="3">
        <v>0</v>
      </c>
      <c r="J405" s="4">
        <v>12.6230266094207</v>
      </c>
      <c r="K405" s="4">
        <v>0.172352790832519</v>
      </c>
      <c r="L405" s="3">
        <v>0</v>
      </c>
      <c r="M405" s="4">
        <v>9.5759384632110596</v>
      </c>
      <c r="N405" s="4">
        <v>0.17535638809204099</v>
      </c>
      <c r="O405" s="3" t="b">
        <v>1</v>
      </c>
      <c r="P405" s="3" t="b">
        <v>1</v>
      </c>
      <c r="Q405" s="3" t="b">
        <v>0</v>
      </c>
      <c r="R405" s="3" t="b">
        <v>0</v>
      </c>
    </row>
    <row r="406" spans="1:18" x14ac:dyDescent="0.2">
      <c r="A406" s="7">
        <v>2306.0001900000002</v>
      </c>
      <c r="B406" s="3" t="s">
        <v>10</v>
      </c>
      <c r="C406" s="3">
        <v>0</v>
      </c>
      <c r="D406" s="4">
        <v>15.8627927303314</v>
      </c>
      <c r="E406" s="4">
        <v>0.16747450828552199</v>
      </c>
      <c r="F406" s="3">
        <v>0</v>
      </c>
      <c r="G406" s="4">
        <v>16.3172976970672</v>
      </c>
      <c r="H406" s="4">
        <v>0.16708350181579501</v>
      </c>
      <c r="I406" s="3">
        <v>12</v>
      </c>
      <c r="J406" s="4">
        <v>18.307676315307599</v>
      </c>
      <c r="K406" s="4">
        <v>0.22320532798767001</v>
      </c>
      <c r="L406" s="3">
        <v>0</v>
      </c>
      <c r="M406" s="4">
        <v>10.1982860565185</v>
      </c>
      <c r="N406" s="4">
        <v>0.168116569519042</v>
      </c>
      <c r="O406" s="3" t="b">
        <v>0</v>
      </c>
      <c r="P406" s="3" t="b">
        <v>1</v>
      </c>
      <c r="Q406" s="3" t="b">
        <v>1</v>
      </c>
      <c r="R406" s="3" t="b">
        <v>0</v>
      </c>
    </row>
    <row r="407" spans="1:18" x14ac:dyDescent="0.2">
      <c r="A407" s="7">
        <v>2306.0151500000002</v>
      </c>
      <c r="B407" s="3" t="s">
        <v>57</v>
      </c>
      <c r="C407" s="3">
        <v>0</v>
      </c>
      <c r="D407" s="4">
        <v>19.085986852645799</v>
      </c>
      <c r="E407" s="4">
        <v>0.118870735168457</v>
      </c>
      <c r="F407" s="3">
        <v>0</v>
      </c>
      <c r="G407" s="4">
        <v>20.009053707122799</v>
      </c>
      <c r="H407" s="4">
        <v>0.16982579231262199</v>
      </c>
      <c r="I407" s="3">
        <v>0</v>
      </c>
      <c r="J407" s="4">
        <v>21.996534824371299</v>
      </c>
      <c r="K407" s="4">
        <v>0.11679649353027299</v>
      </c>
      <c r="L407" s="3">
        <v>0</v>
      </c>
      <c r="M407" s="4">
        <v>15.1099541187286</v>
      </c>
      <c r="N407" s="4">
        <v>0.17562913894653301</v>
      </c>
      <c r="O407" s="3" t="b">
        <v>1</v>
      </c>
      <c r="P407" s="3" t="b">
        <v>1</v>
      </c>
      <c r="Q407" s="3" t="b">
        <v>0</v>
      </c>
      <c r="R407" s="3" t="b">
        <v>0</v>
      </c>
    </row>
    <row r="408" spans="1:18" x14ac:dyDescent="0.2">
      <c r="A408" s="7">
        <v>2306.1094899999998</v>
      </c>
      <c r="B408" s="3" t="s">
        <v>49</v>
      </c>
      <c r="C408" s="3">
        <v>0</v>
      </c>
      <c r="D408" s="4">
        <v>7.9546251296996999</v>
      </c>
      <c r="E408" s="4">
        <v>0.116112232208251</v>
      </c>
      <c r="F408" s="3">
        <v>0</v>
      </c>
      <c r="G408" s="4">
        <v>7.9109160900115896</v>
      </c>
      <c r="H408" s="4">
        <v>0.11626625061035099</v>
      </c>
      <c r="I408" s="3">
        <v>0</v>
      </c>
      <c r="J408" s="4">
        <v>10.6681323051452</v>
      </c>
      <c r="K408" s="4">
        <v>0.16854667663574199</v>
      </c>
      <c r="L408" s="3">
        <v>0</v>
      </c>
      <c r="M408" s="4">
        <v>5.5497493743896396</v>
      </c>
      <c r="N408" s="4">
        <v>0.16773653030395499</v>
      </c>
      <c r="O408" s="3" t="b">
        <v>0</v>
      </c>
      <c r="P408" s="3" t="b">
        <v>1</v>
      </c>
      <c r="Q408" s="3" t="b">
        <v>1</v>
      </c>
      <c r="R408" s="3" t="b">
        <v>0</v>
      </c>
    </row>
    <row r="409" spans="1:18" x14ac:dyDescent="0.2">
      <c r="A409" s="7">
        <v>2306.0140299999998</v>
      </c>
      <c r="B409" s="3" t="s">
        <v>18</v>
      </c>
      <c r="C409" s="3">
        <v>0</v>
      </c>
      <c r="D409" s="4">
        <v>12.590431690216001</v>
      </c>
      <c r="E409" s="4">
        <v>0.17044377326965299</v>
      </c>
      <c r="F409" s="3">
        <v>0</v>
      </c>
      <c r="G409" s="4">
        <v>14.222520828246999</v>
      </c>
      <c r="H409" s="4">
        <v>0.11657142639160099</v>
      </c>
      <c r="I409" s="3">
        <v>0</v>
      </c>
      <c r="J409" s="4">
        <v>18.995132923126199</v>
      </c>
      <c r="K409" s="4">
        <v>0.16754031181335399</v>
      </c>
      <c r="L409" s="3">
        <v>0</v>
      </c>
      <c r="M409" s="4">
        <v>10.302971124649</v>
      </c>
      <c r="N409" s="4">
        <v>0.172301530838012</v>
      </c>
      <c r="O409" s="3" t="b">
        <v>0</v>
      </c>
      <c r="P409" s="3" t="b">
        <v>1</v>
      </c>
      <c r="Q409" s="3" t="b">
        <v>0</v>
      </c>
      <c r="R409" s="3" t="b">
        <v>1</v>
      </c>
    </row>
    <row r="410" spans="1:18" x14ac:dyDescent="0.2">
      <c r="A410" s="7">
        <v>2306.0151099999998</v>
      </c>
      <c r="B410" s="3" t="s">
        <v>10</v>
      </c>
      <c r="C410" s="3">
        <v>0</v>
      </c>
      <c r="D410" s="4">
        <v>21.101854562759399</v>
      </c>
      <c r="E410" s="4">
        <v>0.167166233062744</v>
      </c>
      <c r="F410" s="3">
        <v>0</v>
      </c>
      <c r="G410" s="4">
        <v>19.676608085632299</v>
      </c>
      <c r="H410" s="4">
        <v>0.16810083389282199</v>
      </c>
      <c r="I410" s="3">
        <v>0</v>
      </c>
      <c r="J410" s="4">
        <v>22.611020088195801</v>
      </c>
      <c r="K410" s="4">
        <v>0.167590141296386</v>
      </c>
      <c r="L410" s="3">
        <v>0</v>
      </c>
      <c r="M410" s="4">
        <v>13.863909482955901</v>
      </c>
      <c r="N410" s="4">
        <v>0.16871523857116699</v>
      </c>
      <c r="O410" s="3" t="b">
        <v>0</v>
      </c>
      <c r="P410" s="3" t="b">
        <v>1</v>
      </c>
      <c r="Q410" s="3" t="b">
        <v>1</v>
      </c>
      <c r="R410" s="3" t="b">
        <v>0</v>
      </c>
    </row>
    <row r="411" spans="1:18" x14ac:dyDescent="0.2">
      <c r="A411" s="7">
        <v>2306.0046900000002</v>
      </c>
      <c r="B411" s="3" t="s">
        <v>12</v>
      </c>
      <c r="C411" s="3">
        <v>0</v>
      </c>
      <c r="D411" s="4">
        <v>12.732833385467501</v>
      </c>
      <c r="E411" s="4">
        <v>0.16698575019836401</v>
      </c>
      <c r="F411" s="3">
        <v>0</v>
      </c>
      <c r="G411" s="4">
        <v>8.2824635505676198</v>
      </c>
      <c r="H411" s="4">
        <v>0.16720533370971599</v>
      </c>
      <c r="I411" s="3">
        <v>12</v>
      </c>
      <c r="J411" s="4">
        <v>11.972908020019499</v>
      </c>
      <c r="K411" s="4">
        <v>0.22156572341918901</v>
      </c>
      <c r="L411" s="3">
        <v>0</v>
      </c>
      <c r="M411" s="4">
        <v>8.0819778442382795</v>
      </c>
      <c r="N411" s="4">
        <v>0.174199819564819</v>
      </c>
      <c r="O411" s="3" t="b">
        <v>1</v>
      </c>
      <c r="P411" s="3" t="b">
        <v>1</v>
      </c>
      <c r="Q411" s="3" t="b">
        <v>0</v>
      </c>
      <c r="R411" s="3" t="b">
        <v>0</v>
      </c>
    </row>
    <row r="412" spans="1:18" x14ac:dyDescent="0.2">
      <c r="A412" s="7">
        <v>2306.0016000000001</v>
      </c>
      <c r="B412" s="3" t="s">
        <v>14</v>
      </c>
      <c r="C412" s="3">
        <v>0</v>
      </c>
      <c r="D412" s="4">
        <v>17.6515133380889</v>
      </c>
      <c r="E412" s="4">
        <v>0.16727209091186501</v>
      </c>
      <c r="F412" s="3">
        <v>0</v>
      </c>
      <c r="G412" s="4">
        <v>15.6523308753967</v>
      </c>
      <c r="H412" s="4">
        <v>0.167076826095581</v>
      </c>
      <c r="I412" s="3">
        <v>0</v>
      </c>
      <c r="J412" s="4">
        <v>15.100073099136299</v>
      </c>
      <c r="K412" s="4">
        <v>0.11663818359375</v>
      </c>
      <c r="L412" s="3">
        <v>0</v>
      </c>
      <c r="M412" s="4">
        <v>9.5775487422943097</v>
      </c>
      <c r="N412" s="4">
        <v>0.17810988426208399</v>
      </c>
      <c r="O412" s="3" t="b">
        <v>1</v>
      </c>
      <c r="P412" s="3" t="b">
        <v>1</v>
      </c>
      <c r="Q412" s="3" t="b">
        <v>1</v>
      </c>
      <c r="R412" s="3" t="b">
        <v>1</v>
      </c>
    </row>
    <row r="413" spans="1:18" x14ac:dyDescent="0.2">
      <c r="A413" s="7">
        <v>2306.0039400000001</v>
      </c>
      <c r="B413" s="3" t="s">
        <v>16</v>
      </c>
      <c r="C413" s="3">
        <v>0</v>
      </c>
      <c r="D413" s="4">
        <v>12.6039459705352</v>
      </c>
      <c r="E413" s="4">
        <v>0.11613345146179101</v>
      </c>
      <c r="F413" s="3">
        <v>0</v>
      </c>
      <c r="G413" s="4">
        <v>11.4971616268157</v>
      </c>
      <c r="H413" s="4">
        <v>0.116111040115356</v>
      </c>
      <c r="I413" s="3">
        <v>0</v>
      </c>
      <c r="J413" s="4">
        <v>7.4063804149627597</v>
      </c>
      <c r="K413" s="4">
        <v>0.17287349700927701</v>
      </c>
      <c r="L413" s="3">
        <v>0</v>
      </c>
      <c r="M413" s="4">
        <v>6.5569784641265798</v>
      </c>
      <c r="N413" s="4">
        <v>0.17421412467956501</v>
      </c>
      <c r="O413" s="3" t="b">
        <v>0</v>
      </c>
      <c r="P413" s="3" t="b">
        <v>1</v>
      </c>
      <c r="Q413" s="3" t="b">
        <v>0</v>
      </c>
      <c r="R413" s="3" t="b">
        <v>0</v>
      </c>
    </row>
    <row r="414" spans="1:18" x14ac:dyDescent="0.2">
      <c r="A414" s="7">
        <v>2306.0022100000001</v>
      </c>
      <c r="B414" s="3" t="s">
        <v>18</v>
      </c>
      <c r="C414" s="3">
        <v>0</v>
      </c>
      <c r="D414" s="4">
        <v>73.280459403991699</v>
      </c>
      <c r="E414" s="4">
        <v>0.17044997215270899</v>
      </c>
      <c r="F414" s="3">
        <v>0</v>
      </c>
      <c r="G414" s="4">
        <v>74.837545394897404</v>
      </c>
      <c r="H414" s="4">
        <v>0.168183803558349</v>
      </c>
      <c r="I414" s="3">
        <v>12</v>
      </c>
      <c r="J414" s="4">
        <v>84.764908790588294</v>
      </c>
      <c r="K414" s="4">
        <v>0.22108078002929599</v>
      </c>
      <c r="L414" s="3">
        <v>0</v>
      </c>
      <c r="M414" s="4">
        <v>64.719754934310899</v>
      </c>
      <c r="N414" s="4">
        <v>0.17604947090148901</v>
      </c>
      <c r="O414" s="3" t="b">
        <v>0</v>
      </c>
      <c r="P414" s="3" t="b">
        <v>1</v>
      </c>
      <c r="Q414" s="3" t="b">
        <v>1</v>
      </c>
      <c r="R414" s="3" t="b">
        <v>0</v>
      </c>
    </row>
    <row r="415" spans="1:18" x14ac:dyDescent="0.2">
      <c r="A415" s="7">
        <v>2306.00234</v>
      </c>
      <c r="B415" s="3" t="s">
        <v>23</v>
      </c>
      <c r="C415" s="3">
        <v>0</v>
      </c>
      <c r="D415" s="4">
        <v>4.3923475742339999</v>
      </c>
      <c r="E415" s="4">
        <v>0.119294643402099</v>
      </c>
      <c r="F415" s="3">
        <v>0</v>
      </c>
      <c r="G415" s="4">
        <v>4.0394146442413303</v>
      </c>
      <c r="H415" s="4">
        <v>0.167604684829711</v>
      </c>
      <c r="I415" s="3">
        <v>0</v>
      </c>
      <c r="J415" s="4">
        <v>4.44065117835998</v>
      </c>
      <c r="K415" s="4">
        <v>0.16880536079406699</v>
      </c>
      <c r="L415" s="3">
        <v>0</v>
      </c>
      <c r="M415" s="4">
        <v>3.4925947189331001</v>
      </c>
      <c r="N415" s="4">
        <v>0.115968942642211</v>
      </c>
      <c r="O415" s="3" t="b">
        <v>1</v>
      </c>
      <c r="P415" s="3" t="b">
        <v>1</v>
      </c>
      <c r="Q415" s="3" t="b">
        <v>1</v>
      </c>
      <c r="R415" s="3" t="b">
        <v>1</v>
      </c>
    </row>
    <row r="416" spans="1:18" x14ac:dyDescent="0.2">
      <c r="A416" s="7">
        <v>2306.0420199999999</v>
      </c>
      <c r="B416" s="3" t="s">
        <v>70</v>
      </c>
      <c r="C416" s="3">
        <v>0</v>
      </c>
      <c r="D416" s="4">
        <v>18.9200453758239</v>
      </c>
      <c r="E416" s="4">
        <v>0.11761450767517</v>
      </c>
      <c r="F416" s="3">
        <v>0</v>
      </c>
      <c r="G416" s="4">
        <v>18.353721857070902</v>
      </c>
      <c r="H416" s="4">
        <v>0.17507338523864699</v>
      </c>
      <c r="I416" s="3">
        <v>0</v>
      </c>
      <c r="J416" s="4">
        <v>24.883050680160501</v>
      </c>
      <c r="K416" s="4">
        <v>0.16705894470214799</v>
      </c>
      <c r="L416" s="3">
        <v>0</v>
      </c>
      <c r="M416" s="4">
        <v>13.0709891319274</v>
      </c>
      <c r="N416" s="4">
        <v>0.168359994888305</v>
      </c>
      <c r="O416" s="3" t="b">
        <v>1</v>
      </c>
      <c r="P416" s="3" t="b">
        <v>1</v>
      </c>
      <c r="Q416" s="3" t="b">
        <v>1</v>
      </c>
      <c r="R416" s="3" t="b">
        <v>1</v>
      </c>
    </row>
    <row r="417" spans="1:18" x14ac:dyDescent="0.2">
      <c r="A417" s="7">
        <v>2306.0021400000001</v>
      </c>
      <c r="B417" s="3" t="s">
        <v>13</v>
      </c>
      <c r="C417" s="3">
        <v>0</v>
      </c>
      <c r="D417" s="4">
        <v>8.7280733585357595</v>
      </c>
      <c r="E417" s="4">
        <v>0.11877560615539499</v>
      </c>
      <c r="F417" s="3">
        <v>0</v>
      </c>
      <c r="G417" s="4">
        <v>9.2941126823425293</v>
      </c>
      <c r="H417" s="4">
        <v>0.169552326202392</v>
      </c>
      <c r="I417" s="3">
        <v>0</v>
      </c>
      <c r="J417" s="4">
        <v>10.982087373733499</v>
      </c>
      <c r="K417" s="4">
        <v>0.11712098121643</v>
      </c>
      <c r="L417" s="3">
        <v>0</v>
      </c>
      <c r="M417" s="4">
        <v>5.44988584518432</v>
      </c>
      <c r="N417" s="4">
        <v>0.16893649101257299</v>
      </c>
      <c r="O417" s="3" t="b">
        <v>1</v>
      </c>
      <c r="P417" s="3" t="b">
        <v>1</v>
      </c>
      <c r="Q417" s="3" t="b">
        <v>1</v>
      </c>
      <c r="R417" s="3" t="b">
        <v>1</v>
      </c>
    </row>
    <row r="418" spans="1:18" x14ac:dyDescent="0.2">
      <c r="A418" s="7">
        <v>2306.01935</v>
      </c>
      <c r="B418" s="3" t="s">
        <v>71</v>
      </c>
      <c r="C418" s="3">
        <v>0</v>
      </c>
      <c r="D418" s="4">
        <v>16.697744607925401</v>
      </c>
      <c r="E418" s="4">
        <v>0.11540484428405701</v>
      </c>
      <c r="F418" s="3">
        <v>0</v>
      </c>
      <c r="G418" s="4">
        <v>17.416457891464201</v>
      </c>
      <c r="H418" s="4">
        <v>0.16832756996154699</v>
      </c>
      <c r="I418" s="3">
        <v>0</v>
      </c>
      <c r="J418" s="4">
        <v>17.5050530433654</v>
      </c>
      <c r="K418" s="4">
        <v>0.169890642166137</v>
      </c>
      <c r="L418" s="3">
        <v>0</v>
      </c>
      <c r="M418" s="4">
        <v>10.484019279479901</v>
      </c>
      <c r="N418" s="4">
        <v>0.172214984893798</v>
      </c>
      <c r="O418" s="3" t="b">
        <v>1</v>
      </c>
      <c r="P418" s="3" t="b">
        <v>1</v>
      </c>
      <c r="Q418" s="3" t="b">
        <v>1</v>
      </c>
      <c r="R418" s="3" t="b">
        <v>1</v>
      </c>
    </row>
    <row r="419" spans="1:18" x14ac:dyDescent="0.2">
      <c r="A419" s="7">
        <v>2306.02792</v>
      </c>
      <c r="B419" s="3" t="s">
        <v>13</v>
      </c>
      <c r="C419" s="3">
        <v>0</v>
      </c>
      <c r="D419" s="4">
        <v>14.951713323593101</v>
      </c>
      <c r="E419" s="4">
        <v>0.173853874206542</v>
      </c>
      <c r="F419" s="3">
        <v>0</v>
      </c>
      <c r="G419" s="4">
        <v>14.747976541519099</v>
      </c>
      <c r="H419" s="4">
        <v>0.16743111610412501</v>
      </c>
      <c r="I419" s="3">
        <v>0</v>
      </c>
      <c r="J419" s="4">
        <v>16.301825523376401</v>
      </c>
      <c r="K419" s="4">
        <v>0.11620354652404701</v>
      </c>
      <c r="L419" s="3">
        <v>0</v>
      </c>
      <c r="M419" s="4">
        <v>9.6417171955108607</v>
      </c>
      <c r="N419" s="4">
        <v>0.173904418945312</v>
      </c>
      <c r="O419" s="3" t="b">
        <v>0</v>
      </c>
      <c r="P419" s="3" t="b">
        <v>1</v>
      </c>
      <c r="Q419" s="3" t="b">
        <v>1</v>
      </c>
      <c r="R419" s="3" t="b">
        <v>0</v>
      </c>
    </row>
    <row r="420" spans="1:18" x14ac:dyDescent="0.2">
      <c r="A420" s="7">
        <v>2306.0413199999998</v>
      </c>
      <c r="B420" s="3" t="s">
        <v>13</v>
      </c>
      <c r="C420" s="3">
        <v>0</v>
      </c>
      <c r="D420" s="4">
        <v>12.1318180561065</v>
      </c>
      <c r="E420" s="4">
        <v>0.115790367126464</v>
      </c>
      <c r="F420" s="3">
        <v>0</v>
      </c>
      <c r="G420" s="4">
        <v>11.3432824611663</v>
      </c>
      <c r="H420" s="4">
        <v>0.116130828857421</v>
      </c>
      <c r="I420" s="3">
        <v>0</v>
      </c>
      <c r="J420" s="4">
        <v>12.853854894637999</v>
      </c>
      <c r="K420" s="4">
        <v>0.169995307922363</v>
      </c>
      <c r="L420" s="3">
        <v>0</v>
      </c>
      <c r="M420" s="4">
        <v>8.1689863204956001</v>
      </c>
      <c r="N420" s="4">
        <v>0.17412328720092701</v>
      </c>
      <c r="O420" s="3" t="b">
        <v>1</v>
      </c>
      <c r="P420" s="3" t="b">
        <v>1</v>
      </c>
      <c r="Q420" s="3" t="b">
        <v>1</v>
      </c>
      <c r="R420" s="3" t="b">
        <v>1</v>
      </c>
    </row>
    <row r="421" spans="1:18" x14ac:dyDescent="0.2">
      <c r="A421" s="7">
        <v>2306.0165999999999</v>
      </c>
      <c r="B421" s="3" t="s">
        <v>10</v>
      </c>
      <c r="C421" s="3">
        <v>0</v>
      </c>
      <c r="D421" s="4">
        <v>13.1849837303161</v>
      </c>
      <c r="E421" s="4">
        <v>0.16703224182128901</v>
      </c>
      <c r="F421" s="3">
        <v>0</v>
      </c>
      <c r="G421" s="4">
        <v>11.994225025177</v>
      </c>
      <c r="H421" s="4">
        <v>0.17084550857543901</v>
      </c>
      <c r="I421" s="3">
        <v>12</v>
      </c>
      <c r="J421" s="4">
        <v>12.5943803787231</v>
      </c>
      <c r="K421" s="4">
        <v>0.220743417739868</v>
      </c>
      <c r="L421" s="3">
        <v>0</v>
      </c>
      <c r="M421" s="4">
        <v>8.0212986469268799</v>
      </c>
      <c r="N421" s="4">
        <v>0.16712617874145499</v>
      </c>
      <c r="O421" s="3" t="b">
        <v>1</v>
      </c>
      <c r="P421" s="3" t="b">
        <v>1</v>
      </c>
      <c r="Q421" s="3" t="b">
        <v>1</v>
      </c>
      <c r="R421" s="3" t="b">
        <v>1</v>
      </c>
    </row>
    <row r="422" spans="1:18" x14ac:dyDescent="0.2">
      <c r="A422" s="7">
        <v>2306.09175</v>
      </c>
      <c r="B422" s="3" t="s">
        <v>10</v>
      </c>
      <c r="C422" s="3">
        <v>0</v>
      </c>
      <c r="D422" s="4">
        <v>34.526317119598303</v>
      </c>
      <c r="E422" s="4">
        <v>0.175137042999267</v>
      </c>
      <c r="F422" s="3">
        <v>0</v>
      </c>
      <c r="G422" s="4">
        <v>34.026011705398503</v>
      </c>
      <c r="H422" s="4">
        <v>0.116582632064819</v>
      </c>
      <c r="I422" s="3">
        <v>0</v>
      </c>
      <c r="J422" s="4">
        <v>38.3350698947906</v>
      </c>
      <c r="K422" s="4">
        <v>0.168693542480468</v>
      </c>
      <c r="L422" s="3">
        <v>0</v>
      </c>
      <c r="M422" s="4">
        <v>24.745009183883599</v>
      </c>
      <c r="N422" s="4">
        <v>0.17370057106018</v>
      </c>
      <c r="O422" s="3" t="b">
        <v>1</v>
      </c>
      <c r="P422" s="3" t="b">
        <v>1</v>
      </c>
      <c r="Q422" s="3" t="b">
        <v>1</v>
      </c>
      <c r="R422" s="3" t="b">
        <v>1</v>
      </c>
    </row>
    <row r="423" spans="1:18" x14ac:dyDescent="0.2">
      <c r="A423" s="7">
        <v>2306.0010299999999</v>
      </c>
      <c r="B423" s="3" t="s">
        <v>10</v>
      </c>
      <c r="C423" s="3">
        <v>0</v>
      </c>
      <c r="D423" s="4">
        <v>40.462638854980398</v>
      </c>
      <c r="E423" s="4">
        <v>0.16671586036682101</v>
      </c>
      <c r="F423" s="3">
        <v>0</v>
      </c>
      <c r="G423" s="4">
        <v>44.934041023254402</v>
      </c>
      <c r="H423" s="4">
        <v>0.169727087020874</v>
      </c>
      <c r="I423" s="3">
        <v>0</v>
      </c>
      <c r="J423" s="4">
        <v>44.611984014511101</v>
      </c>
      <c r="K423" s="4">
        <v>0.16846871376037501</v>
      </c>
      <c r="L423" s="3">
        <v>0</v>
      </c>
      <c r="M423" s="4">
        <v>26.668046712875299</v>
      </c>
      <c r="N423" s="4">
        <v>0.17428541183471599</v>
      </c>
      <c r="O423" s="3" t="b">
        <v>0</v>
      </c>
      <c r="P423" s="3" t="b">
        <v>1</v>
      </c>
      <c r="Q423" s="3" t="b">
        <v>1</v>
      </c>
      <c r="R423" s="3" t="b">
        <v>0</v>
      </c>
    </row>
    <row r="424" spans="1:18" x14ac:dyDescent="0.2">
      <c r="A424" s="7">
        <v>2306.0026600000001</v>
      </c>
      <c r="B424" s="3" t="s">
        <v>10</v>
      </c>
      <c r="C424" s="3">
        <v>0</v>
      </c>
      <c r="D424" s="4">
        <v>15.539482116699199</v>
      </c>
      <c r="E424" s="4">
        <v>0.116338491439819</v>
      </c>
      <c r="F424" s="3">
        <v>0</v>
      </c>
      <c r="G424" s="4">
        <v>14.0980794429779</v>
      </c>
      <c r="H424" s="4">
        <v>0.116138935089111</v>
      </c>
      <c r="I424" s="3">
        <v>0</v>
      </c>
      <c r="J424" s="4">
        <v>15.577901840209901</v>
      </c>
      <c r="K424" s="4">
        <v>0.116879224777221</v>
      </c>
      <c r="L424" s="3">
        <v>0</v>
      </c>
      <c r="M424" s="4">
        <v>9.9785637855529803</v>
      </c>
      <c r="N424" s="4">
        <v>0.170716762542724</v>
      </c>
      <c r="O424" s="3" t="b">
        <v>0</v>
      </c>
      <c r="P424" s="3" t="b">
        <v>1</v>
      </c>
      <c r="Q424" s="3" t="b">
        <v>1</v>
      </c>
      <c r="R424" s="3" t="b">
        <v>0</v>
      </c>
    </row>
    <row r="425" spans="1:18" x14ac:dyDescent="0.2">
      <c r="A425" s="7">
        <v>2306.0459799999999</v>
      </c>
      <c r="B425" s="3" t="s">
        <v>38</v>
      </c>
      <c r="C425" s="3">
        <v>0</v>
      </c>
      <c r="D425" s="4">
        <v>11.0640170574188</v>
      </c>
      <c r="E425" s="4">
        <v>0.116120815277099</v>
      </c>
      <c r="F425" s="3">
        <v>0</v>
      </c>
      <c r="G425" s="4">
        <v>10.0701928138732</v>
      </c>
      <c r="H425" s="4">
        <v>0.11706876754760701</v>
      </c>
      <c r="I425" s="3">
        <v>0</v>
      </c>
      <c r="J425" s="4">
        <v>10.369866132736201</v>
      </c>
      <c r="K425" s="4">
        <v>0.168482780456542</v>
      </c>
      <c r="L425" s="3">
        <v>0</v>
      </c>
      <c r="M425" s="4">
        <v>6.6359066963195801</v>
      </c>
      <c r="N425" s="4">
        <v>0.17273068428039501</v>
      </c>
      <c r="O425" s="3" t="b">
        <v>1</v>
      </c>
      <c r="P425" s="3" t="b">
        <v>1</v>
      </c>
      <c r="Q425" s="3" t="b">
        <v>1</v>
      </c>
      <c r="R425" s="3" t="b">
        <v>1</v>
      </c>
    </row>
    <row r="426" spans="1:18" x14ac:dyDescent="0.2">
      <c r="A426" s="7">
        <v>2306.00299</v>
      </c>
      <c r="B426" s="3" t="s">
        <v>10</v>
      </c>
      <c r="C426" s="3">
        <v>0</v>
      </c>
      <c r="D426" s="4">
        <v>14.2568840980529</v>
      </c>
      <c r="E426" s="4">
        <v>0.116286277770996</v>
      </c>
      <c r="F426" s="3">
        <v>0</v>
      </c>
      <c r="G426" s="4">
        <v>12.784840822219801</v>
      </c>
      <c r="H426" s="4">
        <v>0.174897670745849</v>
      </c>
      <c r="I426" s="3">
        <v>0</v>
      </c>
      <c r="J426" s="4">
        <v>13.5573971271514</v>
      </c>
      <c r="K426" s="4">
        <v>0.17175745964050201</v>
      </c>
      <c r="L426" s="3">
        <v>0</v>
      </c>
      <c r="M426" s="4">
        <v>9.4755024909973091</v>
      </c>
      <c r="N426" s="4">
        <v>0.168111562728881</v>
      </c>
      <c r="O426" s="3" t="b">
        <v>1</v>
      </c>
      <c r="P426" s="3" t="b">
        <v>1</v>
      </c>
      <c r="Q426" s="3" t="b">
        <v>1</v>
      </c>
      <c r="R426" s="3" t="b">
        <v>1</v>
      </c>
    </row>
    <row r="427" spans="1:18" x14ac:dyDescent="0.2">
      <c r="A427" s="7">
        <v>2306.00081</v>
      </c>
      <c r="B427" s="3" t="s">
        <v>18</v>
      </c>
      <c r="C427" s="3">
        <v>0</v>
      </c>
      <c r="D427" s="4">
        <v>17.339219093322701</v>
      </c>
      <c r="E427" s="4">
        <v>0.16927790641784601</v>
      </c>
      <c r="F427" s="3">
        <v>0</v>
      </c>
      <c r="G427" s="4">
        <v>16.4261763095855</v>
      </c>
      <c r="H427" s="4">
        <v>0.170429468154907</v>
      </c>
      <c r="I427" s="3">
        <v>12</v>
      </c>
      <c r="J427" s="4">
        <v>16.627623558044402</v>
      </c>
      <c r="K427" s="4">
        <v>0.16644191741943301</v>
      </c>
      <c r="L427" s="3">
        <v>0</v>
      </c>
      <c r="M427" s="4">
        <v>13.687116622924799</v>
      </c>
      <c r="N427" s="4">
        <v>0.17237353324890101</v>
      </c>
      <c r="O427" s="3" t="b">
        <v>1</v>
      </c>
      <c r="P427" s="3" t="b">
        <v>1</v>
      </c>
      <c r="Q427" s="3" t="b">
        <v>1</v>
      </c>
      <c r="R427" s="3" t="b">
        <v>1</v>
      </c>
    </row>
    <row r="428" spans="1:18" x14ac:dyDescent="0.2">
      <c r="A428" s="7">
        <v>2306.0013800000002</v>
      </c>
      <c r="B428" s="3" t="s">
        <v>16</v>
      </c>
      <c r="C428" s="3">
        <v>0</v>
      </c>
      <c r="D428" s="4">
        <v>12.5091784000396</v>
      </c>
      <c r="E428" s="4">
        <v>0.116221666336059</v>
      </c>
      <c r="F428" s="3">
        <v>0</v>
      </c>
      <c r="G428" s="4">
        <v>12.1030087471008</v>
      </c>
      <c r="H428" s="4">
        <v>0.17078495025634699</v>
      </c>
      <c r="I428" s="3">
        <v>0</v>
      </c>
      <c r="J428" s="4">
        <v>12.6066370010375</v>
      </c>
      <c r="K428" s="4">
        <v>0.116156578063964</v>
      </c>
      <c r="L428" s="3">
        <v>0</v>
      </c>
      <c r="M428" s="4">
        <v>9.2905488014221191</v>
      </c>
      <c r="N428" s="4">
        <v>0.17041897773742601</v>
      </c>
      <c r="O428" s="3" t="b">
        <v>1</v>
      </c>
      <c r="P428" s="3" t="b">
        <v>1</v>
      </c>
      <c r="Q428" s="3" t="b">
        <v>1</v>
      </c>
      <c r="R428" s="3" t="b">
        <v>1</v>
      </c>
    </row>
    <row r="429" spans="1:18" x14ac:dyDescent="0.2">
      <c r="A429" s="7">
        <v>2306.0022899999999</v>
      </c>
      <c r="B429" s="3" t="s">
        <v>17</v>
      </c>
      <c r="C429" s="3">
        <v>0</v>
      </c>
      <c r="D429" s="4">
        <v>15.3533692359924</v>
      </c>
      <c r="E429" s="4">
        <v>0.166291713714599</v>
      </c>
      <c r="F429" s="3">
        <v>0</v>
      </c>
      <c r="G429" s="4">
        <v>17.296709775924601</v>
      </c>
      <c r="H429" s="4">
        <v>0.16661643981933499</v>
      </c>
      <c r="I429" s="3">
        <v>12</v>
      </c>
      <c r="J429" s="4">
        <v>13.536749839782701</v>
      </c>
      <c r="K429" s="4">
        <v>0.16651654243469199</v>
      </c>
      <c r="L429" s="3">
        <v>0</v>
      </c>
      <c r="M429" s="4">
        <v>9.3699517250061</v>
      </c>
      <c r="N429" s="4">
        <v>0.17060685157775801</v>
      </c>
      <c r="O429" s="3" t="b">
        <v>0</v>
      </c>
      <c r="P429" s="3" t="b">
        <v>0</v>
      </c>
      <c r="Q429" s="3" t="b">
        <v>1</v>
      </c>
      <c r="R429" s="3" t="b">
        <v>0</v>
      </c>
    </row>
    <row r="430" spans="1:18" x14ac:dyDescent="0.2">
      <c r="A430" s="7">
        <v>2306.0015600000002</v>
      </c>
      <c r="B430" s="3" t="s">
        <v>12</v>
      </c>
      <c r="C430" s="3">
        <v>0</v>
      </c>
      <c r="D430" s="4">
        <v>13.9700820446014</v>
      </c>
      <c r="E430" s="4">
        <v>0.16618514060974099</v>
      </c>
      <c r="F430" s="3">
        <v>0</v>
      </c>
      <c r="G430" s="4">
        <v>13.720652818679801</v>
      </c>
      <c r="H430" s="4">
        <v>0.16709113121032701</v>
      </c>
      <c r="I430" s="3">
        <v>12</v>
      </c>
      <c r="J430" s="4">
        <v>11.996107339859</v>
      </c>
      <c r="K430" s="4">
        <v>0.16630458831787101</v>
      </c>
      <c r="L430" s="3">
        <v>0</v>
      </c>
      <c r="M430" s="4">
        <v>9.9262244701385498</v>
      </c>
      <c r="N430" s="4">
        <v>0.16758203506469699</v>
      </c>
      <c r="O430" s="3" t="b">
        <v>1</v>
      </c>
      <c r="P430" s="3" t="b">
        <v>1</v>
      </c>
      <c r="Q430" s="3" t="b">
        <v>1</v>
      </c>
      <c r="R430" s="3" t="b">
        <v>1</v>
      </c>
    </row>
    <row r="431" spans="1:18" x14ac:dyDescent="0.2">
      <c r="A431" s="7">
        <v>2306.0057999999999</v>
      </c>
      <c r="B431" s="3" t="s">
        <v>72</v>
      </c>
      <c r="C431" s="3">
        <v>0</v>
      </c>
      <c r="D431" s="4">
        <v>27.0309879779815</v>
      </c>
      <c r="E431" s="4">
        <v>0.11594796180725001</v>
      </c>
      <c r="F431" s="3">
        <v>0</v>
      </c>
      <c r="G431" s="4">
        <v>28.095579624176001</v>
      </c>
      <c r="H431" s="4">
        <v>0.170686960220336</v>
      </c>
      <c r="I431" s="3">
        <v>0</v>
      </c>
      <c r="J431" s="4">
        <v>24.546731233596802</v>
      </c>
      <c r="K431" s="4">
        <v>0.16826534271240201</v>
      </c>
      <c r="L431" s="3">
        <v>0</v>
      </c>
      <c r="M431" s="4">
        <v>16.734198570251401</v>
      </c>
      <c r="N431" s="4">
        <v>0.16774439811706501</v>
      </c>
      <c r="O431" s="3" t="b">
        <v>0</v>
      </c>
      <c r="P431" s="3" t="b">
        <v>1</v>
      </c>
      <c r="Q431" s="3" t="b">
        <v>1</v>
      </c>
      <c r="R431" s="3" t="b">
        <v>0</v>
      </c>
    </row>
    <row r="432" spans="1:18" x14ac:dyDescent="0.2">
      <c r="A432" s="7">
        <v>2306.0003000000002</v>
      </c>
      <c r="B432" s="3" t="s">
        <v>57</v>
      </c>
      <c r="C432" s="3">
        <v>12</v>
      </c>
      <c r="D432" s="4">
        <v>0.317246913909912</v>
      </c>
      <c r="E432" s="4">
        <v>0.31775116920471103</v>
      </c>
      <c r="F432" s="3">
        <v>12</v>
      </c>
      <c r="G432" s="4">
        <v>0.42040991783142001</v>
      </c>
      <c r="H432" s="4">
        <v>0.37105131149291898</v>
      </c>
      <c r="I432" s="3">
        <v>12</v>
      </c>
      <c r="J432" s="4">
        <v>0.46920657157897899</v>
      </c>
      <c r="K432" s="4">
        <v>0.116286993026733</v>
      </c>
      <c r="L432" s="3">
        <v>12</v>
      </c>
      <c r="M432" s="4">
        <v>0.47864389419555597</v>
      </c>
      <c r="N432" s="4">
        <v>0.175389289855957</v>
      </c>
      <c r="O432" s="3" t="b">
        <v>0</v>
      </c>
      <c r="P432" s="3" t="b">
        <v>0</v>
      </c>
      <c r="Q432" s="3" t="b">
        <v>0</v>
      </c>
      <c r="R432" s="3" t="b">
        <v>0</v>
      </c>
    </row>
    <row r="433" spans="1:18" x14ac:dyDescent="0.2">
      <c r="A433" s="7">
        <v>2306.00558</v>
      </c>
      <c r="B433" s="3" t="s">
        <v>13</v>
      </c>
      <c r="C433" s="3">
        <v>12</v>
      </c>
      <c r="D433" s="4">
        <v>5.34564185142517</v>
      </c>
      <c r="E433" s="4">
        <v>5.0475969314575204</v>
      </c>
      <c r="F433" s="3">
        <v>12</v>
      </c>
      <c r="G433" s="4">
        <v>5.5955526828765798</v>
      </c>
      <c r="H433" s="4">
        <v>5.64939165115356</v>
      </c>
      <c r="I433" s="3">
        <v>12</v>
      </c>
      <c r="J433" s="4">
        <v>6.1179673671722403</v>
      </c>
      <c r="K433" s="4">
        <v>0.169644355773925</v>
      </c>
      <c r="L433" s="3">
        <v>12</v>
      </c>
      <c r="M433" s="4">
        <v>4.3003842830657897</v>
      </c>
      <c r="N433" s="4">
        <v>0.168796777725219</v>
      </c>
      <c r="O433" s="3" t="b">
        <v>1</v>
      </c>
      <c r="P433" s="3" t="b">
        <v>0</v>
      </c>
      <c r="Q433" s="3" t="b">
        <v>1</v>
      </c>
      <c r="R433" s="3" t="b">
        <v>0</v>
      </c>
    </row>
  </sheetData>
  <mergeCells count="3">
    <mergeCell ref="T4:X4"/>
    <mergeCell ref="T11:X11"/>
    <mergeCell ref="T18:X18"/>
  </mergeCells>
  <conditionalFormatting sqref="C1:C1048576 F1:F1048576 I1:I1048576 L1:L1048576">
    <cfRule type="colorScale" priority="12">
      <colorScale>
        <cfvo type="min"/>
        <cfvo type="max"/>
        <color rgb="FFC5F3C7"/>
        <color rgb="FFFEFDB7"/>
      </colorScale>
    </cfRule>
  </conditionalFormatting>
  <conditionalFormatting sqref="O1:O1048576">
    <cfRule type="cellIs" dxfId="34" priority="1" stopIfTrue="1" operator="equal">
      <formula>TRUE</formula>
    </cfRule>
    <cfRule type="cellIs" dxfId="33" priority="2" stopIfTrue="1" operator="equal">
      <formula>FALSE</formula>
    </cfRule>
    <cfRule type="cellIs" dxfId="32" priority="3" stopIfTrue="1" operator="equal">
      <formula>0</formula>
    </cfRule>
  </conditionalFormatting>
  <conditionalFormatting sqref="P2:R433">
    <cfRule type="cellIs" dxfId="31" priority="13" operator="equal">
      <formula>TRUE</formula>
    </cfRule>
    <cfRule type="cellIs" dxfId="30" priority="14" operator="equal">
      <formula>FALSE</formula>
    </cfRule>
  </conditionalFormatting>
  <conditionalFormatting sqref="T6:T7">
    <cfRule type="colorScale" priority="11">
      <colorScale>
        <cfvo type="min"/>
        <cfvo type="max"/>
        <color rgb="FFC5F3C7"/>
        <color rgb="FFFEFDB7"/>
      </colorScale>
    </cfRule>
  </conditionalFormatting>
  <conditionalFormatting sqref="T13:T14">
    <cfRule type="cellIs" dxfId="29" priority="9" operator="equal">
      <formula>TRUE</formula>
    </cfRule>
    <cfRule type="cellIs" dxfId="28" priority="10" operator="equal">
      <formula>FALSE</formula>
    </cfRule>
  </conditionalFormatting>
  <conditionalFormatting sqref="T20:W31">
    <cfRule type="cellIs" dxfId="27" priority="7" operator="equal">
      <formula>TRUE</formula>
    </cfRule>
    <cfRule type="cellIs" dxfId="26" priority="8" operator="equal">
      <formula>FALSE</formula>
    </cfRule>
  </conditionalFormatting>
  <conditionalFormatting sqref="U6:X7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{45EC2A76-3850-854D-BC0A-0E3330723D53}</x14:id>
        </ext>
      </extLst>
    </cfRule>
  </conditionalFormatting>
  <conditionalFormatting sqref="U13:X14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{73EB5ABF-76F7-CA47-949C-536AFAE93226}</x14:id>
        </ext>
      </extLst>
    </cfRule>
  </conditionalFormatting>
  <conditionalFormatting sqref="X20:X31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{22A56A94-7B03-A848-96F2-F86D449527EE}</x14:id>
        </ext>
      </extLst>
    </cfRule>
  </conditionalFormatting>
  <pageMargins left="0.75" right="0.75" top="1" bottom="1" header="0.5" footer="0.5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5EC2A76-3850-854D-BC0A-0E3330723D5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U6:X7</xm:sqref>
        </x14:conditionalFormatting>
        <x14:conditionalFormatting xmlns:xm="http://schemas.microsoft.com/office/excel/2006/main">
          <x14:cfRule type="dataBar" id="{73EB5ABF-76F7-CA47-949C-536AFAE9322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U13:X14</xm:sqref>
        </x14:conditionalFormatting>
        <x14:conditionalFormatting xmlns:xm="http://schemas.microsoft.com/office/excel/2006/main">
          <x14:cfRule type="dataBar" id="{22A56A94-7B03-A848-96F2-F86D449527E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X20:X31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R1" sqref="R1:R1048576"/>
    </sheetView>
  </sheetViews>
  <sheetFormatPr baseColWidth="10" defaultRowHeight="16" x14ac:dyDescent="0.2"/>
  <cols>
    <col min="1" max="1" width="11.6640625" style="8" bestFit="1" customWidth="1"/>
    <col min="3" max="14" width="7.83203125" customWidth="1"/>
    <col min="15" max="15" width="10.83203125" style="3"/>
  </cols>
  <sheetData>
    <row r="1" spans="1:24" x14ac:dyDescent="0.2">
      <c r="A1" s="6" t="s">
        <v>0</v>
      </c>
      <c r="B1" s="2" t="s">
        <v>2</v>
      </c>
      <c r="C1" s="2" t="s">
        <v>1</v>
      </c>
      <c r="D1" s="2" t="s">
        <v>73</v>
      </c>
      <c r="E1" s="2" t="s">
        <v>74</v>
      </c>
      <c r="F1" s="2" t="s">
        <v>3</v>
      </c>
      <c r="G1" s="2" t="s">
        <v>75</v>
      </c>
      <c r="H1" s="2" t="s">
        <v>78</v>
      </c>
      <c r="I1" s="2" t="s">
        <v>4</v>
      </c>
      <c r="J1" s="2" t="s">
        <v>76</v>
      </c>
      <c r="K1" s="2" t="s">
        <v>79</v>
      </c>
      <c r="L1" s="2" t="s">
        <v>5</v>
      </c>
      <c r="M1" s="2" t="s">
        <v>77</v>
      </c>
      <c r="N1" s="2" t="s">
        <v>80</v>
      </c>
      <c r="O1" s="2" t="s">
        <v>6</v>
      </c>
      <c r="P1" s="2" t="s">
        <v>7</v>
      </c>
      <c r="Q1" s="2" t="s">
        <v>8</v>
      </c>
      <c r="R1" s="2" t="s">
        <v>9</v>
      </c>
    </row>
    <row r="2" spans="1:24" x14ac:dyDescent="0.2">
      <c r="A2" s="7">
        <v>2306.0458699999999</v>
      </c>
      <c r="B2" s="3" t="s">
        <v>10</v>
      </c>
      <c r="C2" s="3">
        <v>0</v>
      </c>
      <c r="D2" s="4">
        <v>5.0411520004272399</v>
      </c>
      <c r="E2" s="4">
        <v>0.27176094055175698</v>
      </c>
      <c r="F2" s="3">
        <v>0</v>
      </c>
      <c r="G2" s="4">
        <v>16.4622335433959</v>
      </c>
      <c r="H2" s="4">
        <v>0.16885638236999501</v>
      </c>
      <c r="I2" s="3">
        <v>0</v>
      </c>
      <c r="J2" s="4">
        <v>16.9130165576934</v>
      </c>
      <c r="K2" s="4">
        <v>0.116395711898803</v>
      </c>
      <c r="L2" s="3">
        <v>0</v>
      </c>
      <c r="M2" s="4">
        <v>11.1895422935485</v>
      </c>
      <c r="N2" s="4">
        <v>0.171660661697387</v>
      </c>
      <c r="O2" s="3" t="b">
        <v>1</v>
      </c>
      <c r="P2" s="3" t="b">
        <v>1</v>
      </c>
      <c r="Q2" s="3" t="b">
        <v>1</v>
      </c>
      <c r="R2" s="3" t="b">
        <v>1</v>
      </c>
    </row>
    <row r="3" spans="1:24" x14ac:dyDescent="0.2">
      <c r="A3" s="7">
        <v>2306.0004899999999</v>
      </c>
      <c r="B3" s="3" t="s">
        <v>11</v>
      </c>
      <c r="C3" s="3">
        <v>0</v>
      </c>
      <c r="D3" s="4">
        <v>18.210252285003602</v>
      </c>
      <c r="E3" s="4">
        <v>0.27031683921813898</v>
      </c>
      <c r="F3" s="3">
        <v>0</v>
      </c>
      <c r="G3" s="4">
        <v>78.946414232254</v>
      </c>
      <c r="H3" s="4">
        <v>0.16752433776855399</v>
      </c>
      <c r="I3" s="3">
        <v>0</v>
      </c>
      <c r="J3" s="4">
        <v>79.332881927490206</v>
      </c>
      <c r="K3" s="4">
        <v>0.16825366020202601</v>
      </c>
      <c r="L3" s="3">
        <v>0</v>
      </c>
      <c r="M3" s="4">
        <v>75.946252107620197</v>
      </c>
      <c r="N3" s="4">
        <v>0.167282104492187</v>
      </c>
      <c r="O3" s="3" t="b">
        <v>0</v>
      </c>
      <c r="P3" s="3" t="b">
        <v>1</v>
      </c>
      <c r="Q3" s="3" t="b">
        <v>0</v>
      </c>
      <c r="R3" s="3" t="b">
        <v>0</v>
      </c>
    </row>
    <row r="4" spans="1:24" x14ac:dyDescent="0.2">
      <c r="A4" s="7">
        <v>2306.1106100000002</v>
      </c>
      <c r="B4" s="3" t="s">
        <v>10</v>
      </c>
      <c r="C4" s="3">
        <v>0</v>
      </c>
      <c r="D4" s="4">
        <v>12.9538044929504</v>
      </c>
      <c r="E4" s="4">
        <v>0.118720293045043</v>
      </c>
      <c r="F4" s="3">
        <v>0</v>
      </c>
      <c r="G4" s="4">
        <v>12.6887030601501</v>
      </c>
      <c r="H4" s="4">
        <v>0.119467973709106</v>
      </c>
      <c r="I4" s="3">
        <v>0</v>
      </c>
      <c r="J4" s="4">
        <v>13.659832000732401</v>
      </c>
      <c r="K4" s="4">
        <v>0.11572146415710401</v>
      </c>
      <c r="L4" s="3">
        <v>0</v>
      </c>
      <c r="M4" s="4">
        <v>10.4242770671844</v>
      </c>
      <c r="N4" s="4">
        <v>0.16766405105590801</v>
      </c>
      <c r="O4" s="3" t="b">
        <v>1</v>
      </c>
      <c r="P4" s="3" t="b">
        <v>1</v>
      </c>
      <c r="Q4" s="3" t="b">
        <v>1</v>
      </c>
      <c r="R4" s="3" t="b">
        <v>1</v>
      </c>
      <c r="T4" s="45" t="s">
        <v>81</v>
      </c>
      <c r="U4" s="45"/>
      <c r="V4" s="45"/>
      <c r="W4" s="45"/>
      <c r="X4" s="45"/>
    </row>
    <row r="5" spans="1:24" x14ac:dyDescent="0.2">
      <c r="A5" s="7">
        <v>2306.0266700000002</v>
      </c>
      <c r="B5" s="3" t="s">
        <v>12</v>
      </c>
      <c r="C5" s="3">
        <v>12</v>
      </c>
      <c r="D5" s="4">
        <v>7.3086347579956001</v>
      </c>
      <c r="E5" s="4">
        <v>0.22159671783447199</v>
      </c>
      <c r="F5" s="3">
        <v>12</v>
      </c>
      <c r="G5" s="4">
        <v>7.60261750221252</v>
      </c>
      <c r="H5" s="4">
        <v>7.9584465026855398</v>
      </c>
      <c r="I5" s="3">
        <v>12</v>
      </c>
      <c r="J5" s="4">
        <v>8.8964641094207693</v>
      </c>
      <c r="K5" s="4">
        <v>0.11689329147338801</v>
      </c>
      <c r="L5" s="3">
        <v>12</v>
      </c>
      <c r="M5" s="4">
        <v>6.2118155956268302</v>
      </c>
      <c r="N5" s="4">
        <v>0.166701555252075</v>
      </c>
      <c r="O5" s="3" t="b">
        <v>1</v>
      </c>
      <c r="P5" s="3" t="b">
        <v>0</v>
      </c>
      <c r="Q5" s="3" t="b">
        <v>1</v>
      </c>
      <c r="R5" s="3" t="b">
        <v>1</v>
      </c>
      <c r="U5" s="1">
        <v>2020</v>
      </c>
      <c r="V5" s="1">
        <v>2021</v>
      </c>
      <c r="W5" s="1">
        <v>2022</v>
      </c>
      <c r="X5" s="1">
        <v>2023</v>
      </c>
    </row>
    <row r="6" spans="1:24" x14ac:dyDescent="0.2">
      <c r="A6" s="7">
        <v>2306.0007000000001</v>
      </c>
      <c r="B6" s="3" t="s">
        <v>10</v>
      </c>
      <c r="C6" s="3">
        <v>0</v>
      </c>
      <c r="D6" s="4">
        <v>6.2467718124389604</v>
      </c>
      <c r="E6" s="4">
        <v>0.21661186218261699</v>
      </c>
      <c r="F6" s="3">
        <v>0</v>
      </c>
      <c r="G6" s="4">
        <v>17.959355831146201</v>
      </c>
      <c r="H6" s="4">
        <v>0.16881728172302199</v>
      </c>
      <c r="I6" s="3">
        <v>0</v>
      </c>
      <c r="J6" s="4">
        <v>22.8989577293396</v>
      </c>
      <c r="K6" s="4">
        <v>0.17211389541625899</v>
      </c>
      <c r="L6" s="3">
        <v>0</v>
      </c>
      <c r="M6" s="4">
        <v>15.1112751960754</v>
      </c>
      <c r="N6" s="4">
        <v>0.16667699813842701</v>
      </c>
      <c r="O6" s="3" t="b">
        <v>0</v>
      </c>
      <c r="P6" s="3" t="b">
        <v>1</v>
      </c>
      <c r="Q6" s="3" t="b">
        <v>1</v>
      </c>
      <c r="R6" s="3" t="b">
        <v>0</v>
      </c>
      <c r="T6" s="2">
        <v>0</v>
      </c>
      <c r="U6">
        <f>COUNTIF($C:$C,$T6)</f>
        <v>378</v>
      </c>
      <c r="V6">
        <f>COUNTIF($F:$F,$T6)</f>
        <v>390</v>
      </c>
      <c r="W6">
        <f>COUNTIF($I:$I,$T6)</f>
        <v>308</v>
      </c>
      <c r="X6">
        <f>COUNTIF($L:$L,$T6)</f>
        <v>381</v>
      </c>
    </row>
    <row r="7" spans="1:24" x14ac:dyDescent="0.2">
      <c r="A7" s="7">
        <v>2306.0270799999998</v>
      </c>
      <c r="B7" s="3" t="s">
        <v>13</v>
      </c>
      <c r="C7" s="3">
        <v>0</v>
      </c>
      <c r="D7" s="4">
        <v>15.986133813858</v>
      </c>
      <c r="E7" s="4">
        <v>0.16840696334838801</v>
      </c>
      <c r="F7" s="3">
        <v>0</v>
      </c>
      <c r="G7" s="4">
        <v>15.7160737514495</v>
      </c>
      <c r="H7" s="4">
        <v>0.170034170150756</v>
      </c>
      <c r="I7" s="3">
        <v>12</v>
      </c>
      <c r="J7" s="4">
        <v>21.431244850158599</v>
      </c>
      <c r="K7" s="4">
        <v>0.21663904190063399</v>
      </c>
      <c r="L7" s="3">
        <v>0</v>
      </c>
      <c r="M7" s="4">
        <v>11.9319434165954</v>
      </c>
      <c r="N7" s="4">
        <v>0.16713619232177701</v>
      </c>
      <c r="O7" s="3" t="b">
        <v>0</v>
      </c>
      <c r="P7" s="3" t="b">
        <v>1</v>
      </c>
      <c r="Q7" s="3" t="b">
        <v>1</v>
      </c>
      <c r="R7" s="3" t="b">
        <v>0</v>
      </c>
      <c r="T7" s="2">
        <v>12</v>
      </c>
      <c r="U7">
        <f>COUNTIF($C:$C,$T7)</f>
        <v>54</v>
      </c>
      <c r="V7">
        <f>COUNTIF($F:$F,$T7)</f>
        <v>41</v>
      </c>
      <c r="W7">
        <f>COUNTIF($I:$I,$T7)</f>
        <v>124</v>
      </c>
      <c r="X7">
        <f>COUNTIF($L:$L,$T7)</f>
        <v>51</v>
      </c>
    </row>
    <row r="8" spans="1:24" x14ac:dyDescent="0.2">
      <c r="A8" s="7">
        <v>2306.0048900000002</v>
      </c>
      <c r="B8" s="3" t="s">
        <v>14</v>
      </c>
      <c r="C8" s="3">
        <v>0</v>
      </c>
      <c r="D8" s="4">
        <v>10.076996088027901</v>
      </c>
      <c r="E8" s="4">
        <v>0.167122602462768</v>
      </c>
      <c r="F8" s="3">
        <v>0</v>
      </c>
      <c r="G8" s="4">
        <v>9.7199501991271902</v>
      </c>
      <c r="H8" s="4">
        <v>0.168125391006469</v>
      </c>
      <c r="I8" s="3">
        <v>12</v>
      </c>
      <c r="J8" s="4">
        <v>11.4274368286132</v>
      </c>
      <c r="K8" s="4">
        <v>0.21802568435668901</v>
      </c>
      <c r="L8" s="3">
        <v>0</v>
      </c>
      <c r="M8" s="4">
        <v>7.1239981651306099</v>
      </c>
      <c r="N8" s="4">
        <v>0.17018175125122001</v>
      </c>
      <c r="O8" s="3" t="b">
        <v>1</v>
      </c>
      <c r="P8" s="3" t="b">
        <v>1</v>
      </c>
      <c r="Q8" s="3" t="b">
        <v>1</v>
      </c>
      <c r="R8" s="3" t="b">
        <v>1</v>
      </c>
      <c r="T8" s="9" t="s">
        <v>82</v>
      </c>
      <c r="U8" s="9">
        <f>SUM(U6:U7)</f>
        <v>432</v>
      </c>
      <c r="V8" s="9">
        <f>SUM(V6:V7)</f>
        <v>431</v>
      </c>
      <c r="W8" s="9">
        <f t="shared" ref="W8:X8" si="0">SUM(W6:W7)</f>
        <v>432</v>
      </c>
      <c r="X8" s="9">
        <f t="shared" si="0"/>
        <v>432</v>
      </c>
    </row>
    <row r="9" spans="1:24" x14ac:dyDescent="0.2">
      <c r="A9" s="7">
        <v>2306.00432</v>
      </c>
      <c r="B9" s="3" t="s">
        <v>10</v>
      </c>
      <c r="C9" s="3">
        <v>0</v>
      </c>
      <c r="D9" s="4">
        <v>13.679041385650599</v>
      </c>
      <c r="E9" s="4">
        <v>0.1712327003479</v>
      </c>
      <c r="F9" s="3">
        <v>0</v>
      </c>
      <c r="G9" s="4">
        <v>9.4284846782684308</v>
      </c>
      <c r="H9" s="4">
        <v>0.17141056060790999</v>
      </c>
      <c r="I9" s="3">
        <v>12</v>
      </c>
      <c r="J9" s="4">
        <v>11.1318035125732</v>
      </c>
      <c r="K9" s="4">
        <v>0.218157768249511</v>
      </c>
      <c r="L9" s="3">
        <v>0</v>
      </c>
      <c r="M9" s="4">
        <v>6.5564692020416198</v>
      </c>
      <c r="N9" s="4">
        <v>0.21734857559204099</v>
      </c>
      <c r="O9" s="3" t="b">
        <v>1</v>
      </c>
      <c r="P9" s="3" t="b">
        <v>1</v>
      </c>
      <c r="Q9" s="3" t="b">
        <v>1</v>
      </c>
      <c r="R9" s="3" t="b">
        <v>1</v>
      </c>
    </row>
    <row r="10" spans="1:24" x14ac:dyDescent="0.2">
      <c r="A10" s="7">
        <v>2306.06241</v>
      </c>
      <c r="B10" s="3" t="s">
        <v>12</v>
      </c>
      <c r="C10" s="3">
        <v>0</v>
      </c>
      <c r="D10" s="4">
        <v>27.6759226322174</v>
      </c>
      <c r="E10" s="4">
        <v>0.18453788757324199</v>
      </c>
      <c r="F10" s="3">
        <v>0</v>
      </c>
      <c r="G10" s="4">
        <v>40.570250749587998</v>
      </c>
      <c r="H10" s="4">
        <v>0.117070913314819</v>
      </c>
      <c r="I10" s="3">
        <v>0</v>
      </c>
      <c r="J10" s="4">
        <v>47.866457223892198</v>
      </c>
      <c r="K10" s="4">
        <v>0.11679410934448201</v>
      </c>
      <c r="L10" s="3">
        <v>0</v>
      </c>
      <c r="M10" s="4">
        <v>43.257332086563103</v>
      </c>
      <c r="N10" s="4">
        <v>0.1694176197052</v>
      </c>
      <c r="O10" s="3" t="b">
        <v>1</v>
      </c>
      <c r="P10" s="3" t="b">
        <v>1</v>
      </c>
      <c r="Q10" s="3" t="b">
        <v>1</v>
      </c>
      <c r="R10" s="3" t="b">
        <v>1</v>
      </c>
    </row>
    <row r="11" spans="1:24" x14ac:dyDescent="0.2">
      <c r="A11" s="7">
        <v>2306.00182</v>
      </c>
      <c r="B11" s="3" t="s">
        <v>13</v>
      </c>
      <c r="C11" s="3">
        <v>0</v>
      </c>
      <c r="D11" s="4">
        <v>29.807646989822299</v>
      </c>
      <c r="E11" s="4">
        <v>0.13615584373474099</v>
      </c>
      <c r="F11" s="3">
        <v>0</v>
      </c>
      <c r="G11" s="4">
        <v>25.825656652450501</v>
      </c>
      <c r="H11" s="4">
        <v>0.167467355728149</v>
      </c>
      <c r="I11" s="3">
        <v>12</v>
      </c>
      <c r="J11" s="4">
        <v>25.8662557601928</v>
      </c>
      <c r="K11" s="4">
        <v>0.22216510772705</v>
      </c>
      <c r="L11" s="3">
        <v>0</v>
      </c>
      <c r="M11" s="4">
        <v>20.255243301391602</v>
      </c>
      <c r="N11" s="4">
        <v>0.21864557266235299</v>
      </c>
      <c r="O11" s="3" t="b">
        <v>0</v>
      </c>
      <c r="P11" s="3" t="b">
        <v>1</v>
      </c>
      <c r="Q11" s="3" t="b">
        <v>1</v>
      </c>
      <c r="R11" s="3" t="b">
        <v>0</v>
      </c>
      <c r="T11" s="43" t="s">
        <v>83</v>
      </c>
      <c r="U11" s="43"/>
      <c r="V11" s="43"/>
      <c r="W11" s="43"/>
      <c r="X11" s="43"/>
    </row>
    <row r="12" spans="1:24" x14ac:dyDescent="0.2">
      <c r="A12" s="7">
        <v>2306.00389</v>
      </c>
      <c r="B12" s="3" t="s">
        <v>10</v>
      </c>
      <c r="C12" s="3">
        <v>0</v>
      </c>
      <c r="D12" s="4">
        <v>5.6459152698516801</v>
      </c>
      <c r="E12" s="4">
        <v>0.21744704246520899</v>
      </c>
      <c r="F12" s="3">
        <v>0</v>
      </c>
      <c r="G12" s="4">
        <v>20.800549030303898</v>
      </c>
      <c r="H12" s="4">
        <v>0.171859741210937</v>
      </c>
      <c r="I12" s="3">
        <v>0</v>
      </c>
      <c r="J12" s="4">
        <v>21.295785188674898</v>
      </c>
      <c r="K12" s="4">
        <v>0.16648221015930101</v>
      </c>
      <c r="L12" s="3">
        <v>0</v>
      </c>
      <c r="M12" s="4">
        <v>15.1645853519439</v>
      </c>
      <c r="N12" s="4">
        <v>0.17810916900634699</v>
      </c>
      <c r="O12" s="3" t="b">
        <v>0</v>
      </c>
      <c r="P12" s="3" t="b">
        <v>1</v>
      </c>
      <c r="Q12" s="3" t="b">
        <v>1</v>
      </c>
      <c r="R12" s="3" t="b">
        <v>0</v>
      </c>
      <c r="T12" s="10"/>
      <c r="U12" s="11" t="str" cm="1">
        <f t="array" ref="U12:X12">O1:R1</f>
        <v>20&lt;&gt;21</v>
      </c>
      <c r="V12" s="11" t="str">
        <v>21&lt;&gt;22</v>
      </c>
      <c r="W12" s="11" t="str">
        <v>22&lt;&gt;23</v>
      </c>
      <c r="X12" s="11" t="str">
        <v>20&lt;&gt;23</v>
      </c>
    </row>
    <row r="13" spans="1:24" x14ac:dyDescent="0.2">
      <c r="A13" s="7">
        <v>2306.0012499999998</v>
      </c>
      <c r="B13" s="3" t="s">
        <v>10</v>
      </c>
      <c r="C13" s="3">
        <v>0</v>
      </c>
      <c r="D13" s="4">
        <v>16.0339291095733</v>
      </c>
      <c r="E13" s="4">
        <v>0.16900539398193301</v>
      </c>
      <c r="F13" s="3">
        <v>0</v>
      </c>
      <c r="G13" s="4">
        <v>15.7047183513641</v>
      </c>
      <c r="H13" s="4">
        <v>0.11670875549316399</v>
      </c>
      <c r="I13" s="3">
        <v>0</v>
      </c>
      <c r="J13" s="4">
        <v>17.6785788536071</v>
      </c>
      <c r="K13" s="4">
        <v>0.16958189010620101</v>
      </c>
      <c r="L13" s="3">
        <v>0</v>
      </c>
      <c r="M13" s="4">
        <v>10.729985475540101</v>
      </c>
      <c r="N13" s="4">
        <v>0.172490835189819</v>
      </c>
      <c r="O13" s="3" t="b">
        <v>0</v>
      </c>
      <c r="P13" s="3" t="b">
        <v>0</v>
      </c>
      <c r="Q13" s="3" t="b">
        <v>1</v>
      </c>
      <c r="R13" s="3" t="b">
        <v>0</v>
      </c>
      <c r="T13" s="2" t="b">
        <v>1</v>
      </c>
      <c r="U13" s="10">
        <f>COUNTIF(O:O,$T13)</f>
        <v>235</v>
      </c>
      <c r="V13" s="10">
        <f t="shared" ref="V13:X13" si="1">COUNTIF(P:P,$T13)</f>
        <v>346</v>
      </c>
      <c r="W13" s="10">
        <f t="shared" si="1"/>
        <v>367</v>
      </c>
      <c r="X13" s="10">
        <f t="shared" si="1"/>
        <v>207</v>
      </c>
    </row>
    <row r="14" spans="1:24" x14ac:dyDescent="0.2">
      <c r="A14" s="7">
        <v>2306.0029300000001</v>
      </c>
      <c r="B14" s="3" t="s">
        <v>15</v>
      </c>
      <c r="C14" s="3">
        <v>0</v>
      </c>
      <c r="D14" s="4">
        <v>6.3479664325714102</v>
      </c>
      <c r="E14" s="4">
        <v>0.30921411514282199</v>
      </c>
      <c r="F14" s="3">
        <v>0</v>
      </c>
      <c r="G14" s="4">
        <v>18.535881042480401</v>
      </c>
      <c r="H14" s="4">
        <v>0.116085290908813</v>
      </c>
      <c r="I14" s="3">
        <v>0</v>
      </c>
      <c r="J14" s="4">
        <v>19.116293191909701</v>
      </c>
      <c r="K14" s="4">
        <v>0.17112612724304199</v>
      </c>
      <c r="L14" s="3">
        <v>0</v>
      </c>
      <c r="M14" s="4">
        <v>16.2122559547424</v>
      </c>
      <c r="N14" s="4">
        <v>0.133854389190673</v>
      </c>
      <c r="O14" s="3" t="b">
        <v>1</v>
      </c>
      <c r="P14" s="3" t="b">
        <v>0</v>
      </c>
      <c r="Q14" s="3" t="b">
        <v>1</v>
      </c>
      <c r="R14" s="3" t="b">
        <v>0</v>
      </c>
      <c r="T14" s="2" t="b">
        <v>0</v>
      </c>
      <c r="U14" s="10">
        <f>COUNTIF(O:O,$T14)</f>
        <v>197</v>
      </c>
      <c r="V14" s="10">
        <f t="shared" ref="V14" si="2">COUNTIF(P:P,$T14)</f>
        <v>86</v>
      </c>
      <c r="W14" s="10">
        <f t="shared" ref="W14" si="3">COUNTIF(Q:Q,$T14)</f>
        <v>65</v>
      </c>
      <c r="X14" s="10">
        <f t="shared" ref="X14" si="4">COUNTIF(R:R,$T14)</f>
        <v>225</v>
      </c>
    </row>
    <row r="15" spans="1:24" x14ac:dyDescent="0.2">
      <c r="A15" s="7">
        <v>2306.0021000000002</v>
      </c>
      <c r="B15" s="3" t="s">
        <v>10</v>
      </c>
      <c r="C15" s="3">
        <v>12</v>
      </c>
      <c r="D15" s="4">
        <v>6.0070488452911297</v>
      </c>
      <c r="E15" s="4">
        <v>0.217317819595336</v>
      </c>
      <c r="F15" s="3">
        <v>0</v>
      </c>
      <c r="G15" s="4">
        <v>22.457375288009601</v>
      </c>
      <c r="H15" s="4">
        <v>0.17418551445007299</v>
      </c>
      <c r="I15" s="3">
        <v>0</v>
      </c>
      <c r="J15" s="4">
        <v>23.6106646060943</v>
      </c>
      <c r="K15" s="4">
        <v>0.11576342582702601</v>
      </c>
      <c r="L15" s="3">
        <v>0</v>
      </c>
      <c r="M15" s="4">
        <v>14.296953916549599</v>
      </c>
      <c r="N15" s="4">
        <v>0.17261600494384699</v>
      </c>
      <c r="O15" s="3" t="b">
        <v>0</v>
      </c>
      <c r="P15" s="3" t="b">
        <v>1</v>
      </c>
      <c r="Q15" s="3" t="b">
        <v>1</v>
      </c>
      <c r="R15" s="3" t="b">
        <v>0</v>
      </c>
      <c r="T15" s="12" t="s">
        <v>82</v>
      </c>
      <c r="U15" s="12">
        <f>SUM(U13:U14)</f>
        <v>432</v>
      </c>
      <c r="V15" s="12">
        <f t="shared" ref="V15:X15" si="5">SUM(V13:V14)</f>
        <v>432</v>
      </c>
      <c r="W15" s="12">
        <f t="shared" si="5"/>
        <v>432</v>
      </c>
      <c r="X15" s="12">
        <f t="shared" si="5"/>
        <v>432</v>
      </c>
    </row>
    <row r="16" spans="1:24" x14ac:dyDescent="0.2">
      <c r="A16" s="7">
        <v>2306.0166100000001</v>
      </c>
      <c r="B16" s="3" t="s">
        <v>16</v>
      </c>
      <c r="C16" s="3">
        <v>0</v>
      </c>
      <c r="D16" s="4">
        <v>16.160740375518799</v>
      </c>
      <c r="E16" s="4">
        <v>0.116101264953613</v>
      </c>
      <c r="F16" s="3">
        <v>0</v>
      </c>
      <c r="G16" s="4">
        <v>15.263700246810901</v>
      </c>
      <c r="H16" s="4">
        <v>0.16872644424438399</v>
      </c>
      <c r="I16" s="3">
        <v>12</v>
      </c>
      <c r="J16" s="4">
        <v>16.374384403228699</v>
      </c>
      <c r="K16" s="4">
        <v>0.166400671005249</v>
      </c>
      <c r="L16" s="3">
        <v>0</v>
      </c>
      <c r="M16" s="4">
        <v>10.5825080871582</v>
      </c>
      <c r="N16" s="4">
        <v>0.167374372482299</v>
      </c>
      <c r="O16" s="3" t="b">
        <v>1</v>
      </c>
      <c r="P16" s="3" t="b">
        <v>1</v>
      </c>
      <c r="Q16" s="3" t="b">
        <v>1</v>
      </c>
      <c r="R16" s="3" t="b">
        <v>1</v>
      </c>
    </row>
    <row r="17" spans="1:24" x14ac:dyDescent="0.2">
      <c r="A17" s="7">
        <v>2306.0834500000001</v>
      </c>
      <c r="B17" s="3" t="s">
        <v>17</v>
      </c>
      <c r="C17" s="3">
        <v>0</v>
      </c>
      <c r="D17" s="4">
        <v>10.588485956192001</v>
      </c>
      <c r="E17" s="4">
        <v>0.21676468849182101</v>
      </c>
      <c r="F17" s="3">
        <v>0</v>
      </c>
      <c r="G17" s="4">
        <v>31.706979274749699</v>
      </c>
      <c r="H17" s="4">
        <v>0.16703534126281699</v>
      </c>
      <c r="I17" s="3">
        <v>0</v>
      </c>
      <c r="J17" s="4">
        <v>32.154649496078399</v>
      </c>
      <c r="K17" s="4">
        <v>0.166599035263061</v>
      </c>
      <c r="L17" s="3">
        <v>12</v>
      </c>
      <c r="M17" s="4">
        <v>6.9687831401824898</v>
      </c>
      <c r="N17" s="4">
        <v>7.2064976692199698</v>
      </c>
      <c r="O17" s="3" t="b">
        <v>1</v>
      </c>
      <c r="P17" s="3" t="b">
        <v>0</v>
      </c>
      <c r="Q17" s="3" t="b">
        <v>0</v>
      </c>
      <c r="R17" s="3" t="b">
        <v>0</v>
      </c>
    </row>
    <row r="18" spans="1:24" x14ac:dyDescent="0.2">
      <c r="A18" s="7">
        <v>2306.0002800000002</v>
      </c>
      <c r="B18" s="3" t="s">
        <v>18</v>
      </c>
      <c r="C18" s="3">
        <v>0</v>
      </c>
      <c r="D18" s="4">
        <v>11.490171909332201</v>
      </c>
      <c r="E18" s="4">
        <v>0.172281503677368</v>
      </c>
      <c r="F18" s="3">
        <v>0</v>
      </c>
      <c r="G18" s="4">
        <v>11.7470245361328</v>
      </c>
      <c r="H18" s="4">
        <v>0.16862583160400299</v>
      </c>
      <c r="I18" s="3">
        <v>12</v>
      </c>
      <c r="J18" s="4">
        <v>12.196625709533601</v>
      </c>
      <c r="K18" s="4">
        <v>0.217333793640136</v>
      </c>
      <c r="L18" s="3">
        <v>0</v>
      </c>
      <c r="M18" s="4">
        <v>10.035566091537399</v>
      </c>
      <c r="N18" s="4">
        <v>0.16697072982788</v>
      </c>
      <c r="O18" s="3" t="b">
        <v>1</v>
      </c>
      <c r="P18" s="3" t="b">
        <v>1</v>
      </c>
      <c r="Q18" s="3" t="b">
        <v>1</v>
      </c>
      <c r="R18" s="3" t="b">
        <v>1</v>
      </c>
      <c r="T18" s="43" t="s">
        <v>84</v>
      </c>
      <c r="U18" s="43"/>
      <c r="V18" s="43"/>
      <c r="W18" s="43"/>
      <c r="X18" s="43"/>
    </row>
    <row r="19" spans="1:24" x14ac:dyDescent="0.2">
      <c r="A19" s="7">
        <v>2306.0153399999999</v>
      </c>
      <c r="B19" s="3" t="s">
        <v>10</v>
      </c>
      <c r="C19" s="3">
        <v>0</v>
      </c>
      <c r="D19" s="4">
        <v>9.7678492069244296</v>
      </c>
      <c r="E19" s="4">
        <v>0.16941475868225001</v>
      </c>
      <c r="F19" s="3">
        <v>0</v>
      </c>
      <c r="G19" s="4">
        <v>10.0055122375488</v>
      </c>
      <c r="H19" s="4">
        <v>0.16741061210632299</v>
      </c>
      <c r="I19" s="3">
        <v>12</v>
      </c>
      <c r="J19" s="4">
        <v>15.0474185943603</v>
      </c>
      <c r="K19" s="4">
        <v>0.26846408843994102</v>
      </c>
      <c r="L19" s="3">
        <v>0</v>
      </c>
      <c r="M19" s="4">
        <v>7.3566968441009504</v>
      </c>
      <c r="N19" s="4">
        <v>0.16793155670165999</v>
      </c>
      <c r="O19" s="3" t="b">
        <v>1</v>
      </c>
      <c r="P19" s="3" t="b">
        <v>1</v>
      </c>
      <c r="Q19" s="3" t="b">
        <v>1</v>
      </c>
      <c r="R19" s="3" t="b">
        <v>1</v>
      </c>
      <c r="T19" s="1" t="str" cm="1">
        <f t="array" ref="T19:W19">O1:R1</f>
        <v>20&lt;&gt;21</v>
      </c>
      <c r="U19" s="1" t="str">
        <v>21&lt;&gt;22</v>
      </c>
      <c r="V19" s="1" t="str">
        <v>22&lt;&gt;23</v>
      </c>
      <c r="W19" s="1" t="str">
        <v>20&lt;&gt;23</v>
      </c>
      <c r="X19" s="12">
        <f>SUM(X20:X30)</f>
        <v>428</v>
      </c>
    </row>
    <row r="20" spans="1:24" x14ac:dyDescent="0.2">
      <c r="A20" s="7">
        <v>2306.0019400000001</v>
      </c>
      <c r="B20" s="3" t="s">
        <v>13</v>
      </c>
      <c r="C20" s="3">
        <v>0</v>
      </c>
      <c r="D20" s="4">
        <v>11.0910756587982</v>
      </c>
      <c r="E20" s="4">
        <v>0.17355585098266599</v>
      </c>
      <c r="F20" s="3">
        <v>0</v>
      </c>
      <c r="G20" s="4">
        <v>11.5763566493988</v>
      </c>
      <c r="H20" s="4">
        <v>0.16726875305175701</v>
      </c>
      <c r="I20" s="3">
        <v>0</v>
      </c>
      <c r="J20" s="4">
        <v>16.623079776763898</v>
      </c>
      <c r="K20" s="4">
        <v>0.171658039093017</v>
      </c>
      <c r="L20" s="3">
        <v>0</v>
      </c>
      <c r="M20" s="4">
        <v>7.3705065250396702</v>
      </c>
      <c r="N20" s="4">
        <v>0.16904759407043399</v>
      </c>
      <c r="O20" s="3" t="b">
        <v>0</v>
      </c>
      <c r="P20" s="3" t="b">
        <v>1</v>
      </c>
      <c r="Q20" s="3" t="b">
        <v>1</v>
      </c>
      <c r="R20" s="3" t="b">
        <v>0</v>
      </c>
      <c r="T20" s="3" t="b" cm="1">
        <f t="array" ref="T20:W32">_xlfn._xlws.SORT(_xlfn.UNIQUE(O2:R500),1,-1)</f>
        <v>1</v>
      </c>
      <c r="U20" s="3" t="b">
        <v>1</v>
      </c>
      <c r="V20" s="3" t="b">
        <v>1</v>
      </c>
      <c r="W20" s="3" t="b">
        <v>1</v>
      </c>
      <c r="X20">
        <f>COUNTIFS(O:O,T20,P:P,U20,Q:Q,V20,R:R,W20)</f>
        <v>183</v>
      </c>
    </row>
    <row r="21" spans="1:24" x14ac:dyDescent="0.2">
      <c r="A21" s="7">
        <v>2306.0214500000002</v>
      </c>
      <c r="B21" s="3" t="s">
        <v>19</v>
      </c>
      <c r="C21" s="3">
        <v>0</v>
      </c>
      <c r="D21" s="4">
        <v>18.819615840911801</v>
      </c>
      <c r="E21" s="4">
        <v>0.16959476470947199</v>
      </c>
      <c r="F21" s="3">
        <v>0</v>
      </c>
      <c r="G21" s="4">
        <v>21.066262245178201</v>
      </c>
      <c r="H21" s="4">
        <v>0.172685861587524</v>
      </c>
      <c r="I21" s="3">
        <v>12</v>
      </c>
      <c r="J21" s="4">
        <v>25.211764812469401</v>
      </c>
      <c r="K21" s="4">
        <v>0.27183651924133301</v>
      </c>
      <c r="L21" s="3">
        <v>0</v>
      </c>
      <c r="M21" s="4">
        <v>13.8492465019226</v>
      </c>
      <c r="N21" s="4">
        <v>0.166988849639892</v>
      </c>
      <c r="O21" s="3" t="b">
        <v>0</v>
      </c>
      <c r="P21" s="3" t="b">
        <v>1</v>
      </c>
      <c r="Q21" s="3" t="b">
        <v>1</v>
      </c>
      <c r="R21" s="3" t="b">
        <v>0</v>
      </c>
      <c r="T21" s="3" t="b">
        <v>1</v>
      </c>
      <c r="U21" s="3" t="b">
        <v>0</v>
      </c>
      <c r="V21" s="3" t="b">
        <v>1</v>
      </c>
      <c r="W21" s="3" t="b">
        <v>1</v>
      </c>
      <c r="X21">
        <f t="shared" ref="X21:X31" si="6">COUNTIFS(O:O,T21,P:P,U21,Q:Q,V21,R:R,W21)</f>
        <v>16</v>
      </c>
    </row>
    <row r="22" spans="1:24" x14ac:dyDescent="0.2">
      <c r="A22" s="7">
        <v>2306.0070599999999</v>
      </c>
      <c r="B22" s="3" t="s">
        <v>10</v>
      </c>
      <c r="C22" s="3">
        <v>0</v>
      </c>
      <c r="D22" s="4">
        <v>6.5644395351409903</v>
      </c>
      <c r="E22" s="4">
        <v>0.11734890937805099</v>
      </c>
      <c r="F22" s="3">
        <v>0</v>
      </c>
      <c r="G22" s="4">
        <v>7.2070837020873997</v>
      </c>
      <c r="H22" s="4">
        <v>0.170371294021606</v>
      </c>
      <c r="I22" s="3">
        <v>0</v>
      </c>
      <c r="J22" s="4">
        <v>6.7112765312194798</v>
      </c>
      <c r="K22" s="4">
        <v>0.16842985153198201</v>
      </c>
      <c r="L22" s="3">
        <v>0</v>
      </c>
      <c r="M22" s="4">
        <v>3.9890906810760498</v>
      </c>
      <c r="N22" s="4">
        <v>0.16827154159545801</v>
      </c>
      <c r="O22" s="3" t="b">
        <v>1</v>
      </c>
      <c r="P22" s="3" t="b">
        <v>1</v>
      </c>
      <c r="Q22" s="3" t="b">
        <v>1</v>
      </c>
      <c r="R22" s="3" t="b">
        <v>1</v>
      </c>
      <c r="T22" s="3" t="b">
        <v>1</v>
      </c>
      <c r="U22" s="3" t="b">
        <v>0</v>
      </c>
      <c r="V22" s="3" t="b">
        <v>1</v>
      </c>
      <c r="W22" s="3" t="b">
        <v>0</v>
      </c>
      <c r="X22">
        <f t="shared" si="6"/>
        <v>18</v>
      </c>
    </row>
    <row r="23" spans="1:24" x14ac:dyDescent="0.2">
      <c r="A23" s="7">
        <v>2306.0035899999998</v>
      </c>
      <c r="B23" s="3" t="s">
        <v>16</v>
      </c>
      <c r="C23" s="3">
        <v>0</v>
      </c>
      <c r="D23" s="4">
        <v>4.7464258670806796</v>
      </c>
      <c r="E23" s="4">
        <v>0.16885423660278301</v>
      </c>
      <c r="F23" s="3">
        <v>0</v>
      </c>
      <c r="G23" s="4">
        <v>4.2926394939422599</v>
      </c>
      <c r="H23" s="4">
        <v>0.11681103706359799</v>
      </c>
      <c r="I23" s="3">
        <v>0</v>
      </c>
      <c r="J23" s="4">
        <v>6.2746427059173504</v>
      </c>
      <c r="K23" s="4">
        <v>0.16943073272705</v>
      </c>
      <c r="L23" s="3">
        <v>0</v>
      </c>
      <c r="M23" s="4">
        <v>3.3844566345214799</v>
      </c>
      <c r="N23" s="4">
        <v>0.16750693321228</v>
      </c>
      <c r="O23" s="3" t="b">
        <v>0</v>
      </c>
      <c r="P23" s="3" t="b">
        <v>1</v>
      </c>
      <c r="Q23" s="3" t="b">
        <v>1</v>
      </c>
      <c r="R23" s="3" t="b">
        <v>0</v>
      </c>
      <c r="T23" s="3" t="b">
        <v>1</v>
      </c>
      <c r="U23" s="3" t="b">
        <v>0</v>
      </c>
      <c r="V23" s="3" t="b">
        <v>0</v>
      </c>
      <c r="W23" s="3" t="b">
        <v>0</v>
      </c>
      <c r="X23">
        <f t="shared" si="6"/>
        <v>3</v>
      </c>
    </row>
    <row r="24" spans="1:24" x14ac:dyDescent="0.2">
      <c r="A24" s="7">
        <v>2306.00135</v>
      </c>
      <c r="B24" s="3" t="s">
        <v>10</v>
      </c>
      <c r="C24" s="3">
        <v>0</v>
      </c>
      <c r="D24" s="4">
        <v>15.450200557708699</v>
      </c>
      <c r="E24" s="4">
        <v>0.16694688796997001</v>
      </c>
      <c r="F24" s="3">
        <v>0</v>
      </c>
      <c r="G24" s="4">
        <v>16.074301481246899</v>
      </c>
      <c r="H24" s="4">
        <v>0.171875</v>
      </c>
      <c r="I24" s="3">
        <v>12</v>
      </c>
      <c r="J24" s="4">
        <v>21.737752199172899</v>
      </c>
      <c r="K24" s="4">
        <v>0.26880788803100503</v>
      </c>
      <c r="L24" s="3">
        <v>0</v>
      </c>
      <c r="M24" s="4">
        <v>10.534396886825499</v>
      </c>
      <c r="N24" s="4">
        <v>0.167401313781738</v>
      </c>
      <c r="O24" s="3" t="b">
        <v>1</v>
      </c>
      <c r="P24" s="3" t="b">
        <v>1</v>
      </c>
      <c r="Q24" s="3" t="b">
        <v>1</v>
      </c>
      <c r="R24" s="3" t="b">
        <v>1</v>
      </c>
      <c r="T24" s="3" t="b">
        <v>1</v>
      </c>
      <c r="U24" s="3" t="b">
        <v>1</v>
      </c>
      <c r="V24" s="3" t="b">
        <v>0</v>
      </c>
      <c r="W24" s="3" t="b">
        <v>0</v>
      </c>
      <c r="X24">
        <f t="shared" si="6"/>
        <v>13</v>
      </c>
    </row>
    <row r="25" spans="1:24" x14ac:dyDescent="0.2">
      <c r="A25" s="7">
        <v>2306.0005500000002</v>
      </c>
      <c r="B25" s="3" t="s">
        <v>10</v>
      </c>
      <c r="C25" s="3">
        <v>12</v>
      </c>
      <c r="D25" s="4">
        <v>0.36787152290344199</v>
      </c>
      <c r="E25" s="4">
        <v>0.419265747070312</v>
      </c>
      <c r="F25" s="3">
        <v>12</v>
      </c>
      <c r="G25" s="4">
        <v>0.42131018638610801</v>
      </c>
      <c r="H25" s="4">
        <v>0.42348480224609297</v>
      </c>
      <c r="I25" s="3">
        <v>12</v>
      </c>
      <c r="J25" s="4">
        <v>0.62241482734680098</v>
      </c>
      <c r="K25" s="4">
        <v>0.16802406311035101</v>
      </c>
      <c r="L25" s="3">
        <v>12</v>
      </c>
      <c r="M25" s="4">
        <v>0.52065801620483398</v>
      </c>
      <c r="N25" s="4">
        <v>0.17066693305969199</v>
      </c>
      <c r="O25" s="3" t="b">
        <v>0</v>
      </c>
      <c r="P25" s="3" t="b">
        <v>0</v>
      </c>
      <c r="Q25" s="3" t="b">
        <v>0</v>
      </c>
      <c r="R25" s="3" t="b">
        <v>0</v>
      </c>
      <c r="T25" s="3" t="b">
        <v>1</v>
      </c>
      <c r="U25" s="3" t="b">
        <v>0</v>
      </c>
      <c r="V25" s="3" t="b">
        <v>0</v>
      </c>
      <c r="W25" s="3" t="b">
        <v>1</v>
      </c>
      <c r="X25">
        <f t="shared" si="6"/>
        <v>2</v>
      </c>
    </row>
    <row r="26" spans="1:24" x14ac:dyDescent="0.2">
      <c r="A26" s="7">
        <v>2306.0085300000001</v>
      </c>
      <c r="B26" s="3" t="s">
        <v>10</v>
      </c>
      <c r="C26" s="3">
        <v>0</v>
      </c>
      <c r="D26" s="4">
        <v>36.706561803817699</v>
      </c>
      <c r="E26" s="4">
        <v>0.170284748077392</v>
      </c>
      <c r="F26" s="3">
        <v>0</v>
      </c>
      <c r="G26" s="4">
        <v>41.793127059936502</v>
      </c>
      <c r="H26" s="4">
        <v>0.171916723251342</v>
      </c>
      <c r="I26" s="3">
        <v>0</v>
      </c>
      <c r="J26" s="4">
        <v>42.893797636032097</v>
      </c>
      <c r="K26" s="4">
        <v>0.17030644416808999</v>
      </c>
      <c r="L26" s="3">
        <v>0</v>
      </c>
      <c r="M26" s="4">
        <v>34.359721422195399</v>
      </c>
      <c r="N26" s="4">
        <v>0.16745519638061501</v>
      </c>
      <c r="O26" s="3" t="b">
        <v>0</v>
      </c>
      <c r="P26" s="3" t="b">
        <v>1</v>
      </c>
      <c r="Q26" s="3" t="b">
        <v>1</v>
      </c>
      <c r="R26" s="3" t="b">
        <v>0</v>
      </c>
      <c r="T26" s="3" t="b">
        <v>0</v>
      </c>
      <c r="U26" s="3" t="b">
        <v>1</v>
      </c>
      <c r="V26" s="3" t="b">
        <v>0</v>
      </c>
      <c r="W26" s="3" t="b">
        <v>0</v>
      </c>
      <c r="X26">
        <f t="shared" si="6"/>
        <v>31</v>
      </c>
    </row>
    <row r="27" spans="1:24" x14ac:dyDescent="0.2">
      <c r="A27" s="7">
        <v>2306.0025000000001</v>
      </c>
      <c r="B27" s="3" t="s">
        <v>16</v>
      </c>
      <c r="C27" s="3">
        <v>0</v>
      </c>
      <c r="D27" s="4">
        <v>8.0798182487487793</v>
      </c>
      <c r="E27" s="4">
        <v>0.269821166992187</v>
      </c>
      <c r="F27" s="3">
        <v>0</v>
      </c>
      <c r="G27" s="4">
        <v>24.270969152450501</v>
      </c>
      <c r="H27" s="4">
        <v>0.116642475128173</v>
      </c>
      <c r="I27" s="3">
        <v>0</v>
      </c>
      <c r="J27" s="4">
        <v>23.012427330017001</v>
      </c>
      <c r="K27" s="4">
        <v>0.169718027114868</v>
      </c>
      <c r="L27" s="3">
        <v>0</v>
      </c>
      <c r="M27" s="4">
        <v>15.509685754775999</v>
      </c>
      <c r="N27" s="4">
        <v>0.17213463783264099</v>
      </c>
      <c r="O27" s="3" t="b">
        <v>1</v>
      </c>
      <c r="P27" s="3" t="b">
        <v>0</v>
      </c>
      <c r="Q27" s="3" t="b">
        <v>1</v>
      </c>
      <c r="R27" s="3" t="b">
        <v>0</v>
      </c>
      <c r="T27" s="3" t="b">
        <v>0</v>
      </c>
      <c r="U27" s="3" t="b">
        <v>1</v>
      </c>
      <c r="V27" s="3" t="b">
        <v>1</v>
      </c>
      <c r="W27" s="3" t="b">
        <v>0</v>
      </c>
      <c r="X27">
        <f t="shared" si="6"/>
        <v>115</v>
      </c>
    </row>
    <row r="28" spans="1:24" x14ac:dyDescent="0.2">
      <c r="A28" s="7">
        <v>2306.0047500000001</v>
      </c>
      <c r="B28" s="3" t="s">
        <v>12</v>
      </c>
      <c r="C28" s="3">
        <v>0</v>
      </c>
      <c r="D28" s="4">
        <v>7.2562277317047101</v>
      </c>
      <c r="E28" s="4">
        <v>0.16675066947937001</v>
      </c>
      <c r="F28" s="3">
        <v>0</v>
      </c>
      <c r="G28" s="4">
        <v>9.0405836105346609</v>
      </c>
      <c r="H28" s="4">
        <v>0.16689920425415</v>
      </c>
      <c r="I28" s="3">
        <v>0</v>
      </c>
      <c r="J28" s="4">
        <v>6.95369553565979</v>
      </c>
      <c r="K28" s="4">
        <v>0.11892271041870101</v>
      </c>
      <c r="L28" s="3">
        <v>0</v>
      </c>
      <c r="M28" s="4">
        <v>4.8267948627471897</v>
      </c>
      <c r="N28" s="4">
        <v>0.16648077964782701</v>
      </c>
      <c r="O28" s="3" t="b">
        <v>1</v>
      </c>
      <c r="P28" s="3" t="b">
        <v>1</v>
      </c>
      <c r="Q28" s="3" t="b">
        <v>1</v>
      </c>
      <c r="R28" s="3" t="b">
        <v>1</v>
      </c>
      <c r="T28" s="3" t="b">
        <v>0</v>
      </c>
      <c r="U28" s="3" t="b">
        <v>0</v>
      </c>
      <c r="V28" s="3" t="b">
        <v>1</v>
      </c>
      <c r="W28" s="3" t="b">
        <v>0</v>
      </c>
      <c r="X28">
        <f t="shared" si="6"/>
        <v>35</v>
      </c>
    </row>
    <row r="29" spans="1:24" x14ac:dyDescent="0.2">
      <c r="A29" s="7">
        <v>2306.00038</v>
      </c>
      <c r="B29" s="3" t="s">
        <v>10</v>
      </c>
      <c r="C29" s="3">
        <v>0</v>
      </c>
      <c r="D29" s="4">
        <v>8.2732343673706001</v>
      </c>
      <c r="E29" s="4">
        <v>0.31826472282409601</v>
      </c>
      <c r="F29" s="3">
        <v>0</v>
      </c>
      <c r="G29" s="4">
        <v>27.7761952877044</v>
      </c>
      <c r="H29" s="4">
        <v>0.116317749023437</v>
      </c>
      <c r="I29" s="3">
        <v>0</v>
      </c>
      <c r="J29" s="4">
        <v>26.785031795501698</v>
      </c>
      <c r="K29" s="4">
        <v>0.171108484268188</v>
      </c>
      <c r="L29" s="3">
        <v>0</v>
      </c>
      <c r="M29" s="4">
        <v>18.8288493156433</v>
      </c>
      <c r="N29" s="4">
        <v>0.168219804763793</v>
      </c>
      <c r="O29" s="3" t="b">
        <v>0</v>
      </c>
      <c r="P29" s="3" t="b">
        <v>1</v>
      </c>
      <c r="Q29" s="3" t="b">
        <v>1</v>
      </c>
      <c r="R29" s="3" t="b">
        <v>0</v>
      </c>
      <c r="T29" s="3" t="b">
        <v>0</v>
      </c>
      <c r="U29" s="3" t="b">
        <v>0</v>
      </c>
      <c r="V29" s="3" t="b">
        <v>0</v>
      </c>
      <c r="W29" s="3" t="b">
        <v>0</v>
      </c>
      <c r="X29">
        <f t="shared" si="6"/>
        <v>10</v>
      </c>
    </row>
    <row r="30" spans="1:24" x14ac:dyDescent="0.2">
      <c r="A30" s="7">
        <v>2306.0036500000001</v>
      </c>
      <c r="B30" s="3" t="s">
        <v>18</v>
      </c>
      <c r="C30" s="3">
        <v>0</v>
      </c>
      <c r="D30" s="4">
        <v>10.8208978176116</v>
      </c>
      <c r="E30" s="4">
        <v>0.31964015960693298</v>
      </c>
      <c r="F30" s="3">
        <v>0</v>
      </c>
      <c r="G30" s="4">
        <v>26.8551330566406</v>
      </c>
      <c r="H30" s="4">
        <v>0.11614418029785099</v>
      </c>
      <c r="I30" s="3">
        <v>0</v>
      </c>
      <c r="J30" s="4">
        <v>25.721213102340698</v>
      </c>
      <c r="K30" s="4">
        <v>0.117029428482055</v>
      </c>
      <c r="L30" s="3">
        <v>0</v>
      </c>
      <c r="M30" s="4">
        <v>21.762819290161101</v>
      </c>
      <c r="N30" s="4">
        <v>0.170677900314331</v>
      </c>
      <c r="O30" s="3" t="b">
        <v>0</v>
      </c>
      <c r="P30" s="3" t="b">
        <v>1</v>
      </c>
      <c r="Q30" s="3" t="b">
        <v>0</v>
      </c>
      <c r="R30" s="3" t="b">
        <v>0</v>
      </c>
      <c r="T30" s="3" t="b">
        <v>0</v>
      </c>
      <c r="U30" s="3" t="b">
        <v>0</v>
      </c>
      <c r="V30" s="3" t="b">
        <v>0</v>
      </c>
      <c r="W30" s="3" t="b">
        <v>1</v>
      </c>
      <c r="X30">
        <f t="shared" si="6"/>
        <v>2</v>
      </c>
    </row>
    <row r="31" spans="1:24" x14ac:dyDescent="0.2">
      <c r="A31" s="7">
        <v>2306.0051100000001</v>
      </c>
      <c r="B31" s="3" t="s">
        <v>13</v>
      </c>
      <c r="C31" s="3">
        <v>0</v>
      </c>
      <c r="D31" s="4">
        <v>9.2816715240478498</v>
      </c>
      <c r="E31" s="4">
        <v>0.116869926452636</v>
      </c>
      <c r="F31" s="3">
        <v>0</v>
      </c>
      <c r="G31" s="4">
        <v>8.4871888160705495</v>
      </c>
      <c r="H31" s="4">
        <v>0.115537166595458</v>
      </c>
      <c r="I31" s="3">
        <v>0</v>
      </c>
      <c r="J31" s="4">
        <v>8.7645804882049507</v>
      </c>
      <c r="K31" s="4">
        <v>0.116439819335937</v>
      </c>
      <c r="L31" s="3">
        <v>0</v>
      </c>
      <c r="M31" s="4">
        <v>7.2130436897277797</v>
      </c>
      <c r="N31" s="4">
        <v>0.17014288902282701</v>
      </c>
      <c r="O31" s="3" t="b">
        <v>1</v>
      </c>
      <c r="P31" s="3" t="b">
        <v>1</v>
      </c>
      <c r="Q31" s="3" t="b">
        <v>1</v>
      </c>
      <c r="R31" s="3" t="b">
        <v>1</v>
      </c>
      <c r="T31" s="3" t="b">
        <v>0</v>
      </c>
      <c r="U31" s="3" t="b">
        <v>1</v>
      </c>
      <c r="V31" s="3" t="b">
        <v>0</v>
      </c>
      <c r="W31" s="3" t="b">
        <v>1</v>
      </c>
      <c r="X31">
        <f t="shared" si="6"/>
        <v>4</v>
      </c>
    </row>
    <row r="32" spans="1:24" x14ac:dyDescent="0.2">
      <c r="A32" s="7">
        <v>2306.0092199999999</v>
      </c>
      <c r="B32" s="3" t="s">
        <v>13</v>
      </c>
      <c r="C32" s="3">
        <v>0</v>
      </c>
      <c r="D32" s="4">
        <v>5.1456365585327104</v>
      </c>
      <c r="E32" s="4">
        <v>0.11614418029785099</v>
      </c>
      <c r="F32" s="3">
        <v>0</v>
      </c>
      <c r="G32" s="4">
        <v>4.6933107376098597</v>
      </c>
      <c r="H32" s="4">
        <v>0.11699485778808499</v>
      </c>
      <c r="I32" s="3">
        <v>0</v>
      </c>
      <c r="J32" s="4">
        <v>4.54210996627807</v>
      </c>
      <c r="K32" s="4">
        <v>0.118704795837402</v>
      </c>
      <c r="L32" s="3">
        <v>0</v>
      </c>
      <c r="M32" s="4">
        <v>3.3339426517486501</v>
      </c>
      <c r="N32" s="4">
        <v>0.16989469528198201</v>
      </c>
      <c r="O32" s="3" t="b">
        <v>1</v>
      </c>
      <c r="P32" s="3" t="b">
        <v>1</v>
      </c>
      <c r="Q32" s="3" t="b">
        <v>1</v>
      </c>
      <c r="R32" s="3" t="b">
        <v>1</v>
      </c>
      <c r="T32">
        <v>0</v>
      </c>
      <c r="U32">
        <v>0</v>
      </c>
      <c r="V32">
        <v>0</v>
      </c>
      <c r="W32">
        <v>0</v>
      </c>
    </row>
    <row r="33" spans="1:18" x14ac:dyDescent="0.2">
      <c r="A33" s="7">
        <v>2306.0218500000001</v>
      </c>
      <c r="B33" s="3" t="s">
        <v>20</v>
      </c>
      <c r="C33" s="3">
        <v>12</v>
      </c>
      <c r="D33" s="4">
        <v>7.2632389068603498</v>
      </c>
      <c r="E33" s="4">
        <v>0.267500400543212</v>
      </c>
      <c r="F33" s="3">
        <v>12</v>
      </c>
      <c r="G33" s="4">
        <v>13.8732299804687</v>
      </c>
      <c r="H33" s="4">
        <v>6.8661119937896702</v>
      </c>
      <c r="I33" s="3">
        <v>12</v>
      </c>
      <c r="J33" s="4">
        <v>13.3020901679992</v>
      </c>
      <c r="K33" s="4">
        <v>0.16903638839721599</v>
      </c>
      <c r="L33" s="3">
        <v>12</v>
      </c>
      <c r="M33" s="4">
        <v>12.160207748413001</v>
      </c>
      <c r="N33" s="4">
        <v>0.11623573303222599</v>
      </c>
      <c r="O33" s="3" t="b">
        <v>1</v>
      </c>
      <c r="P33" s="3" t="b">
        <v>0</v>
      </c>
      <c r="Q33" s="3" t="b">
        <v>1</v>
      </c>
      <c r="R33" s="3" t="b">
        <v>0</v>
      </c>
    </row>
    <row r="34" spans="1:18" x14ac:dyDescent="0.2">
      <c r="A34" s="7">
        <v>2306.0009399999999</v>
      </c>
      <c r="B34" s="3" t="s">
        <v>12</v>
      </c>
      <c r="C34" s="3">
        <v>0</v>
      </c>
      <c r="D34" s="4">
        <v>24.832030296325598</v>
      </c>
      <c r="E34" s="4">
        <v>0.16776108741760201</v>
      </c>
      <c r="F34" s="3">
        <v>0</v>
      </c>
      <c r="G34" s="4">
        <v>18.9934034347534</v>
      </c>
      <c r="H34" s="4">
        <v>0.16776847839355399</v>
      </c>
      <c r="I34" s="3">
        <v>12</v>
      </c>
      <c r="J34" s="4">
        <v>19.999711990356399</v>
      </c>
      <c r="K34" s="4">
        <v>0.22193455696105899</v>
      </c>
      <c r="L34" s="3">
        <v>0</v>
      </c>
      <c r="M34" s="4">
        <v>12.8391208648681</v>
      </c>
      <c r="N34" s="4">
        <v>0.17151331901550201</v>
      </c>
      <c r="O34" s="3" t="b">
        <v>0</v>
      </c>
      <c r="P34" s="3" t="b">
        <v>1</v>
      </c>
      <c r="Q34" s="3" t="b">
        <v>0</v>
      </c>
      <c r="R34" s="3" t="b">
        <v>0</v>
      </c>
    </row>
    <row r="35" spans="1:18" x14ac:dyDescent="0.2">
      <c r="A35" s="7">
        <v>2306.0012200000001</v>
      </c>
      <c r="B35" s="3" t="s">
        <v>10</v>
      </c>
      <c r="C35" s="3">
        <v>0</v>
      </c>
      <c r="D35" s="4">
        <v>7.1557090282440097</v>
      </c>
      <c r="E35" s="4">
        <v>0.269454956054687</v>
      </c>
      <c r="F35" s="3">
        <v>0</v>
      </c>
      <c r="G35" s="4">
        <v>22.817698717117299</v>
      </c>
      <c r="H35" s="4">
        <v>0.116512537002563</v>
      </c>
      <c r="I35" s="3">
        <v>0</v>
      </c>
      <c r="J35" s="4">
        <v>22.705589294433501</v>
      </c>
      <c r="K35" s="4">
        <v>0.116552829742431</v>
      </c>
      <c r="L35" s="3">
        <v>0</v>
      </c>
      <c r="M35" s="4">
        <v>15.533226728439301</v>
      </c>
      <c r="N35" s="4">
        <v>0.16903948783874501</v>
      </c>
      <c r="O35" s="3" t="b">
        <v>0</v>
      </c>
      <c r="P35" s="3" t="b">
        <v>1</v>
      </c>
      <c r="Q35" s="3" t="b">
        <v>1</v>
      </c>
      <c r="R35" s="3" t="b">
        <v>0</v>
      </c>
    </row>
    <row r="36" spans="1:18" x14ac:dyDescent="0.2">
      <c r="A36" s="7">
        <v>2306.0008499999999</v>
      </c>
      <c r="B36" s="3" t="s">
        <v>10</v>
      </c>
      <c r="C36" s="3">
        <v>0</v>
      </c>
      <c r="D36" s="4">
        <v>20.903215169906598</v>
      </c>
      <c r="E36" s="4">
        <v>0.16738796234130801</v>
      </c>
      <c r="F36" s="3">
        <v>0</v>
      </c>
      <c r="G36" s="4">
        <v>17.4181435108184</v>
      </c>
      <c r="H36" s="4">
        <v>0.167271614074707</v>
      </c>
      <c r="I36" s="3">
        <v>12</v>
      </c>
      <c r="J36" s="4">
        <v>16.150359392166099</v>
      </c>
      <c r="K36" s="4">
        <v>0.22410893440246499</v>
      </c>
      <c r="L36" s="3">
        <v>0</v>
      </c>
      <c r="M36" s="4">
        <v>10.7832176685333</v>
      </c>
      <c r="N36" s="4">
        <v>0.17009305953979401</v>
      </c>
      <c r="O36" s="3" t="b">
        <v>0</v>
      </c>
      <c r="P36" s="3" t="b">
        <v>1</v>
      </c>
      <c r="Q36" s="3" t="b">
        <v>1</v>
      </c>
      <c r="R36" s="3" t="b">
        <v>0</v>
      </c>
    </row>
    <row r="37" spans="1:18" x14ac:dyDescent="0.2">
      <c r="A37" s="7">
        <v>2306.0073299999999</v>
      </c>
      <c r="B37" s="3" t="s">
        <v>10</v>
      </c>
      <c r="C37" s="3">
        <v>0</v>
      </c>
      <c r="D37" s="4">
        <v>16.961674451827999</v>
      </c>
      <c r="E37" s="4">
        <v>0.16853094100952101</v>
      </c>
      <c r="F37" s="3">
        <v>0</v>
      </c>
      <c r="G37" s="4">
        <v>14.3242309093475</v>
      </c>
      <c r="H37" s="4">
        <v>0.17289090156555101</v>
      </c>
      <c r="I37" s="3">
        <v>0</v>
      </c>
      <c r="J37" s="4">
        <v>9.2858533859252894</v>
      </c>
      <c r="K37" s="4">
        <v>0.16808223724365201</v>
      </c>
      <c r="L37" s="3">
        <v>0</v>
      </c>
      <c r="M37" s="4">
        <v>8.06681132316589</v>
      </c>
      <c r="N37" s="4">
        <v>0.17521929740905701</v>
      </c>
      <c r="O37" s="3" t="b">
        <v>1</v>
      </c>
      <c r="P37" s="3" t="b">
        <v>1</v>
      </c>
      <c r="Q37" s="3" t="b">
        <v>1</v>
      </c>
      <c r="R37" s="3" t="b">
        <v>1</v>
      </c>
    </row>
    <row r="38" spans="1:18" x14ac:dyDescent="0.2">
      <c r="A38" s="7">
        <v>2306.0028200000002</v>
      </c>
      <c r="B38" s="3" t="s">
        <v>21</v>
      </c>
      <c r="C38" s="3">
        <v>12</v>
      </c>
      <c r="D38" s="4">
        <v>9.2729742527008003</v>
      </c>
      <c r="E38" s="4">
        <v>0.269216299057006</v>
      </c>
      <c r="F38" s="3">
        <v>12</v>
      </c>
      <c r="G38" s="4">
        <v>15.8069503307342</v>
      </c>
      <c r="H38" s="4">
        <v>7.8265094757079998</v>
      </c>
      <c r="I38" s="3">
        <v>0</v>
      </c>
      <c r="J38" s="4">
        <v>29.3308362960815</v>
      </c>
      <c r="K38" s="4">
        <v>0.169002771377563</v>
      </c>
      <c r="L38" s="3">
        <v>0</v>
      </c>
      <c r="M38" s="4">
        <v>24.518015861511198</v>
      </c>
      <c r="N38" s="4">
        <v>0.171653032302856</v>
      </c>
      <c r="O38" s="3" t="b">
        <v>0</v>
      </c>
      <c r="P38" s="3" t="b">
        <v>0</v>
      </c>
      <c r="Q38" s="3" t="b">
        <v>1</v>
      </c>
      <c r="R38" s="3" t="b">
        <v>0</v>
      </c>
    </row>
    <row r="39" spans="1:18" x14ac:dyDescent="0.2">
      <c r="A39" s="7">
        <v>2306.0045399999999</v>
      </c>
      <c r="B39" s="3" t="s">
        <v>10</v>
      </c>
      <c r="C39" s="3">
        <v>0</v>
      </c>
      <c r="D39" s="4">
        <v>4.2894363403320304</v>
      </c>
      <c r="E39" s="4">
        <v>0.26867699623107899</v>
      </c>
      <c r="F39" s="3">
        <v>0</v>
      </c>
      <c r="G39" s="4">
        <v>10.7347056865692</v>
      </c>
      <c r="H39" s="4">
        <v>0.17544317245483301</v>
      </c>
      <c r="I39" s="3">
        <v>0</v>
      </c>
      <c r="J39" s="4">
        <v>10.6766395568847</v>
      </c>
      <c r="K39" s="4">
        <v>0.116777896881103</v>
      </c>
      <c r="L39" s="3">
        <v>0</v>
      </c>
      <c r="M39" s="4">
        <v>7.8137350082397399</v>
      </c>
      <c r="N39" s="4">
        <v>0.16774654388427701</v>
      </c>
      <c r="O39" s="3" t="b">
        <v>1</v>
      </c>
      <c r="P39" s="3" t="b">
        <v>1</v>
      </c>
      <c r="Q39" s="3" t="b">
        <v>1</v>
      </c>
      <c r="R39" s="3" t="b">
        <v>1</v>
      </c>
    </row>
    <row r="40" spans="1:18" x14ac:dyDescent="0.2">
      <c r="A40" s="7">
        <v>2306.0005000000001</v>
      </c>
      <c r="B40" s="3" t="s">
        <v>10</v>
      </c>
      <c r="C40" s="3">
        <v>12</v>
      </c>
      <c r="D40" s="4">
        <v>9.9858162403106601</v>
      </c>
      <c r="E40" s="4">
        <v>0.26738357543945301</v>
      </c>
      <c r="F40" s="3">
        <v>12</v>
      </c>
      <c r="G40" s="4">
        <v>8.5212900638580305</v>
      </c>
      <c r="H40" s="4">
        <v>8.4320268630981392</v>
      </c>
      <c r="I40" s="3">
        <v>12</v>
      </c>
      <c r="J40" s="4">
        <v>7.9645583629608101</v>
      </c>
      <c r="K40" s="4">
        <v>0.17131614685058499</v>
      </c>
      <c r="L40" s="3">
        <v>12</v>
      </c>
      <c r="M40" s="4">
        <v>5.9150393009185702</v>
      </c>
      <c r="N40" s="4">
        <v>0.168782949447631</v>
      </c>
      <c r="O40" s="3" t="b">
        <v>1</v>
      </c>
      <c r="P40" s="3" t="b">
        <v>0</v>
      </c>
      <c r="Q40" s="3" t="b">
        <v>1</v>
      </c>
      <c r="R40" s="3" t="b">
        <v>1</v>
      </c>
    </row>
    <row r="41" spans="1:18" x14ac:dyDescent="0.2">
      <c r="A41" s="7">
        <v>2306.0394099999999</v>
      </c>
      <c r="B41" s="3" t="s">
        <v>10</v>
      </c>
      <c r="C41" s="3">
        <v>0</v>
      </c>
      <c r="D41" s="4">
        <v>11.393983840942299</v>
      </c>
      <c r="E41" s="4">
        <v>0.172519445419311</v>
      </c>
      <c r="F41" s="3">
        <v>0</v>
      </c>
      <c r="G41" s="4">
        <v>9.6823718547820992</v>
      </c>
      <c r="H41" s="4">
        <v>0.17059922218322701</v>
      </c>
      <c r="I41" s="3">
        <v>12</v>
      </c>
      <c r="J41" s="4">
        <v>9.2362208366394007</v>
      </c>
      <c r="K41" s="4">
        <v>0.16597867012023901</v>
      </c>
      <c r="L41" s="3">
        <v>0</v>
      </c>
      <c r="M41" s="4">
        <v>7.8629617691040004</v>
      </c>
      <c r="N41" s="4">
        <v>0.171447038650512</v>
      </c>
      <c r="O41" s="3" t="b">
        <v>1</v>
      </c>
      <c r="P41" s="3" t="b">
        <v>1</v>
      </c>
      <c r="Q41" s="3" t="b">
        <v>1</v>
      </c>
      <c r="R41" s="3" t="b">
        <v>1</v>
      </c>
    </row>
    <row r="42" spans="1:18" x14ac:dyDescent="0.2">
      <c r="A42" s="7">
        <v>2306.0048400000001</v>
      </c>
      <c r="B42" s="3" t="s">
        <v>13</v>
      </c>
      <c r="C42" s="3">
        <v>0</v>
      </c>
      <c r="D42" s="4">
        <v>11.0264995098114</v>
      </c>
      <c r="E42" s="4">
        <v>0.116462469100952</v>
      </c>
      <c r="F42" s="3">
        <v>0</v>
      </c>
      <c r="G42" s="4">
        <v>12.270356416702199</v>
      </c>
      <c r="H42" s="4">
        <v>0.16769862174987701</v>
      </c>
      <c r="I42" s="3">
        <v>0</v>
      </c>
      <c r="J42" s="4">
        <v>10.679472208023</v>
      </c>
      <c r="K42" s="4">
        <v>0.17035293579101499</v>
      </c>
      <c r="L42" s="3">
        <v>0</v>
      </c>
      <c r="M42" s="4">
        <v>7.4092369079589799</v>
      </c>
      <c r="N42" s="4">
        <v>0.16692447662353499</v>
      </c>
      <c r="O42" s="3" t="b">
        <v>0</v>
      </c>
      <c r="P42" s="3" t="b">
        <v>1</v>
      </c>
      <c r="Q42" s="3" t="b">
        <v>1</v>
      </c>
      <c r="R42" s="3" t="b">
        <v>0</v>
      </c>
    </row>
    <row r="43" spans="1:18" x14ac:dyDescent="0.2">
      <c r="A43" s="7">
        <v>2306.0002899999999</v>
      </c>
      <c r="B43" s="3" t="s">
        <v>10</v>
      </c>
      <c r="C43" s="3">
        <v>12</v>
      </c>
      <c r="D43" s="4">
        <v>5.7148861885070801</v>
      </c>
      <c r="E43" s="4">
        <v>0.26847076416015597</v>
      </c>
      <c r="F43" s="3">
        <v>12</v>
      </c>
      <c r="G43" s="4">
        <v>5.6119117736816397</v>
      </c>
      <c r="H43" s="4">
        <v>6.3607807159423801</v>
      </c>
      <c r="I43" s="3">
        <v>12</v>
      </c>
      <c r="J43" s="4">
        <v>5.3957607746124197</v>
      </c>
      <c r="K43" s="4">
        <v>0.17003369331359799</v>
      </c>
      <c r="L43" s="3">
        <v>12</v>
      </c>
      <c r="M43" s="4">
        <v>3.43925881385803</v>
      </c>
      <c r="N43" s="4">
        <v>0.171537160873413</v>
      </c>
      <c r="O43" s="3" t="b">
        <v>0</v>
      </c>
      <c r="P43" s="3" t="b">
        <v>0</v>
      </c>
      <c r="Q43" s="3" t="b">
        <v>1</v>
      </c>
      <c r="R43" s="3" t="b">
        <v>0</v>
      </c>
    </row>
    <row r="44" spans="1:18" x14ac:dyDescent="0.2">
      <c r="A44" s="7">
        <v>2306.0214799999999</v>
      </c>
      <c r="B44" s="3" t="s">
        <v>12</v>
      </c>
      <c r="C44" s="3">
        <v>0</v>
      </c>
      <c r="D44" s="4">
        <v>6.2518541812896702</v>
      </c>
      <c r="E44" s="4">
        <v>0.26969480514526301</v>
      </c>
      <c r="F44" s="3">
        <v>0</v>
      </c>
      <c r="G44" s="4">
        <v>21.880041122436499</v>
      </c>
      <c r="H44" s="4">
        <v>0.16673612594604401</v>
      </c>
      <c r="I44" s="3">
        <v>0</v>
      </c>
      <c r="J44" s="4">
        <v>16.1691122055053</v>
      </c>
      <c r="K44" s="4">
        <v>0.166872978210449</v>
      </c>
      <c r="L44" s="3">
        <v>0</v>
      </c>
      <c r="M44" s="4">
        <v>9.9385573863983101</v>
      </c>
      <c r="N44" s="4">
        <v>0.168450117111206</v>
      </c>
      <c r="O44" s="3" t="b">
        <v>1</v>
      </c>
      <c r="P44" s="3" t="b">
        <v>1</v>
      </c>
      <c r="Q44" s="3" t="b">
        <v>1</v>
      </c>
      <c r="R44" s="3" t="b">
        <v>1</v>
      </c>
    </row>
    <row r="45" spans="1:18" x14ac:dyDescent="0.2">
      <c r="A45" s="7">
        <v>2306.0061300000002</v>
      </c>
      <c r="B45" s="3" t="s">
        <v>10</v>
      </c>
      <c r="C45" s="3">
        <v>0</v>
      </c>
      <c r="D45" s="4">
        <v>16.018219709396298</v>
      </c>
      <c r="E45" s="4">
        <v>0.16685986518859799</v>
      </c>
      <c r="F45" s="3">
        <v>0</v>
      </c>
      <c r="G45" s="4">
        <v>16.794572830200099</v>
      </c>
      <c r="H45" s="4">
        <v>0.169638156890869</v>
      </c>
      <c r="I45" s="3">
        <v>12</v>
      </c>
      <c r="J45" s="4">
        <v>14.804193735122601</v>
      </c>
      <c r="K45" s="4">
        <v>0.21786093711853</v>
      </c>
      <c r="L45" s="3">
        <v>0</v>
      </c>
      <c r="M45" s="4">
        <v>10.185938835144</v>
      </c>
      <c r="N45" s="4">
        <v>0.16607570648193301</v>
      </c>
      <c r="O45" s="3" t="b">
        <v>0</v>
      </c>
      <c r="P45" s="3" t="b">
        <v>1</v>
      </c>
      <c r="Q45" s="3" t="b">
        <v>1</v>
      </c>
      <c r="R45" s="3" t="b">
        <v>0</v>
      </c>
    </row>
    <row r="46" spans="1:18" x14ac:dyDescent="0.2">
      <c r="A46" s="7">
        <v>2306.0209599999998</v>
      </c>
      <c r="B46" s="3" t="s">
        <v>12</v>
      </c>
      <c r="C46" s="3">
        <v>12</v>
      </c>
      <c r="D46" s="4">
        <v>6.3656668663024902</v>
      </c>
      <c r="E46" s="4">
        <v>0.21670341491699199</v>
      </c>
      <c r="F46" s="3">
        <v>12</v>
      </c>
      <c r="G46" s="4">
        <v>6.3649213314056396</v>
      </c>
      <c r="H46" s="4">
        <v>8.3724620342254603</v>
      </c>
      <c r="I46" s="3">
        <v>12</v>
      </c>
      <c r="J46" s="4">
        <v>6.0667083263397199</v>
      </c>
      <c r="K46" s="4">
        <v>0.115805149078369</v>
      </c>
      <c r="L46" s="3">
        <v>12</v>
      </c>
      <c r="M46" s="4">
        <v>4.2376544475555402</v>
      </c>
      <c r="N46" s="4">
        <v>0.2175874710083</v>
      </c>
      <c r="O46" s="3" t="b">
        <v>1</v>
      </c>
      <c r="P46" s="3" t="b">
        <v>0</v>
      </c>
      <c r="Q46" s="3" t="b">
        <v>1</v>
      </c>
      <c r="R46" s="3" t="b">
        <v>1</v>
      </c>
    </row>
    <row r="47" spans="1:18" x14ac:dyDescent="0.2">
      <c r="A47" s="7">
        <v>2306.00128</v>
      </c>
      <c r="B47" s="3" t="s">
        <v>15</v>
      </c>
      <c r="C47" s="3">
        <v>0</v>
      </c>
      <c r="D47" s="4">
        <v>4.8935048580169598</v>
      </c>
      <c r="E47" s="4">
        <v>0.269792079925537</v>
      </c>
      <c r="F47" s="3">
        <v>0</v>
      </c>
      <c r="G47" s="4">
        <v>15.5501723289489</v>
      </c>
      <c r="H47" s="4">
        <v>0.17217016220092701</v>
      </c>
      <c r="I47" s="3">
        <v>0</v>
      </c>
      <c r="J47" s="4">
        <v>15.347606897354099</v>
      </c>
      <c r="K47" s="4">
        <v>0.117162227630615</v>
      </c>
      <c r="L47" s="3">
        <v>0</v>
      </c>
      <c r="M47" s="4">
        <v>12.806637763976999</v>
      </c>
      <c r="N47" s="4">
        <v>0.177600622177124</v>
      </c>
      <c r="O47" s="3" t="b">
        <v>1</v>
      </c>
      <c r="P47" s="3" t="b">
        <v>0</v>
      </c>
      <c r="Q47" s="3" t="b">
        <v>1</v>
      </c>
      <c r="R47" s="3" t="b">
        <v>0</v>
      </c>
    </row>
    <row r="48" spans="1:18" x14ac:dyDescent="0.2">
      <c r="A48" s="7">
        <v>2306.0012299999999</v>
      </c>
      <c r="B48" s="3" t="s">
        <v>18</v>
      </c>
      <c r="C48" s="3">
        <v>12</v>
      </c>
      <c r="D48" s="4">
        <v>4.6675345897674498</v>
      </c>
      <c r="E48" s="4">
        <v>0.272974252700805</v>
      </c>
      <c r="F48" s="3">
        <v>12</v>
      </c>
      <c r="G48" s="4">
        <v>4.4943642616271902</v>
      </c>
      <c r="H48" s="4">
        <v>4.4968807697296098</v>
      </c>
      <c r="I48" s="3">
        <v>12</v>
      </c>
      <c r="J48" s="4">
        <v>4.4928448200225803</v>
      </c>
      <c r="K48" s="4">
        <v>0.115390539169311</v>
      </c>
      <c r="L48" s="3">
        <v>12</v>
      </c>
      <c r="M48" s="4">
        <v>4.1450707912444997</v>
      </c>
      <c r="N48" s="4">
        <v>0.17236232757568301</v>
      </c>
      <c r="O48" s="3" t="b">
        <v>1</v>
      </c>
      <c r="P48" s="3" t="b">
        <v>0</v>
      </c>
      <c r="Q48" s="3" t="b">
        <v>1</v>
      </c>
      <c r="R48" s="3" t="b">
        <v>1</v>
      </c>
    </row>
    <row r="49" spans="1:18" x14ac:dyDescent="0.2">
      <c r="A49" s="7">
        <v>2306.0008400000002</v>
      </c>
      <c r="B49" s="3" t="s">
        <v>11</v>
      </c>
      <c r="C49" s="3">
        <v>0</v>
      </c>
      <c r="D49" s="4">
        <v>24.181477069854701</v>
      </c>
      <c r="E49" s="4">
        <v>0.168094396591186</v>
      </c>
      <c r="F49" s="3">
        <v>0</v>
      </c>
      <c r="G49" s="4">
        <v>21.628190040588301</v>
      </c>
      <c r="H49" s="4">
        <v>0.16957688331604001</v>
      </c>
      <c r="I49" s="3">
        <v>12</v>
      </c>
      <c r="J49" s="4">
        <v>21.061032295227001</v>
      </c>
      <c r="K49" s="4">
        <v>0.216694831848144</v>
      </c>
      <c r="L49" s="3">
        <v>0</v>
      </c>
      <c r="M49" s="4">
        <v>18.393031358718801</v>
      </c>
      <c r="N49" s="4">
        <v>0.16618657112121499</v>
      </c>
      <c r="O49" s="3" t="b">
        <v>0</v>
      </c>
      <c r="P49" s="3" t="b">
        <v>1</v>
      </c>
      <c r="Q49" s="3" t="b">
        <v>0</v>
      </c>
      <c r="R49" s="3" t="b">
        <v>0</v>
      </c>
    </row>
    <row r="50" spans="1:18" x14ac:dyDescent="0.2">
      <c r="A50" s="7">
        <v>2306.0113299999998</v>
      </c>
      <c r="B50" s="3" t="s">
        <v>13</v>
      </c>
      <c r="C50" s="3">
        <v>0</v>
      </c>
      <c r="D50" s="4">
        <v>5.3295161724090496</v>
      </c>
      <c r="E50" s="4">
        <v>0.117604732513427</v>
      </c>
      <c r="F50" s="3">
        <v>0</v>
      </c>
      <c r="G50" s="4">
        <v>5.1695849895477197</v>
      </c>
      <c r="H50" s="4">
        <v>0.116785287857055</v>
      </c>
      <c r="I50" s="3">
        <v>0</v>
      </c>
      <c r="J50" s="4">
        <v>4.3886666297912598</v>
      </c>
      <c r="K50" s="4">
        <v>0.116148233413696</v>
      </c>
      <c r="L50" s="3">
        <v>0</v>
      </c>
      <c r="M50" s="4">
        <v>3.0839676856994598</v>
      </c>
      <c r="N50" s="4">
        <v>0.17016315460205</v>
      </c>
      <c r="O50" s="3" t="b">
        <v>1</v>
      </c>
      <c r="P50" s="3" t="b">
        <v>1</v>
      </c>
      <c r="Q50" s="3" t="b">
        <v>1</v>
      </c>
      <c r="R50" s="3" t="b">
        <v>1</v>
      </c>
    </row>
    <row r="51" spans="1:18" x14ac:dyDescent="0.2">
      <c r="A51" s="7">
        <v>2306.0042800000001</v>
      </c>
      <c r="B51" s="3" t="s">
        <v>13</v>
      </c>
      <c r="C51" s="3">
        <v>0</v>
      </c>
      <c r="D51" s="4">
        <v>7.4704239368438703</v>
      </c>
      <c r="E51" s="4">
        <v>0.116460561752319</v>
      </c>
      <c r="F51" s="3">
        <v>0</v>
      </c>
      <c r="G51" s="4">
        <v>6.2504870891571001</v>
      </c>
      <c r="H51" s="4">
        <v>0.116249084472656</v>
      </c>
      <c r="I51" s="3">
        <v>0</v>
      </c>
      <c r="J51" s="4">
        <v>7.0066142082214302</v>
      </c>
      <c r="K51" s="4">
        <v>0.11635160446166901</v>
      </c>
      <c r="L51" s="3">
        <v>0</v>
      </c>
      <c r="M51" s="4">
        <v>4.5638368129730198</v>
      </c>
      <c r="N51" s="4">
        <v>0.17216992378234799</v>
      </c>
      <c r="O51" s="3" t="b">
        <v>0</v>
      </c>
      <c r="P51" s="3" t="b">
        <v>1</v>
      </c>
      <c r="Q51" s="3" t="b">
        <v>1</v>
      </c>
      <c r="R51" s="3" t="b">
        <v>0</v>
      </c>
    </row>
    <row r="52" spans="1:18" x14ac:dyDescent="0.2">
      <c r="A52" s="7">
        <v>2306.0193300000001</v>
      </c>
      <c r="B52" s="3" t="s">
        <v>22</v>
      </c>
      <c r="C52" s="3">
        <v>0</v>
      </c>
      <c r="D52" s="4">
        <v>8.6117882728576607</v>
      </c>
      <c r="E52" s="4">
        <v>0.26707124710083002</v>
      </c>
      <c r="F52" s="3">
        <v>0</v>
      </c>
      <c r="G52" s="4">
        <v>23.8650288581848</v>
      </c>
      <c r="H52" s="4">
        <v>0.11646842956542899</v>
      </c>
      <c r="I52" s="3">
        <v>0</v>
      </c>
      <c r="J52" s="4">
        <v>24.0184614658355</v>
      </c>
      <c r="K52" s="4">
        <v>0.17391180992126401</v>
      </c>
      <c r="L52" s="3">
        <v>0</v>
      </c>
      <c r="M52" s="4">
        <v>17.769573688506998</v>
      </c>
      <c r="N52" s="4">
        <v>0.168954372406005</v>
      </c>
      <c r="O52" s="3" t="b">
        <v>1</v>
      </c>
      <c r="P52" s="3" t="b">
        <v>1</v>
      </c>
      <c r="Q52" s="3" t="b">
        <v>1</v>
      </c>
      <c r="R52" s="3" t="b">
        <v>1</v>
      </c>
    </row>
    <row r="53" spans="1:18" x14ac:dyDescent="0.2">
      <c r="A53" s="7">
        <v>2306.0042899999999</v>
      </c>
      <c r="B53" s="3" t="s">
        <v>16</v>
      </c>
      <c r="C53" s="3">
        <v>0</v>
      </c>
      <c r="D53" s="4">
        <v>3.4517033100128098</v>
      </c>
      <c r="E53" s="4">
        <v>0.21728563308715801</v>
      </c>
      <c r="F53" s="3">
        <v>0</v>
      </c>
      <c r="G53" s="4">
        <v>9.2359094619750906</v>
      </c>
      <c r="H53" s="4">
        <v>0.171092748641967</v>
      </c>
      <c r="I53" s="3">
        <v>0</v>
      </c>
      <c r="J53" s="4">
        <v>9.8177220821380597</v>
      </c>
      <c r="K53" s="4">
        <v>0.116635084152221</v>
      </c>
      <c r="L53" s="3">
        <v>0</v>
      </c>
      <c r="M53" s="4">
        <v>8.6649098396301198</v>
      </c>
      <c r="N53" s="4">
        <v>0.167732238769531</v>
      </c>
      <c r="O53" s="3" t="b">
        <v>1</v>
      </c>
      <c r="P53" s="3" t="b">
        <v>1</v>
      </c>
      <c r="Q53" s="3" t="b">
        <v>1</v>
      </c>
      <c r="R53" s="3" t="b">
        <v>1</v>
      </c>
    </row>
    <row r="54" spans="1:18" x14ac:dyDescent="0.2">
      <c r="A54" s="7">
        <v>2306.08367</v>
      </c>
      <c r="B54" s="3" t="s">
        <v>17</v>
      </c>
      <c r="C54" s="3">
        <v>12</v>
      </c>
      <c r="D54" s="4">
        <v>7.85945320129394</v>
      </c>
      <c r="E54" s="4">
        <v>0.26858425140380798</v>
      </c>
      <c r="F54" s="3">
        <v>12</v>
      </c>
      <c r="G54" s="4">
        <v>7.0020332336425701</v>
      </c>
      <c r="H54" s="4">
        <v>7.10219049453735</v>
      </c>
      <c r="I54" s="3">
        <v>12</v>
      </c>
      <c r="J54" s="4">
        <v>7.3760504722595197</v>
      </c>
      <c r="K54" s="4">
        <v>0.17499637603759699</v>
      </c>
      <c r="L54" s="3">
        <v>12</v>
      </c>
      <c r="M54" s="4">
        <v>5.2612135410308802</v>
      </c>
      <c r="N54" s="4">
        <v>0.31954073905944802</v>
      </c>
      <c r="O54" s="3" t="b">
        <v>0</v>
      </c>
      <c r="P54" s="3" t="b">
        <v>0</v>
      </c>
      <c r="Q54" s="3" t="b">
        <v>1</v>
      </c>
      <c r="R54" s="3" t="b">
        <v>0</v>
      </c>
    </row>
    <row r="55" spans="1:18" x14ac:dyDescent="0.2">
      <c r="A55" s="7">
        <v>2306.0810999999999</v>
      </c>
      <c r="B55" s="3" t="s">
        <v>10</v>
      </c>
      <c r="C55" s="3">
        <v>0</v>
      </c>
      <c r="D55" s="4">
        <v>6.6582839488983101</v>
      </c>
      <c r="E55" s="4">
        <v>0.27035450935363697</v>
      </c>
      <c r="F55" s="3">
        <v>0</v>
      </c>
      <c r="G55" s="4">
        <v>19.1977634429931</v>
      </c>
      <c r="H55" s="4">
        <v>0.169468879699707</v>
      </c>
      <c r="I55" s="3">
        <v>0</v>
      </c>
      <c r="J55" s="4">
        <v>19.733815431594799</v>
      </c>
      <c r="K55" s="4">
        <v>0.17336368560790999</v>
      </c>
      <c r="L55" s="3">
        <v>0</v>
      </c>
      <c r="M55" s="4">
        <v>13.6288795471191</v>
      </c>
      <c r="N55" s="4">
        <v>0.16696429252624501</v>
      </c>
      <c r="O55" s="3" t="b">
        <v>1</v>
      </c>
      <c r="P55" s="3" t="b">
        <v>1</v>
      </c>
      <c r="Q55" s="3" t="b">
        <v>1</v>
      </c>
      <c r="R55" s="3" t="b">
        <v>1</v>
      </c>
    </row>
    <row r="56" spans="1:18" x14ac:dyDescent="0.2">
      <c r="A56" s="7">
        <v>2306.0046600000001</v>
      </c>
      <c r="B56" s="3" t="s">
        <v>23</v>
      </c>
      <c r="C56" s="3">
        <v>12</v>
      </c>
      <c r="D56" s="4">
        <v>4.3384089469909597</v>
      </c>
      <c r="E56" s="4">
        <v>0.26994204521179199</v>
      </c>
      <c r="F56" s="3">
        <v>12</v>
      </c>
      <c r="G56" s="4">
        <v>4.2399148941040004</v>
      </c>
      <c r="H56" s="4">
        <v>4.18788743019104</v>
      </c>
      <c r="I56" s="3">
        <v>12</v>
      </c>
      <c r="J56" s="4">
        <v>4.3409872055053702</v>
      </c>
      <c r="K56" s="4">
        <v>0.16984176635742099</v>
      </c>
      <c r="L56" s="3">
        <v>12</v>
      </c>
      <c r="M56" s="4">
        <v>3.53600597381591</v>
      </c>
      <c r="N56" s="4">
        <v>0.168063163757324</v>
      </c>
      <c r="O56" s="3" t="b">
        <v>1</v>
      </c>
      <c r="P56" s="3" t="b">
        <v>0</v>
      </c>
      <c r="Q56" s="3" t="b">
        <v>1</v>
      </c>
      <c r="R56" s="3" t="b">
        <v>1</v>
      </c>
    </row>
    <row r="57" spans="1:18" x14ac:dyDescent="0.2">
      <c r="A57" s="7">
        <v>2306.0055400000001</v>
      </c>
      <c r="B57" s="3" t="s">
        <v>24</v>
      </c>
      <c r="C57" s="3">
        <v>12</v>
      </c>
      <c r="D57" s="4">
        <v>9.45524001121521</v>
      </c>
      <c r="E57" s="4">
        <v>10.0453460216522</v>
      </c>
      <c r="F57" s="3">
        <v>12</v>
      </c>
      <c r="G57" s="4">
        <v>9.37381863594055</v>
      </c>
      <c r="H57" s="4">
        <v>8.8838584423065097</v>
      </c>
      <c r="I57" s="3">
        <v>12</v>
      </c>
      <c r="J57" s="4">
        <v>8.5333297252654994</v>
      </c>
      <c r="K57" s="4">
        <v>0.16885948181152299</v>
      </c>
      <c r="L57" s="3">
        <v>12</v>
      </c>
      <c r="M57" s="4">
        <v>7.12727618217468</v>
      </c>
      <c r="N57" s="4">
        <v>0.170761108398437</v>
      </c>
      <c r="O57" s="3" t="b">
        <v>1</v>
      </c>
      <c r="P57" s="3" t="b">
        <v>0</v>
      </c>
      <c r="Q57" s="3" t="b">
        <v>0</v>
      </c>
      <c r="R57" s="3" t="b">
        <v>0</v>
      </c>
    </row>
    <row r="58" spans="1:18" x14ac:dyDescent="0.2">
      <c r="A58" s="7">
        <v>2306.0078199999998</v>
      </c>
      <c r="B58" s="3" t="s">
        <v>18</v>
      </c>
      <c r="C58" s="3">
        <v>0</v>
      </c>
      <c r="D58" s="4">
        <v>10.2376370429992</v>
      </c>
      <c r="E58" s="4">
        <v>0.27420139312744102</v>
      </c>
      <c r="F58" s="3">
        <v>0</v>
      </c>
      <c r="G58" s="4">
        <v>31.945243358612</v>
      </c>
      <c r="H58" s="4">
        <v>0.16897439956665</v>
      </c>
      <c r="I58" s="3">
        <v>0</v>
      </c>
      <c r="J58" s="4">
        <v>31.986683130264201</v>
      </c>
      <c r="K58" s="4">
        <v>0.11593508720397901</v>
      </c>
      <c r="L58" s="3">
        <v>0</v>
      </c>
      <c r="M58" s="4">
        <v>28.181384325027398</v>
      </c>
      <c r="N58" s="4">
        <v>0.16748976707458399</v>
      </c>
      <c r="O58" s="3" t="b">
        <v>1</v>
      </c>
      <c r="P58" s="3" t="b">
        <v>1</v>
      </c>
      <c r="Q58" s="3" t="b">
        <v>1</v>
      </c>
      <c r="R58" s="3" t="b">
        <v>1</v>
      </c>
    </row>
    <row r="59" spans="1:18" x14ac:dyDescent="0.2">
      <c r="A59" s="7">
        <v>2306.1322599999999</v>
      </c>
      <c r="B59" s="3" t="s">
        <v>25</v>
      </c>
      <c r="C59" s="3">
        <v>0</v>
      </c>
      <c r="D59" s="4">
        <v>9.6391763687133807</v>
      </c>
      <c r="E59" s="4">
        <v>0.168585300445556</v>
      </c>
      <c r="F59" s="3">
        <v>0</v>
      </c>
      <c r="G59" s="4">
        <v>8.6170158386230398</v>
      </c>
      <c r="H59" s="4">
        <v>0.172657489776611</v>
      </c>
      <c r="I59" s="3">
        <v>12</v>
      </c>
      <c r="J59" s="4">
        <v>8.4668114185333199</v>
      </c>
      <c r="K59" s="4">
        <v>0.222360849380493</v>
      </c>
      <c r="L59" s="3">
        <v>0</v>
      </c>
      <c r="M59" s="4">
        <v>6.0700488090515101</v>
      </c>
      <c r="N59" s="4">
        <v>0.166471242904663</v>
      </c>
      <c r="O59" s="3" t="b">
        <v>1</v>
      </c>
      <c r="P59" s="3" t="b">
        <v>1</v>
      </c>
      <c r="Q59" s="3" t="b">
        <v>1</v>
      </c>
      <c r="R59" s="3" t="b">
        <v>1</v>
      </c>
    </row>
    <row r="60" spans="1:18" x14ac:dyDescent="0.2">
      <c r="A60" s="7">
        <v>2306.0014900000001</v>
      </c>
      <c r="B60" s="3" t="s">
        <v>23</v>
      </c>
      <c r="C60" s="3">
        <v>0</v>
      </c>
      <c r="D60" s="4">
        <v>15.5618848800659</v>
      </c>
      <c r="E60" s="4">
        <v>0.16650080680847101</v>
      </c>
      <c r="F60" s="3">
        <v>0</v>
      </c>
      <c r="G60" s="4">
        <v>12.546285629272401</v>
      </c>
      <c r="H60" s="4">
        <v>0.170874118804931</v>
      </c>
      <c r="I60" s="3">
        <v>12</v>
      </c>
      <c r="J60" s="4">
        <v>8.1104555130004794</v>
      </c>
      <c r="K60" s="4">
        <v>0.222052097320556</v>
      </c>
      <c r="L60" s="3">
        <v>0</v>
      </c>
      <c r="M60" s="4">
        <v>6.5072712898254403</v>
      </c>
      <c r="N60" s="4">
        <v>0.16695427894592199</v>
      </c>
      <c r="O60" s="3" t="b">
        <v>1</v>
      </c>
      <c r="P60" s="3" t="b">
        <v>1</v>
      </c>
      <c r="Q60" s="3" t="b">
        <v>1</v>
      </c>
      <c r="R60" s="3" t="b">
        <v>1</v>
      </c>
    </row>
    <row r="61" spans="1:18" x14ac:dyDescent="0.2">
      <c r="A61" s="7">
        <v>2306.0432700000001</v>
      </c>
      <c r="B61" s="3" t="s">
        <v>26</v>
      </c>
      <c r="C61" s="3">
        <v>0</v>
      </c>
      <c r="D61" s="4">
        <v>4.2934174537658603</v>
      </c>
      <c r="E61" s="4">
        <v>0.26766705513000399</v>
      </c>
      <c r="F61" s="3">
        <v>0</v>
      </c>
      <c r="G61" s="4">
        <v>10.390268802642799</v>
      </c>
      <c r="H61" s="4">
        <v>0.116148233413696</v>
      </c>
      <c r="I61" s="3">
        <v>0</v>
      </c>
      <c r="J61" s="4">
        <v>10.5521047115325</v>
      </c>
      <c r="K61" s="4">
        <v>0.170883178710937</v>
      </c>
      <c r="L61" s="3">
        <v>0</v>
      </c>
      <c r="M61" s="4">
        <v>9.3359715938568097</v>
      </c>
      <c r="N61" s="4">
        <v>0.168138027191162</v>
      </c>
      <c r="O61" s="3" t="b">
        <v>1</v>
      </c>
      <c r="P61" s="3" t="b">
        <v>1</v>
      </c>
      <c r="Q61" s="3" t="b">
        <v>1</v>
      </c>
      <c r="R61" s="3" t="b">
        <v>1</v>
      </c>
    </row>
    <row r="62" spans="1:18" x14ac:dyDescent="0.2">
      <c r="A62" s="7">
        <v>2306.0228099999999</v>
      </c>
      <c r="B62" s="3" t="s">
        <v>18</v>
      </c>
      <c r="C62" s="3">
        <v>0</v>
      </c>
      <c r="D62" s="4">
        <v>13.363911867141701</v>
      </c>
      <c r="E62" s="4">
        <v>0.16736364364624001</v>
      </c>
      <c r="F62" s="3">
        <v>0</v>
      </c>
      <c r="G62" s="4">
        <v>10.068827867507901</v>
      </c>
      <c r="H62" s="4">
        <v>0.116473913192749</v>
      </c>
      <c r="I62" s="3">
        <v>0</v>
      </c>
      <c r="J62" s="4">
        <v>9.9186694622039795</v>
      </c>
      <c r="K62" s="4">
        <v>0.16863369941711401</v>
      </c>
      <c r="L62" s="3">
        <v>0</v>
      </c>
      <c r="M62" s="4">
        <v>8.1135044097900302</v>
      </c>
      <c r="N62" s="4">
        <v>0.169002771377563</v>
      </c>
      <c r="O62" s="3" t="b">
        <v>1</v>
      </c>
      <c r="P62" s="3" t="b">
        <v>1</v>
      </c>
      <c r="Q62" s="3" t="b">
        <v>1</v>
      </c>
      <c r="R62" s="3" t="b">
        <v>1</v>
      </c>
    </row>
    <row r="63" spans="1:18" x14ac:dyDescent="0.2">
      <c r="A63" s="7">
        <v>2306.0028499999999</v>
      </c>
      <c r="B63" s="3" t="s">
        <v>10</v>
      </c>
      <c r="C63" s="3">
        <v>0</v>
      </c>
      <c r="D63" s="4">
        <v>6.2570631504058802</v>
      </c>
      <c r="E63" s="4">
        <v>0.169158220291137</v>
      </c>
      <c r="F63" s="3">
        <v>0</v>
      </c>
      <c r="G63" s="4">
        <v>5.7013874053954998</v>
      </c>
      <c r="H63" s="4">
        <v>0.16888475418090801</v>
      </c>
      <c r="I63" s="3">
        <v>0</v>
      </c>
      <c r="J63" s="4">
        <v>5.4502141475677401</v>
      </c>
      <c r="K63" s="4">
        <v>0.116180658340454</v>
      </c>
      <c r="L63" s="3">
        <v>0</v>
      </c>
      <c r="M63" s="4">
        <v>3.5546638965606601</v>
      </c>
      <c r="N63" s="4">
        <v>0.17047429084777799</v>
      </c>
      <c r="O63" s="3" t="b">
        <v>1</v>
      </c>
      <c r="P63" s="3" t="b">
        <v>1</v>
      </c>
      <c r="Q63" s="3" t="b">
        <v>0</v>
      </c>
      <c r="R63" s="3" t="b">
        <v>0</v>
      </c>
    </row>
    <row r="64" spans="1:18" x14ac:dyDescent="0.2">
      <c r="A64" s="7">
        <v>2306.0002199999999</v>
      </c>
      <c r="B64" s="3" t="s">
        <v>11</v>
      </c>
      <c r="C64" s="3">
        <v>0</v>
      </c>
      <c r="D64" s="4">
        <v>11.2345676422119</v>
      </c>
      <c r="E64" s="4">
        <v>0.16910099983215299</v>
      </c>
      <c r="F64" s="3">
        <v>0</v>
      </c>
      <c r="G64" s="4">
        <v>9.2378623485565203</v>
      </c>
      <c r="H64" s="4">
        <v>0.17588901519775299</v>
      </c>
      <c r="I64" s="3">
        <v>0</v>
      </c>
      <c r="J64" s="4">
        <v>9.0808820724487305</v>
      </c>
      <c r="K64" s="4">
        <v>0.116275072097778</v>
      </c>
      <c r="L64" s="3">
        <v>0</v>
      </c>
      <c r="M64" s="4">
        <v>5.9514286518096897</v>
      </c>
      <c r="N64" s="4">
        <v>0.169177055358886</v>
      </c>
      <c r="O64" s="3" t="b">
        <v>0</v>
      </c>
      <c r="P64" s="3" t="b">
        <v>1</v>
      </c>
      <c r="Q64" s="3" t="b">
        <v>0</v>
      </c>
      <c r="R64" s="3" t="b">
        <v>0</v>
      </c>
    </row>
    <row r="65" spans="1:18" x14ac:dyDescent="0.2">
      <c r="A65" s="7">
        <v>2306.0007799999998</v>
      </c>
      <c r="B65" s="3" t="s">
        <v>16</v>
      </c>
      <c r="C65" s="3">
        <v>0</v>
      </c>
      <c r="D65" s="4">
        <v>13.010972261428799</v>
      </c>
      <c r="E65" s="4">
        <v>0.16703748703002899</v>
      </c>
      <c r="F65" s="3">
        <v>0</v>
      </c>
      <c r="G65" s="4">
        <v>8.4614515304565394</v>
      </c>
      <c r="H65" s="4">
        <v>0.170183420181274</v>
      </c>
      <c r="I65" s="3">
        <v>12</v>
      </c>
      <c r="J65" s="4">
        <v>8.7144665718078596</v>
      </c>
      <c r="K65" s="4">
        <v>0.21725583076477001</v>
      </c>
      <c r="L65" s="3">
        <v>0</v>
      </c>
      <c r="M65" s="4">
        <v>6.0044779777526802</v>
      </c>
      <c r="N65" s="4">
        <v>0.16697716712951599</v>
      </c>
      <c r="O65" s="3" t="b">
        <v>0</v>
      </c>
      <c r="P65" s="3" t="b">
        <v>1</v>
      </c>
      <c r="Q65" s="3" t="b">
        <v>1</v>
      </c>
      <c r="R65" s="3" t="b">
        <v>0</v>
      </c>
    </row>
    <row r="66" spans="1:18" x14ac:dyDescent="0.2">
      <c r="A66" s="7">
        <v>2306.0074300000001</v>
      </c>
      <c r="B66" s="3" t="s">
        <v>10</v>
      </c>
      <c r="C66" s="3">
        <v>0</v>
      </c>
      <c r="D66" s="4">
        <v>10.8348047733306</v>
      </c>
      <c r="E66" s="4">
        <v>0.21830415725707999</v>
      </c>
      <c r="F66" s="3">
        <v>0</v>
      </c>
      <c r="G66" s="4">
        <v>7.25420665740966</v>
      </c>
      <c r="H66" s="4">
        <v>0.115995645523071</v>
      </c>
      <c r="I66" s="3">
        <v>0</v>
      </c>
      <c r="J66" s="4">
        <v>7.5140695571899396</v>
      </c>
      <c r="K66" s="4">
        <v>0.115646123886108</v>
      </c>
      <c r="L66" s="3">
        <v>0</v>
      </c>
      <c r="M66" s="4">
        <v>5.2987515926361004</v>
      </c>
      <c r="N66" s="4">
        <v>0.16787576675415</v>
      </c>
      <c r="O66" s="3" t="b">
        <v>1</v>
      </c>
      <c r="P66" s="3" t="b">
        <v>1</v>
      </c>
      <c r="Q66" s="3" t="b">
        <v>1</v>
      </c>
      <c r="R66" s="3" t="b">
        <v>1</v>
      </c>
    </row>
    <row r="67" spans="1:18" x14ac:dyDescent="0.2">
      <c r="A67" s="7">
        <v>2306.01028</v>
      </c>
      <c r="B67" s="3" t="s">
        <v>26</v>
      </c>
      <c r="C67" s="3">
        <v>0</v>
      </c>
      <c r="D67" s="4">
        <v>5.6005947589874197</v>
      </c>
      <c r="E67" s="4">
        <v>0.32066178321838301</v>
      </c>
      <c r="F67" s="3">
        <v>0</v>
      </c>
      <c r="G67" s="4">
        <v>7.0058598518371502</v>
      </c>
      <c r="H67" s="4">
        <v>0.115846395492553</v>
      </c>
      <c r="I67" s="3">
        <v>12</v>
      </c>
      <c r="J67" s="4">
        <v>7.1037049293518004</v>
      </c>
      <c r="K67" s="4">
        <v>0.22300219535827601</v>
      </c>
      <c r="L67" s="3">
        <v>0</v>
      </c>
      <c r="M67" s="4">
        <v>5.0466454029083199</v>
      </c>
      <c r="N67" s="4">
        <v>0.168385505676269</v>
      </c>
      <c r="O67" s="3" t="b">
        <v>1</v>
      </c>
      <c r="P67" s="3" t="b">
        <v>0</v>
      </c>
      <c r="Q67" s="3" t="b">
        <v>1</v>
      </c>
      <c r="R67" s="3" t="b">
        <v>0</v>
      </c>
    </row>
    <row r="68" spans="1:18" x14ac:dyDescent="0.2">
      <c r="A68" s="7">
        <v>2306.0031300000001</v>
      </c>
      <c r="B68" s="3" t="s">
        <v>13</v>
      </c>
      <c r="C68" s="3">
        <v>0</v>
      </c>
      <c r="D68" s="4">
        <v>23.633084535598702</v>
      </c>
      <c r="E68" s="4">
        <v>0.21730303764343201</v>
      </c>
      <c r="F68" s="3">
        <v>0</v>
      </c>
      <c r="G68" s="4">
        <v>15.672029256820601</v>
      </c>
      <c r="H68" s="4">
        <v>0.170263767242431</v>
      </c>
      <c r="I68" s="3">
        <v>12</v>
      </c>
      <c r="J68" s="4">
        <v>16.382589578628501</v>
      </c>
      <c r="K68" s="4">
        <v>0.22239255905151301</v>
      </c>
      <c r="L68" s="3">
        <v>0</v>
      </c>
      <c r="M68" s="4">
        <v>11.808370590209901</v>
      </c>
      <c r="N68" s="4">
        <v>0.16673994064330999</v>
      </c>
      <c r="O68" s="3" t="b">
        <v>0</v>
      </c>
      <c r="P68" s="3" t="b">
        <v>1</v>
      </c>
      <c r="Q68" s="3" t="b">
        <v>1</v>
      </c>
      <c r="R68" s="3" t="b">
        <v>0</v>
      </c>
    </row>
    <row r="69" spans="1:18" x14ac:dyDescent="0.2">
      <c r="A69" s="7">
        <v>2306.0268099999998</v>
      </c>
      <c r="B69" s="3" t="s">
        <v>18</v>
      </c>
      <c r="C69" s="3">
        <v>12</v>
      </c>
      <c r="D69" s="4">
        <v>16.837268114089898</v>
      </c>
      <c r="E69" s="4">
        <v>0.267836093902587</v>
      </c>
      <c r="F69" s="3">
        <v>12</v>
      </c>
      <c r="G69" s="4">
        <v>10.7290005683898</v>
      </c>
      <c r="H69" s="4">
        <v>11.091283798217701</v>
      </c>
      <c r="I69" s="3">
        <v>12</v>
      </c>
      <c r="J69" s="4">
        <v>11.177541732788001</v>
      </c>
      <c r="K69" s="4">
        <v>0.17508864402770899</v>
      </c>
      <c r="L69" s="3">
        <v>12</v>
      </c>
      <c r="M69" s="4">
        <v>13.6043682098388</v>
      </c>
      <c r="N69" s="4">
        <v>0.16921329498290999</v>
      </c>
      <c r="O69" s="3" t="b">
        <v>1</v>
      </c>
      <c r="P69" s="3" t="b">
        <v>0</v>
      </c>
      <c r="Q69" s="3" t="b">
        <v>1</v>
      </c>
      <c r="R69" s="3" t="b">
        <v>1</v>
      </c>
    </row>
    <row r="70" spans="1:18" x14ac:dyDescent="0.2">
      <c r="A70" s="7">
        <v>2306.00479</v>
      </c>
      <c r="B70" s="3" t="s">
        <v>17</v>
      </c>
      <c r="C70" s="3">
        <v>0</v>
      </c>
      <c r="D70" s="4">
        <v>31.238552331924399</v>
      </c>
      <c r="E70" s="4">
        <v>0.172016382217407</v>
      </c>
      <c r="F70" s="3">
        <v>0</v>
      </c>
      <c r="G70" s="4">
        <v>25.088036537170399</v>
      </c>
      <c r="H70" s="4">
        <v>0.11659741401672299</v>
      </c>
      <c r="I70" s="3">
        <v>0</v>
      </c>
      <c r="J70" s="4">
        <v>19.144956111907899</v>
      </c>
      <c r="K70" s="4">
        <v>0.115460872650146</v>
      </c>
      <c r="L70" s="3">
        <v>12</v>
      </c>
      <c r="M70" s="4">
        <v>7.8410737514495796</v>
      </c>
      <c r="N70" s="4">
        <v>0.17265820503234799</v>
      </c>
      <c r="O70" s="3" t="b">
        <v>0</v>
      </c>
      <c r="P70" s="3" t="b">
        <v>1</v>
      </c>
      <c r="Q70" s="3" t="b">
        <v>0</v>
      </c>
      <c r="R70" s="3" t="b">
        <v>0</v>
      </c>
    </row>
    <row r="71" spans="1:18" x14ac:dyDescent="0.2">
      <c r="A71" s="7">
        <v>2306.00036</v>
      </c>
      <c r="B71" s="3" t="s">
        <v>10</v>
      </c>
      <c r="C71" s="3">
        <v>0</v>
      </c>
      <c r="D71" s="4">
        <v>11.586180925369201</v>
      </c>
      <c r="E71" s="4">
        <v>0.469411611557006</v>
      </c>
      <c r="F71" s="3">
        <v>0</v>
      </c>
      <c r="G71" s="4">
        <v>30.942659616470301</v>
      </c>
      <c r="H71" s="4">
        <v>0.13549423217773399</v>
      </c>
      <c r="I71" s="3">
        <v>0</v>
      </c>
      <c r="J71" s="4">
        <v>28.7120168209075</v>
      </c>
      <c r="K71" s="4">
        <v>0.115737915039062</v>
      </c>
      <c r="L71" s="3">
        <v>0</v>
      </c>
      <c r="M71" s="4">
        <v>22.664883852005001</v>
      </c>
      <c r="N71" s="4">
        <v>0.174510717391967</v>
      </c>
      <c r="O71" s="3" t="b">
        <v>0</v>
      </c>
      <c r="P71" s="3" t="b">
        <v>1</v>
      </c>
      <c r="Q71" s="3" t="b">
        <v>1</v>
      </c>
      <c r="R71" s="3" t="b">
        <v>0</v>
      </c>
    </row>
    <row r="72" spans="1:18" x14ac:dyDescent="0.2">
      <c r="A72" s="7">
        <v>2306.0011</v>
      </c>
      <c r="B72" s="3" t="s">
        <v>10</v>
      </c>
      <c r="C72" s="3">
        <v>0</v>
      </c>
      <c r="D72" s="4">
        <v>7.4626426696777299</v>
      </c>
      <c r="E72" s="4">
        <v>0.26848030090331998</v>
      </c>
      <c r="F72" s="3">
        <v>0</v>
      </c>
      <c r="G72" s="4">
        <v>22.958740711212101</v>
      </c>
      <c r="H72" s="4">
        <v>0.166739702224731</v>
      </c>
      <c r="I72" s="3">
        <v>0</v>
      </c>
      <c r="J72" s="4">
        <v>21.098008394241301</v>
      </c>
      <c r="K72" s="4">
        <v>0.170002222061157</v>
      </c>
      <c r="L72" s="3">
        <v>0</v>
      </c>
      <c r="M72" s="4">
        <v>14.931355237960799</v>
      </c>
      <c r="N72" s="4">
        <v>0.168443918228149</v>
      </c>
      <c r="O72" s="3" t="b">
        <v>0</v>
      </c>
      <c r="P72" s="3" t="b">
        <v>0</v>
      </c>
      <c r="Q72" s="3" t="b">
        <v>1</v>
      </c>
      <c r="R72" s="3" t="b">
        <v>0</v>
      </c>
    </row>
    <row r="73" spans="1:18" x14ac:dyDescent="0.2">
      <c r="A73" s="7">
        <v>2306.0076199999999</v>
      </c>
      <c r="B73" s="3" t="s">
        <v>27</v>
      </c>
      <c r="C73" s="3">
        <v>0</v>
      </c>
      <c r="D73" s="4">
        <v>10.284354209899901</v>
      </c>
      <c r="E73" s="4">
        <v>0.267475366592407</v>
      </c>
      <c r="F73" s="3">
        <v>0</v>
      </c>
      <c r="G73" s="4">
        <v>32.986631631851203</v>
      </c>
      <c r="H73" s="4">
        <v>0.16739344596862701</v>
      </c>
      <c r="I73" s="3">
        <v>0</v>
      </c>
      <c r="J73" s="4">
        <v>32.408727884292603</v>
      </c>
      <c r="K73" s="4">
        <v>0.16688323020935</v>
      </c>
      <c r="L73" s="3">
        <v>0</v>
      </c>
      <c r="M73" s="4">
        <v>23.272832155227601</v>
      </c>
      <c r="N73" s="4">
        <v>0.16718554496765101</v>
      </c>
      <c r="O73" s="3" t="b">
        <v>0</v>
      </c>
      <c r="P73" s="3" t="b">
        <v>1</v>
      </c>
      <c r="Q73" s="3" t="b">
        <v>1</v>
      </c>
      <c r="R73" s="3" t="b">
        <v>0</v>
      </c>
    </row>
    <row r="74" spans="1:18" x14ac:dyDescent="0.2">
      <c r="A74" s="7">
        <v>2306.00641</v>
      </c>
      <c r="B74" s="3" t="s">
        <v>28</v>
      </c>
      <c r="C74" s="3">
        <v>0</v>
      </c>
      <c r="D74" s="4">
        <v>91.5335595607757</v>
      </c>
      <c r="E74" s="4">
        <v>0.167144060134887</v>
      </c>
      <c r="F74" s="3">
        <v>0</v>
      </c>
      <c r="G74" s="4">
        <v>84.549248695373507</v>
      </c>
      <c r="H74" s="4">
        <v>0.16732954978942799</v>
      </c>
      <c r="I74" s="3">
        <v>0</v>
      </c>
      <c r="J74" s="4">
        <v>75.8850994110107</v>
      </c>
      <c r="K74" s="4">
        <v>0.11583733558654701</v>
      </c>
      <c r="L74" s="3">
        <v>0</v>
      </c>
      <c r="M74" s="4">
        <v>69.274023294448796</v>
      </c>
      <c r="N74" s="4">
        <v>0.16619896888732899</v>
      </c>
      <c r="O74" s="3" t="b">
        <v>0</v>
      </c>
      <c r="P74" s="3" t="b">
        <v>1</v>
      </c>
      <c r="Q74" s="3" t="b">
        <v>0</v>
      </c>
      <c r="R74" s="3" t="b">
        <v>0</v>
      </c>
    </row>
    <row r="75" spans="1:18" x14ac:dyDescent="0.2">
      <c r="A75" s="7">
        <v>2306.0070999999998</v>
      </c>
      <c r="B75" s="3" t="s">
        <v>13</v>
      </c>
      <c r="C75" s="3">
        <v>0</v>
      </c>
      <c r="D75" s="4">
        <v>6.26187944412231</v>
      </c>
      <c r="E75" s="4">
        <v>0.269177436828613</v>
      </c>
      <c r="F75" s="3">
        <v>0</v>
      </c>
      <c r="G75" s="4">
        <v>12.953827142715401</v>
      </c>
      <c r="H75" s="4">
        <v>0.116766214370727</v>
      </c>
      <c r="I75" s="3">
        <v>0</v>
      </c>
      <c r="J75" s="4">
        <v>12.9499661922454</v>
      </c>
      <c r="K75" s="4">
        <v>0.116230964660644</v>
      </c>
      <c r="L75" s="3">
        <v>0</v>
      </c>
      <c r="M75" s="4">
        <v>8.5234224796295095</v>
      </c>
      <c r="N75" s="4">
        <v>0.16813015937805101</v>
      </c>
      <c r="O75" s="3" t="b">
        <v>0</v>
      </c>
      <c r="P75" s="3" t="b">
        <v>1</v>
      </c>
      <c r="Q75" s="3" t="b">
        <v>1</v>
      </c>
      <c r="R75" s="3" t="b">
        <v>0</v>
      </c>
    </row>
    <row r="76" spans="1:18" x14ac:dyDescent="0.2">
      <c r="A76" s="7">
        <v>2306.0669800000001</v>
      </c>
      <c r="B76" s="3" t="s">
        <v>10</v>
      </c>
      <c r="C76" s="3">
        <v>12</v>
      </c>
      <c r="D76" s="4">
        <v>5.2477254867553702</v>
      </c>
      <c r="E76" s="4">
        <v>0.216854572296142</v>
      </c>
      <c r="F76" s="3">
        <v>12</v>
      </c>
      <c r="G76" s="4">
        <v>5.1760809421539298</v>
      </c>
      <c r="H76" s="4">
        <v>5.1898140907287598</v>
      </c>
      <c r="I76" s="3">
        <v>12</v>
      </c>
      <c r="J76" s="4">
        <v>4.1418054103851301</v>
      </c>
      <c r="K76" s="4">
        <v>0.172266960144042</v>
      </c>
      <c r="L76" s="3">
        <v>12</v>
      </c>
      <c r="M76" s="4">
        <v>2.7812578678131099</v>
      </c>
      <c r="N76" s="4">
        <v>0.16830253601074199</v>
      </c>
      <c r="O76" s="3" t="b">
        <v>0</v>
      </c>
      <c r="P76" s="3" t="b">
        <v>0</v>
      </c>
      <c r="Q76" s="3" t="b">
        <v>1</v>
      </c>
      <c r="R76" s="3" t="b">
        <v>0</v>
      </c>
    </row>
    <row r="77" spans="1:18" x14ac:dyDescent="0.2">
      <c r="A77" s="7">
        <v>2306.0011300000001</v>
      </c>
      <c r="B77" s="3" t="s">
        <v>13</v>
      </c>
      <c r="C77" s="3">
        <v>0</v>
      </c>
      <c r="D77" s="4">
        <v>13.5097436904907</v>
      </c>
      <c r="E77" s="4">
        <v>0.16692543029785101</v>
      </c>
      <c r="F77" s="3">
        <v>0</v>
      </c>
      <c r="G77" s="4">
        <v>10.8758158683776</v>
      </c>
      <c r="H77" s="4">
        <v>0.11553144454956001</v>
      </c>
      <c r="I77" s="3">
        <v>0</v>
      </c>
      <c r="J77" s="4">
        <v>10.5228967666625</v>
      </c>
      <c r="K77" s="4">
        <v>0.116037130355834</v>
      </c>
      <c r="L77" s="3">
        <v>0</v>
      </c>
      <c r="M77" s="4">
        <v>7.7886638641357404</v>
      </c>
      <c r="N77" s="4">
        <v>0.169657707214355</v>
      </c>
      <c r="O77" s="3" t="b">
        <v>1</v>
      </c>
      <c r="P77" s="3" t="b">
        <v>1</v>
      </c>
      <c r="Q77" s="3" t="b">
        <v>1</v>
      </c>
      <c r="R77" s="3" t="b">
        <v>1</v>
      </c>
    </row>
    <row r="78" spans="1:18" x14ac:dyDescent="0.2">
      <c r="A78" s="7">
        <v>2306.00263</v>
      </c>
      <c r="B78" s="3" t="s">
        <v>29</v>
      </c>
      <c r="C78" s="3">
        <v>0</v>
      </c>
      <c r="D78" s="4">
        <v>2.4344182014465301</v>
      </c>
      <c r="E78" s="4">
        <v>0.27965879440307601</v>
      </c>
      <c r="F78" s="3">
        <v>0</v>
      </c>
      <c r="G78" s="4">
        <v>7.0211777687072701</v>
      </c>
      <c r="H78" s="4">
        <v>0.115655422210693</v>
      </c>
      <c r="I78" s="3">
        <v>0</v>
      </c>
      <c r="J78" s="4">
        <v>7.6100072860717702</v>
      </c>
      <c r="K78" s="4">
        <v>0.11668205261230399</v>
      </c>
      <c r="L78" s="3">
        <v>0</v>
      </c>
      <c r="M78" s="4">
        <v>7.7452585697174001</v>
      </c>
      <c r="N78" s="4">
        <v>0.16914868354797299</v>
      </c>
      <c r="O78" s="3" t="b">
        <v>1</v>
      </c>
      <c r="P78" s="3" t="b">
        <v>1</v>
      </c>
      <c r="Q78" s="3" t="b">
        <v>1</v>
      </c>
      <c r="R78" s="3" t="b">
        <v>1</v>
      </c>
    </row>
    <row r="79" spans="1:18" x14ac:dyDescent="0.2">
      <c r="A79" s="7">
        <v>2306.00531</v>
      </c>
      <c r="B79" s="3" t="s">
        <v>13</v>
      </c>
      <c r="C79" s="3">
        <v>0</v>
      </c>
      <c r="D79" s="4">
        <v>10.026787519454899</v>
      </c>
      <c r="E79" s="4">
        <v>0.16777539253234799</v>
      </c>
      <c r="F79" s="3">
        <v>0</v>
      </c>
      <c r="G79" s="4">
        <v>10.8640496730804</v>
      </c>
      <c r="H79" s="4">
        <v>0.16836428642272899</v>
      </c>
      <c r="I79" s="3">
        <v>0</v>
      </c>
      <c r="J79" s="4">
        <v>7.9228785037994296</v>
      </c>
      <c r="K79" s="4">
        <v>0.115936040878295</v>
      </c>
      <c r="L79" s="3">
        <v>0</v>
      </c>
      <c r="M79" s="4">
        <v>5.3505680561065603</v>
      </c>
      <c r="N79" s="4">
        <v>0.17591691017150801</v>
      </c>
      <c r="O79" s="3" t="b">
        <v>0</v>
      </c>
      <c r="P79" s="3" t="b">
        <v>1</v>
      </c>
      <c r="Q79" s="3" t="b">
        <v>1</v>
      </c>
      <c r="R79" s="3" t="b">
        <v>0</v>
      </c>
    </row>
    <row r="80" spans="1:18" x14ac:dyDescent="0.2">
      <c r="A80" s="7">
        <v>2306.0057400000001</v>
      </c>
      <c r="B80" s="3" t="s">
        <v>10</v>
      </c>
      <c r="C80" s="3">
        <v>12</v>
      </c>
      <c r="D80" s="4">
        <v>7.5081455707550004</v>
      </c>
      <c r="E80" s="4">
        <v>0.26775407791137601</v>
      </c>
      <c r="F80" s="3">
        <v>12</v>
      </c>
      <c r="G80" s="4">
        <v>6.70713210105896</v>
      </c>
      <c r="H80" s="4">
        <v>8.0039803981781006</v>
      </c>
      <c r="I80" s="3">
        <v>12</v>
      </c>
      <c r="J80" s="4">
        <v>6.4525973796844402</v>
      </c>
      <c r="K80" s="4">
        <v>0.16823053359985299</v>
      </c>
      <c r="L80" s="3">
        <v>12</v>
      </c>
      <c r="M80" s="4">
        <v>4.59453868865966</v>
      </c>
      <c r="N80" s="4">
        <v>0.16831779479980399</v>
      </c>
      <c r="O80" s="3" t="b">
        <v>1</v>
      </c>
      <c r="P80" s="3" t="b">
        <v>0</v>
      </c>
      <c r="Q80" s="3" t="b">
        <v>1</v>
      </c>
      <c r="R80" s="3" t="b">
        <v>1</v>
      </c>
    </row>
    <row r="81" spans="1:18" x14ac:dyDescent="0.2">
      <c r="A81" s="7">
        <v>2306.01073</v>
      </c>
      <c r="B81" s="3" t="s">
        <v>10</v>
      </c>
      <c r="C81" s="3">
        <v>0</v>
      </c>
      <c r="D81" s="4">
        <v>9.6354696750640798</v>
      </c>
      <c r="E81" s="4">
        <v>0.11614108085632301</v>
      </c>
      <c r="F81" s="3">
        <v>0</v>
      </c>
      <c r="G81" s="4">
        <v>9.8471665382385201</v>
      </c>
      <c r="H81" s="4">
        <v>0.16760778427124001</v>
      </c>
      <c r="I81" s="3">
        <v>0</v>
      </c>
      <c r="J81" s="4">
        <v>7.9602906703948904</v>
      </c>
      <c r="K81" s="4">
        <v>0.17195081710815399</v>
      </c>
      <c r="L81" s="3">
        <v>0</v>
      </c>
      <c r="M81" s="4">
        <v>4.9451227188110298</v>
      </c>
      <c r="N81" s="4">
        <v>0.16915869712829501</v>
      </c>
      <c r="O81" s="3" t="b">
        <v>1</v>
      </c>
      <c r="P81" s="3" t="b">
        <v>1</v>
      </c>
      <c r="Q81" s="3" t="b">
        <v>1</v>
      </c>
      <c r="R81" s="3" t="b">
        <v>1</v>
      </c>
    </row>
    <row r="82" spans="1:18" x14ac:dyDescent="0.2">
      <c r="A82" s="7">
        <v>2306.0061500000002</v>
      </c>
      <c r="B82" s="3" t="s">
        <v>10</v>
      </c>
      <c r="C82" s="3">
        <v>0</v>
      </c>
      <c r="D82" s="4">
        <v>9.16792392730712</v>
      </c>
      <c r="E82" s="4">
        <v>0.11695909500122</v>
      </c>
      <c r="F82" s="3">
        <v>0</v>
      </c>
      <c r="G82" s="4">
        <v>10.722008466720499</v>
      </c>
      <c r="H82" s="4">
        <v>0.172837018966674</v>
      </c>
      <c r="I82" s="3">
        <v>0</v>
      </c>
      <c r="J82" s="4">
        <v>8.6815390586852992</v>
      </c>
      <c r="K82" s="4">
        <v>0.16745924949645899</v>
      </c>
      <c r="L82" s="3">
        <v>0</v>
      </c>
      <c r="M82" s="4">
        <v>6.6730394363403303</v>
      </c>
      <c r="N82" s="4">
        <v>0.115899562835693</v>
      </c>
      <c r="O82" s="3" t="b">
        <v>1</v>
      </c>
      <c r="P82" s="3" t="b">
        <v>1</v>
      </c>
      <c r="Q82" s="3" t="b">
        <v>1</v>
      </c>
      <c r="R82" s="3" t="b">
        <v>1</v>
      </c>
    </row>
    <row r="83" spans="1:18" x14ac:dyDescent="0.2">
      <c r="A83" s="7">
        <v>2306.00146</v>
      </c>
      <c r="B83" s="3" t="s">
        <v>18</v>
      </c>
      <c r="C83" s="3">
        <v>0</v>
      </c>
      <c r="D83" s="4">
        <v>39.462080240249598</v>
      </c>
      <c r="E83" s="4">
        <v>0.26745414733886702</v>
      </c>
      <c r="F83" s="3">
        <v>0</v>
      </c>
      <c r="G83" s="4">
        <v>131.036707878112</v>
      </c>
      <c r="H83" s="4">
        <v>0.11625480651855399</v>
      </c>
      <c r="I83" s="3">
        <v>0</v>
      </c>
      <c r="J83" s="4">
        <v>118.372458934783</v>
      </c>
      <c r="K83" s="4">
        <v>0.135333061218261</v>
      </c>
      <c r="L83" s="3">
        <v>0</v>
      </c>
      <c r="M83" s="4">
        <v>106.123799562454</v>
      </c>
      <c r="N83" s="4">
        <v>0.175736188888549</v>
      </c>
      <c r="O83" s="3" t="b">
        <v>1</v>
      </c>
      <c r="P83" s="3" t="b">
        <v>1</v>
      </c>
      <c r="Q83" s="3" t="b">
        <v>1</v>
      </c>
      <c r="R83" s="3" t="b">
        <v>1</v>
      </c>
    </row>
    <row r="84" spans="1:18" x14ac:dyDescent="0.2">
      <c r="A84" s="7">
        <v>2306.00236</v>
      </c>
      <c r="B84" s="3" t="s">
        <v>10</v>
      </c>
      <c r="C84" s="3">
        <v>12</v>
      </c>
      <c r="D84" s="4">
        <v>7.5249137878417898</v>
      </c>
      <c r="E84" s="4">
        <v>0.26860523223876898</v>
      </c>
      <c r="F84" s="3">
        <v>12</v>
      </c>
      <c r="G84" s="4">
        <v>7.1096642017364502</v>
      </c>
      <c r="H84" s="4">
        <v>7.00738048553466</v>
      </c>
      <c r="I84" s="3">
        <v>12</v>
      </c>
      <c r="J84" s="4">
        <v>7.2294573783874503</v>
      </c>
      <c r="K84" s="4">
        <v>0.167181491851806</v>
      </c>
      <c r="L84" s="3">
        <v>12</v>
      </c>
      <c r="M84" s="4">
        <v>4.7415192127227703</v>
      </c>
      <c r="N84" s="4">
        <v>0.17594575881957999</v>
      </c>
      <c r="O84" s="3" t="b">
        <v>1</v>
      </c>
      <c r="P84" s="3" t="b">
        <v>0</v>
      </c>
      <c r="Q84" s="3" t="b">
        <v>1</v>
      </c>
      <c r="R84" s="3" t="b">
        <v>1</v>
      </c>
    </row>
    <row r="85" spans="1:18" x14ac:dyDescent="0.2">
      <c r="A85" s="7">
        <v>2306.0009300000002</v>
      </c>
      <c r="B85" s="3" t="s">
        <v>10</v>
      </c>
      <c r="C85" s="3">
        <v>0</v>
      </c>
      <c r="D85" s="4">
        <v>13.3700401782989</v>
      </c>
      <c r="E85" s="4">
        <v>0.21763038635253901</v>
      </c>
      <c r="F85" s="3">
        <v>0</v>
      </c>
      <c r="G85" s="4">
        <v>12.439726352691601</v>
      </c>
      <c r="H85" s="4">
        <v>0.16749763488769501</v>
      </c>
      <c r="I85" s="3">
        <v>12</v>
      </c>
      <c r="J85" s="4">
        <v>10.1289815902709</v>
      </c>
      <c r="K85" s="4">
        <v>0.22199416160583399</v>
      </c>
      <c r="L85" s="3">
        <v>0</v>
      </c>
      <c r="M85" s="4">
        <v>6.0032684803008998</v>
      </c>
      <c r="N85" s="4">
        <v>0.168459892272949</v>
      </c>
      <c r="O85" s="3" t="b">
        <v>0</v>
      </c>
      <c r="P85" s="3" t="b">
        <v>1</v>
      </c>
      <c r="Q85" s="3" t="b">
        <v>1</v>
      </c>
      <c r="R85" s="3" t="b">
        <v>0</v>
      </c>
    </row>
    <row r="86" spans="1:18" x14ac:dyDescent="0.2">
      <c r="A86" s="7">
        <v>2306.0003299999998</v>
      </c>
      <c r="B86" s="3" t="s">
        <v>10</v>
      </c>
      <c r="C86" s="3">
        <v>0</v>
      </c>
      <c r="D86" s="4">
        <v>5.1576945781707701</v>
      </c>
      <c r="E86" s="4">
        <v>0.11565732955932601</v>
      </c>
      <c r="F86" s="3">
        <v>0</v>
      </c>
      <c r="G86" s="4">
        <v>3.2057325839996298</v>
      </c>
      <c r="H86" s="4">
        <v>0.171406030654907</v>
      </c>
      <c r="I86" s="3">
        <v>0</v>
      </c>
      <c r="J86" s="4">
        <v>3.99722051620483</v>
      </c>
      <c r="K86" s="4">
        <v>0.16715288162231401</v>
      </c>
      <c r="L86" s="3">
        <v>0</v>
      </c>
      <c r="M86" s="4">
        <v>2.4467594623565598</v>
      </c>
      <c r="N86" s="4">
        <v>0.116728782653808</v>
      </c>
      <c r="O86" s="3" t="b">
        <v>1</v>
      </c>
      <c r="P86" s="3" t="b">
        <v>1</v>
      </c>
      <c r="Q86" s="3" t="b">
        <v>1</v>
      </c>
      <c r="R86" s="3" t="b">
        <v>1</v>
      </c>
    </row>
    <row r="87" spans="1:18" x14ac:dyDescent="0.2">
      <c r="A87" s="7">
        <v>2306.0036700000001</v>
      </c>
      <c r="B87" s="3" t="s">
        <v>10</v>
      </c>
      <c r="C87" s="3">
        <v>0</v>
      </c>
      <c r="D87" s="4">
        <v>10.8367354869842</v>
      </c>
      <c r="E87" s="4">
        <v>0.36855649948120101</v>
      </c>
      <c r="F87" s="3">
        <v>0</v>
      </c>
      <c r="G87" s="4">
        <v>28.0520162582397</v>
      </c>
      <c r="H87" s="4">
        <v>0.17500758171081501</v>
      </c>
      <c r="I87" s="3">
        <v>0</v>
      </c>
      <c r="J87" s="4">
        <v>27.989581108093201</v>
      </c>
      <c r="K87" s="4">
        <v>0.17377901077270499</v>
      </c>
      <c r="L87" s="3">
        <v>0</v>
      </c>
      <c r="M87" s="4">
        <v>15.3134362697601</v>
      </c>
      <c r="N87" s="4">
        <v>0.167779445648193</v>
      </c>
      <c r="O87" s="3" t="b">
        <v>0</v>
      </c>
      <c r="P87" s="3" t="b">
        <v>1</v>
      </c>
      <c r="Q87" s="3" t="b">
        <v>1</v>
      </c>
      <c r="R87" s="3" t="b">
        <v>0</v>
      </c>
    </row>
    <row r="88" spans="1:18" x14ac:dyDescent="0.2">
      <c r="A88" s="7">
        <v>2306.0848599999999</v>
      </c>
      <c r="B88" s="3" t="s">
        <v>30</v>
      </c>
      <c r="C88" s="3">
        <v>0</v>
      </c>
      <c r="D88" s="4">
        <v>16.246437788009601</v>
      </c>
      <c r="E88" s="4">
        <v>0.26788234710693298</v>
      </c>
      <c r="F88" s="3">
        <v>0</v>
      </c>
      <c r="G88" s="4">
        <v>38.574219703674302</v>
      </c>
      <c r="H88" s="4">
        <v>0.16716337203979401</v>
      </c>
      <c r="I88" s="3">
        <v>0</v>
      </c>
      <c r="J88" s="4">
        <v>39.322261095046997</v>
      </c>
      <c r="K88" s="4">
        <v>0.17030382156372001</v>
      </c>
      <c r="L88" s="3">
        <v>0</v>
      </c>
      <c r="M88" s="4">
        <v>25.4509806632995</v>
      </c>
      <c r="N88" s="4">
        <v>0.168083906173706</v>
      </c>
      <c r="O88" s="3" t="b">
        <v>0</v>
      </c>
      <c r="P88" s="3" t="b">
        <v>0</v>
      </c>
      <c r="Q88" s="3" t="b">
        <v>1</v>
      </c>
      <c r="R88" s="3" t="b">
        <v>0</v>
      </c>
    </row>
    <row r="89" spans="1:18" x14ac:dyDescent="0.2">
      <c r="A89" s="7">
        <v>2306.0137800000002</v>
      </c>
      <c r="B89" s="3" t="s">
        <v>31</v>
      </c>
      <c r="C89" s="3">
        <v>0</v>
      </c>
      <c r="D89" s="4">
        <v>7.3635871410369802</v>
      </c>
      <c r="E89" s="4">
        <v>0.32268762588500899</v>
      </c>
      <c r="F89" s="3">
        <v>0</v>
      </c>
      <c r="G89" s="4">
        <v>17.7414324283599</v>
      </c>
      <c r="H89" s="4">
        <v>0.11616253852844199</v>
      </c>
      <c r="I89" s="3">
        <v>0</v>
      </c>
      <c r="J89" s="4">
        <v>17.567486763000399</v>
      </c>
      <c r="K89" s="4">
        <v>0.169760227203369</v>
      </c>
      <c r="L89" s="3">
        <v>0</v>
      </c>
      <c r="M89" s="4">
        <v>11.3948018550872</v>
      </c>
      <c r="N89" s="4">
        <v>0.169126987457275</v>
      </c>
      <c r="O89" s="3" t="b">
        <v>0</v>
      </c>
      <c r="P89" s="3" t="b">
        <v>1</v>
      </c>
      <c r="Q89" s="3" t="b">
        <v>1</v>
      </c>
      <c r="R89" s="3" t="b">
        <v>0</v>
      </c>
    </row>
    <row r="90" spans="1:18" x14ac:dyDescent="0.2">
      <c r="A90" s="7">
        <v>2306.00218</v>
      </c>
      <c r="B90" s="3" t="s">
        <v>16</v>
      </c>
      <c r="C90" s="3">
        <v>0</v>
      </c>
      <c r="D90" s="4">
        <v>10.5433106422424</v>
      </c>
      <c r="E90" s="4">
        <v>0.116551876068115</v>
      </c>
      <c r="F90" s="3">
        <v>0</v>
      </c>
      <c r="G90" s="4">
        <v>7.9245877265930096</v>
      </c>
      <c r="H90" s="4">
        <v>0.115947484970092</v>
      </c>
      <c r="I90" s="3">
        <v>0</v>
      </c>
      <c r="J90" s="4">
        <v>5.6498093605041504</v>
      </c>
      <c r="K90" s="4">
        <v>0.11579561233520499</v>
      </c>
      <c r="L90" s="3">
        <v>0</v>
      </c>
      <c r="M90" s="4">
        <v>4.2951724529266304</v>
      </c>
      <c r="N90" s="4">
        <v>0.167651891708374</v>
      </c>
      <c r="O90" s="3" t="b">
        <v>1</v>
      </c>
      <c r="P90" s="3" t="b">
        <v>1</v>
      </c>
      <c r="Q90" s="3" t="b">
        <v>1</v>
      </c>
      <c r="R90" s="3" t="b">
        <v>1</v>
      </c>
    </row>
    <row r="91" spans="1:18" x14ac:dyDescent="0.2">
      <c r="A91" s="7">
        <v>2306.0524099999998</v>
      </c>
      <c r="B91" s="3" t="s">
        <v>10</v>
      </c>
      <c r="C91" s="3">
        <v>12</v>
      </c>
      <c r="D91" s="4">
        <v>1.2744114398956301</v>
      </c>
      <c r="E91" s="4">
        <v>0.216969490051269</v>
      </c>
      <c r="F91" s="3">
        <v>0</v>
      </c>
      <c r="G91" s="4">
        <v>22.087095737457201</v>
      </c>
      <c r="H91" s="4">
        <v>0.116740465164184</v>
      </c>
      <c r="I91" s="3">
        <v>0</v>
      </c>
      <c r="J91" s="4">
        <v>25.007714986801101</v>
      </c>
      <c r="K91" s="4">
        <v>0.116734027862548</v>
      </c>
      <c r="L91" s="3">
        <v>0</v>
      </c>
      <c r="M91" s="4">
        <v>15.0759100914001</v>
      </c>
      <c r="N91" s="4">
        <v>0.17016935348510701</v>
      </c>
      <c r="O91" s="3" t="b">
        <v>0</v>
      </c>
      <c r="P91" s="3" t="b">
        <v>0</v>
      </c>
      <c r="Q91" s="3" t="b">
        <v>1</v>
      </c>
      <c r="R91" s="3" t="b">
        <v>0</v>
      </c>
    </row>
    <row r="92" spans="1:18" x14ac:dyDescent="0.2">
      <c r="A92" s="7">
        <v>2306.1062999999999</v>
      </c>
      <c r="B92" s="3" t="s">
        <v>15</v>
      </c>
      <c r="C92" s="3">
        <v>0</v>
      </c>
      <c r="D92" s="4">
        <v>4.8447010517120299</v>
      </c>
      <c r="E92" s="4">
        <v>0.26736140251159601</v>
      </c>
      <c r="F92" s="3">
        <v>0</v>
      </c>
      <c r="G92" s="4">
        <v>11.5966131687164</v>
      </c>
      <c r="H92" s="4">
        <v>0.17220473289489699</v>
      </c>
      <c r="I92" s="3">
        <v>0</v>
      </c>
      <c r="J92" s="4">
        <v>11.498556375503499</v>
      </c>
      <c r="K92" s="4">
        <v>0.115714311599731</v>
      </c>
      <c r="L92" s="3">
        <v>0</v>
      </c>
      <c r="M92" s="4">
        <v>9.4764940738677907</v>
      </c>
      <c r="N92" s="4">
        <v>0.11620664596557601</v>
      </c>
      <c r="O92" s="3" t="b">
        <v>1</v>
      </c>
      <c r="P92" s="3" t="b">
        <v>1</v>
      </c>
      <c r="Q92" s="3" t="b">
        <v>1</v>
      </c>
      <c r="R92" s="3" t="b">
        <v>1</v>
      </c>
    </row>
    <row r="93" spans="1:18" x14ac:dyDescent="0.2">
      <c r="A93" s="7">
        <v>2306.0000500000001</v>
      </c>
      <c r="B93" s="3" t="s">
        <v>10</v>
      </c>
      <c r="C93" s="3">
        <v>0</v>
      </c>
      <c r="D93" s="4">
        <v>8.3225576877593994</v>
      </c>
      <c r="E93" s="4">
        <v>0.269628286361694</v>
      </c>
      <c r="F93" s="3">
        <v>0</v>
      </c>
      <c r="G93" s="4">
        <v>34.400736331939697</v>
      </c>
      <c r="H93" s="4">
        <v>0.17437577247619601</v>
      </c>
      <c r="I93" s="3">
        <v>0</v>
      </c>
      <c r="J93" s="4">
        <v>28.228997945785501</v>
      </c>
      <c r="K93" s="4">
        <v>0.11582827568054101</v>
      </c>
      <c r="L93" s="3">
        <v>0</v>
      </c>
      <c r="M93" s="4">
        <v>19.620556116104101</v>
      </c>
      <c r="N93" s="4">
        <v>0.17209863662719699</v>
      </c>
      <c r="O93" s="3" t="b">
        <v>0</v>
      </c>
      <c r="P93" s="3" t="b">
        <v>1</v>
      </c>
      <c r="Q93" s="3" t="b">
        <v>1</v>
      </c>
      <c r="R93" s="3" t="b">
        <v>0</v>
      </c>
    </row>
    <row r="94" spans="1:18" x14ac:dyDescent="0.2">
      <c r="A94" s="7">
        <v>2306.0000599999998</v>
      </c>
      <c r="B94" s="3" t="s">
        <v>10</v>
      </c>
      <c r="C94" s="3">
        <v>0</v>
      </c>
      <c r="D94" s="4">
        <v>6.9185492992401096</v>
      </c>
      <c r="E94" s="4">
        <v>0.26903414726257302</v>
      </c>
      <c r="F94" s="3">
        <v>0</v>
      </c>
      <c r="G94" s="4">
        <v>19.106412649154599</v>
      </c>
      <c r="H94" s="4">
        <v>0.16723060607910101</v>
      </c>
      <c r="I94" s="3">
        <v>0</v>
      </c>
      <c r="J94" s="4">
        <v>15.714426517486499</v>
      </c>
      <c r="K94" s="4">
        <v>0.116381645202636</v>
      </c>
      <c r="L94" s="3">
        <v>0</v>
      </c>
      <c r="M94" s="4">
        <v>11.087456464767399</v>
      </c>
      <c r="N94" s="4">
        <v>0.172422170639038</v>
      </c>
      <c r="O94" s="3" t="b">
        <v>0</v>
      </c>
      <c r="P94" s="3" t="b">
        <v>1</v>
      </c>
      <c r="Q94" s="3" t="b">
        <v>1</v>
      </c>
      <c r="R94" s="3" t="b">
        <v>0</v>
      </c>
    </row>
    <row r="95" spans="1:18" x14ac:dyDescent="0.2">
      <c r="A95" s="7">
        <v>2306.0082200000002</v>
      </c>
      <c r="B95" s="3" t="s">
        <v>10</v>
      </c>
      <c r="C95" s="3">
        <v>0</v>
      </c>
      <c r="D95" s="4">
        <v>5.8177638053893999</v>
      </c>
      <c r="E95" s="4">
        <v>0.116003990173339</v>
      </c>
      <c r="F95" s="3">
        <v>0</v>
      </c>
      <c r="G95" s="4">
        <v>5.2462007999420104</v>
      </c>
      <c r="H95" s="4">
        <v>0.17020106315612701</v>
      </c>
      <c r="I95" s="3">
        <v>0</v>
      </c>
      <c r="J95" s="4">
        <v>4.8904542922973597</v>
      </c>
      <c r="K95" s="4">
        <v>0.116239070892333</v>
      </c>
      <c r="L95" s="3">
        <v>0</v>
      </c>
      <c r="M95" s="4">
        <v>3.2887713909149099</v>
      </c>
      <c r="N95" s="4">
        <v>0.169926643371582</v>
      </c>
      <c r="O95" s="3" t="b">
        <v>1</v>
      </c>
      <c r="P95" s="3" t="b">
        <v>1</v>
      </c>
      <c r="Q95" s="3" t="b">
        <v>1</v>
      </c>
      <c r="R95" s="3" t="b">
        <v>1</v>
      </c>
    </row>
    <row r="96" spans="1:18" x14ac:dyDescent="0.2">
      <c r="A96" s="7">
        <v>2306.0023700000002</v>
      </c>
      <c r="B96" s="3" t="s">
        <v>18</v>
      </c>
      <c r="C96" s="3">
        <v>12</v>
      </c>
      <c r="D96" s="4">
        <v>4.7928488254547101</v>
      </c>
      <c r="E96" s="4">
        <v>0.21654009819030701</v>
      </c>
      <c r="F96" s="3">
        <v>12</v>
      </c>
      <c r="G96" s="4">
        <v>4.8458678722381503</v>
      </c>
      <c r="H96" s="4">
        <v>4.6437609195709202</v>
      </c>
      <c r="I96" s="3">
        <v>12</v>
      </c>
      <c r="J96" s="4">
        <v>4.0865001678466797</v>
      </c>
      <c r="K96" s="4">
        <v>0.11659884452819801</v>
      </c>
      <c r="L96" s="3">
        <v>12</v>
      </c>
      <c r="M96" s="4">
        <v>3.6043415069579998</v>
      </c>
      <c r="N96" s="4">
        <v>0.16633844375610299</v>
      </c>
      <c r="O96" s="3" t="b">
        <v>0</v>
      </c>
      <c r="P96" s="3" t="b">
        <v>0</v>
      </c>
      <c r="Q96" s="3" t="b">
        <v>0</v>
      </c>
      <c r="R96" s="3" t="b">
        <v>1</v>
      </c>
    </row>
    <row r="97" spans="1:18" x14ac:dyDescent="0.2">
      <c r="A97" s="7">
        <v>2306.1260200000002</v>
      </c>
      <c r="B97" s="3" t="s">
        <v>10</v>
      </c>
      <c r="C97" s="3">
        <v>0</v>
      </c>
      <c r="D97" s="4">
        <v>7.4674820899963299</v>
      </c>
      <c r="E97" s="4">
        <v>0.26807141304016102</v>
      </c>
      <c r="F97" s="3">
        <v>0</v>
      </c>
      <c r="G97" s="4">
        <v>22.039919853210399</v>
      </c>
      <c r="H97" s="4">
        <v>0.169460773468017</v>
      </c>
      <c r="I97" s="3">
        <v>0</v>
      </c>
      <c r="J97" s="4">
        <v>20.896381139755199</v>
      </c>
      <c r="K97" s="4">
        <v>0.11663389205932601</v>
      </c>
      <c r="L97" s="3">
        <v>0</v>
      </c>
      <c r="M97" s="4">
        <v>13.499331474304199</v>
      </c>
      <c r="N97" s="4">
        <v>0.173699140548706</v>
      </c>
      <c r="O97" s="3" t="b">
        <v>1</v>
      </c>
      <c r="P97" s="3" t="b">
        <v>1</v>
      </c>
      <c r="Q97" s="3" t="b">
        <v>1</v>
      </c>
      <c r="R97" s="3" t="b">
        <v>1</v>
      </c>
    </row>
    <row r="98" spans="1:18" x14ac:dyDescent="0.2">
      <c r="A98" s="7">
        <v>2306.01388</v>
      </c>
      <c r="B98" s="3" t="s">
        <v>17</v>
      </c>
      <c r="C98" s="3">
        <v>0</v>
      </c>
      <c r="D98" s="4">
        <v>8.3172934055328298</v>
      </c>
      <c r="E98" s="4">
        <v>0.26820397377014099</v>
      </c>
      <c r="F98" s="3">
        <v>0</v>
      </c>
      <c r="G98" s="4">
        <v>25.0456008911132</v>
      </c>
      <c r="H98" s="4">
        <v>0.168718576431274</v>
      </c>
      <c r="I98" s="3">
        <v>0</v>
      </c>
      <c r="J98" s="4">
        <v>20.847611904144198</v>
      </c>
      <c r="K98" s="4">
        <v>0.116074085235595</v>
      </c>
      <c r="L98" s="3">
        <v>0</v>
      </c>
      <c r="M98" s="4">
        <v>15.3361189365386</v>
      </c>
      <c r="N98" s="4">
        <v>0.170991420745849</v>
      </c>
      <c r="O98" s="3" t="b">
        <v>1</v>
      </c>
      <c r="P98" s="3" t="b">
        <v>1</v>
      </c>
      <c r="Q98" s="3" t="b">
        <v>1</v>
      </c>
      <c r="R98" s="3" t="b">
        <v>1</v>
      </c>
    </row>
    <row r="99" spans="1:18" x14ac:dyDescent="0.2">
      <c r="A99" s="7">
        <v>2306.0010400000001</v>
      </c>
      <c r="B99" s="3" t="s">
        <v>26</v>
      </c>
      <c r="C99" s="3">
        <v>0</v>
      </c>
      <c r="D99" s="4">
        <v>9.1828403472900408</v>
      </c>
      <c r="E99" s="4">
        <v>0.116663932800292</v>
      </c>
      <c r="F99" s="3">
        <v>0</v>
      </c>
      <c r="G99" s="4">
        <v>8.31839728355407</v>
      </c>
      <c r="H99" s="4">
        <v>0.116320848464965</v>
      </c>
      <c r="I99" s="3">
        <v>0</v>
      </c>
      <c r="J99" s="4">
        <v>7.6092383861541704</v>
      </c>
      <c r="K99" s="4">
        <v>0.11714434623718201</v>
      </c>
      <c r="L99" s="3">
        <v>0</v>
      </c>
      <c r="M99" s="4">
        <v>5.3502540588378897</v>
      </c>
      <c r="N99" s="4">
        <v>0.173852443695068</v>
      </c>
      <c r="O99" s="3" t="b">
        <v>1</v>
      </c>
      <c r="P99" s="3" t="b">
        <v>1</v>
      </c>
      <c r="Q99" s="3" t="b">
        <v>1</v>
      </c>
      <c r="R99" s="3" t="b">
        <v>1</v>
      </c>
    </row>
    <row r="100" spans="1:18" x14ac:dyDescent="0.2">
      <c r="A100" s="7">
        <v>2306.0022600000002</v>
      </c>
      <c r="B100" s="3" t="s">
        <v>10</v>
      </c>
      <c r="C100" s="3">
        <v>0</v>
      </c>
      <c r="D100" s="4">
        <v>4.3898472785949698</v>
      </c>
      <c r="E100" s="4">
        <v>0.26831865310668901</v>
      </c>
      <c r="F100" s="3">
        <v>0</v>
      </c>
      <c r="G100" s="4">
        <v>9.9671752452850306</v>
      </c>
      <c r="H100" s="4">
        <v>0.115737915039062</v>
      </c>
      <c r="I100" s="3">
        <v>0</v>
      </c>
      <c r="J100" s="4">
        <v>10.0698354244232</v>
      </c>
      <c r="K100" s="4">
        <v>0.116938829421997</v>
      </c>
      <c r="L100" s="3">
        <v>0</v>
      </c>
      <c r="M100" s="4">
        <v>7.1763963699340803</v>
      </c>
      <c r="N100" s="4">
        <v>0.16889691352844199</v>
      </c>
      <c r="O100" s="3" t="b">
        <v>1</v>
      </c>
      <c r="P100" s="3" t="b">
        <v>1</v>
      </c>
      <c r="Q100" s="3" t="b">
        <v>1</v>
      </c>
      <c r="R100" s="3" t="b">
        <v>1</v>
      </c>
    </row>
    <row r="101" spans="1:18" x14ac:dyDescent="0.2">
      <c r="A101" s="7">
        <v>2306.0027700000001</v>
      </c>
      <c r="B101" s="3" t="s">
        <v>12</v>
      </c>
      <c r="C101" s="3">
        <v>0</v>
      </c>
      <c r="D101" s="4">
        <v>8.8624596595764107</v>
      </c>
      <c r="E101" s="4">
        <v>0.16631579399108801</v>
      </c>
      <c r="F101" s="3">
        <v>0</v>
      </c>
      <c r="G101" s="4">
        <v>5.09419393539428</v>
      </c>
      <c r="H101" s="4">
        <v>0.117470502853393</v>
      </c>
      <c r="I101" s="3">
        <v>0</v>
      </c>
      <c r="J101" s="4">
        <v>7.4253909587860099</v>
      </c>
      <c r="K101" s="4">
        <v>0.170881748199462</v>
      </c>
      <c r="L101" s="3">
        <v>0</v>
      </c>
      <c r="M101" s="4">
        <v>6.5034468173980704</v>
      </c>
      <c r="N101" s="4">
        <v>0.116722822189331</v>
      </c>
      <c r="O101" s="3" t="b">
        <v>1</v>
      </c>
      <c r="P101" s="3" t="b">
        <v>1</v>
      </c>
      <c r="Q101" s="3" t="b">
        <v>1</v>
      </c>
      <c r="R101" s="3" t="b">
        <v>1</v>
      </c>
    </row>
    <row r="102" spans="1:18" x14ac:dyDescent="0.2">
      <c r="A102" s="7">
        <v>2306.0171300000002</v>
      </c>
      <c r="B102" s="3" t="s">
        <v>18</v>
      </c>
      <c r="C102" s="3">
        <v>0</v>
      </c>
      <c r="D102" s="4">
        <v>5.4963171482086102</v>
      </c>
      <c r="E102" s="4">
        <v>0.26662015914916898</v>
      </c>
      <c r="F102" s="3">
        <v>0</v>
      </c>
      <c r="G102" s="4">
        <v>13.6531209945678</v>
      </c>
      <c r="H102" s="4">
        <v>0.116231679916381</v>
      </c>
      <c r="I102" s="3">
        <v>0</v>
      </c>
      <c r="J102" s="4">
        <v>13.9431352615356</v>
      </c>
      <c r="K102" s="4">
        <v>0.17183017730712799</v>
      </c>
      <c r="L102" s="3">
        <v>0</v>
      </c>
      <c r="M102" s="4">
        <v>9.9533612728118896</v>
      </c>
      <c r="N102" s="4">
        <v>0.172213554382324</v>
      </c>
      <c r="O102" s="3" t="b">
        <v>1</v>
      </c>
      <c r="P102" s="3" t="b">
        <v>1</v>
      </c>
      <c r="Q102" s="3" t="b">
        <v>1</v>
      </c>
      <c r="R102" s="3" t="b">
        <v>1</v>
      </c>
    </row>
    <row r="103" spans="1:18" x14ac:dyDescent="0.2">
      <c r="A103" s="7">
        <v>2306.0025700000001</v>
      </c>
      <c r="B103" s="3" t="s">
        <v>13</v>
      </c>
      <c r="C103" s="3">
        <v>0</v>
      </c>
      <c r="D103" s="4">
        <v>7.7537326812744096</v>
      </c>
      <c r="E103" s="4">
        <v>0.16715741157531699</v>
      </c>
      <c r="F103" s="3">
        <v>0</v>
      </c>
      <c r="G103" s="4">
        <v>6.2491068840026802</v>
      </c>
      <c r="H103" s="4">
        <v>0.170146703720092</v>
      </c>
      <c r="I103" s="3">
        <v>0</v>
      </c>
      <c r="J103" s="4">
        <v>6.2032082080841002</v>
      </c>
      <c r="K103" s="4">
        <v>0.17507624626159601</v>
      </c>
      <c r="L103" s="3">
        <v>0</v>
      </c>
      <c r="M103" s="4">
        <v>3.8384222984313898</v>
      </c>
      <c r="N103" s="4">
        <v>0.17785549163818301</v>
      </c>
      <c r="O103" s="3" t="b">
        <v>0</v>
      </c>
      <c r="P103" s="3" t="b">
        <v>1</v>
      </c>
      <c r="Q103" s="3" t="b">
        <v>1</v>
      </c>
      <c r="R103" s="3" t="b">
        <v>0</v>
      </c>
    </row>
    <row r="104" spans="1:18" x14ac:dyDescent="0.2">
      <c r="A104" s="7">
        <v>2306.0023000000001</v>
      </c>
      <c r="B104" s="3" t="s">
        <v>12</v>
      </c>
      <c r="C104" s="3">
        <v>0</v>
      </c>
      <c r="D104" s="4">
        <v>14.560277938842701</v>
      </c>
      <c r="E104" s="4">
        <v>0.26798963546752902</v>
      </c>
      <c r="F104" s="3">
        <v>0</v>
      </c>
      <c r="G104" s="4">
        <v>35.298685550689697</v>
      </c>
      <c r="H104" s="4">
        <v>0.116192817687988</v>
      </c>
      <c r="I104" s="3">
        <v>0</v>
      </c>
      <c r="J104" s="4">
        <v>34.916579008102403</v>
      </c>
      <c r="K104" s="4">
        <v>0.17541837692260701</v>
      </c>
      <c r="L104" s="3">
        <v>0</v>
      </c>
      <c r="M104" s="4">
        <v>33.8260979652404</v>
      </c>
      <c r="N104" s="4">
        <v>0.16629981994628901</v>
      </c>
      <c r="O104" s="3" t="b">
        <v>0</v>
      </c>
      <c r="P104" s="3" t="b">
        <v>0</v>
      </c>
      <c r="Q104" s="3" t="b">
        <v>1</v>
      </c>
      <c r="R104" s="3" t="b">
        <v>0</v>
      </c>
    </row>
    <row r="105" spans="1:18" x14ac:dyDescent="0.2">
      <c r="A105" s="7">
        <v>2306.00441</v>
      </c>
      <c r="B105" s="3" t="s">
        <v>13</v>
      </c>
      <c r="C105" s="3">
        <v>0</v>
      </c>
      <c r="D105" s="4">
        <v>9.7189445495605398</v>
      </c>
      <c r="E105" s="4">
        <v>0.116260290145874</v>
      </c>
      <c r="F105" s="3">
        <v>0</v>
      </c>
      <c r="G105" s="4">
        <v>7.5719759464263898</v>
      </c>
      <c r="H105" s="4">
        <v>0.116165876388549</v>
      </c>
      <c r="I105" s="3">
        <v>0</v>
      </c>
      <c r="J105" s="4">
        <v>7.8287796974182102</v>
      </c>
      <c r="K105" s="4">
        <v>0.175127267837524</v>
      </c>
      <c r="L105" s="3">
        <v>0</v>
      </c>
      <c r="M105" s="4">
        <v>5.89709019660949</v>
      </c>
      <c r="N105" s="4">
        <v>0.16597104072570801</v>
      </c>
      <c r="O105" s="3" t="b">
        <v>1</v>
      </c>
      <c r="P105" s="3" t="b">
        <v>1</v>
      </c>
      <c r="Q105" s="3" t="b">
        <v>1</v>
      </c>
      <c r="R105" s="3" t="b">
        <v>1</v>
      </c>
    </row>
    <row r="106" spans="1:18" x14ac:dyDescent="0.2">
      <c r="A106" s="7">
        <v>2306.0018700000001</v>
      </c>
      <c r="B106" s="3" t="s">
        <v>23</v>
      </c>
      <c r="C106" s="3">
        <v>0</v>
      </c>
      <c r="D106" s="4">
        <v>5.8610267639160103</v>
      </c>
      <c r="E106" s="4">
        <v>0.26975679397583002</v>
      </c>
      <c r="F106" s="3">
        <v>0</v>
      </c>
      <c r="G106" s="4">
        <v>13.5935323238372</v>
      </c>
      <c r="H106" s="4">
        <v>0.173202514648437</v>
      </c>
      <c r="I106" s="3">
        <v>0</v>
      </c>
      <c r="J106" s="4">
        <v>13.641262292861899</v>
      </c>
      <c r="K106" s="4">
        <v>0.117148637771606</v>
      </c>
      <c r="L106" s="3">
        <v>0</v>
      </c>
      <c r="M106" s="4">
        <v>11.1843421459198</v>
      </c>
      <c r="N106" s="4">
        <v>0.17424106597900299</v>
      </c>
      <c r="O106" s="3" t="b">
        <v>1</v>
      </c>
      <c r="P106" s="3" t="b">
        <v>1</v>
      </c>
      <c r="Q106" s="3" t="b">
        <v>1</v>
      </c>
      <c r="R106" s="3" t="b">
        <v>1</v>
      </c>
    </row>
    <row r="107" spans="1:18" x14ac:dyDescent="0.2">
      <c r="A107" s="7">
        <v>2306.0038199999999</v>
      </c>
      <c r="B107" s="3" t="s">
        <v>10</v>
      </c>
      <c r="C107" s="3">
        <v>0</v>
      </c>
      <c r="D107" s="4">
        <v>7.1591835021972603</v>
      </c>
      <c r="E107" s="4">
        <v>0.268543720245361</v>
      </c>
      <c r="F107" s="3">
        <v>0</v>
      </c>
      <c r="G107" s="4">
        <v>17.084884881973199</v>
      </c>
      <c r="H107" s="4">
        <v>0.171024084091186</v>
      </c>
      <c r="I107" s="3">
        <v>0</v>
      </c>
      <c r="J107" s="4">
        <v>17.132153272628699</v>
      </c>
      <c r="K107" s="4">
        <v>0.17065262794494601</v>
      </c>
      <c r="L107" s="3">
        <v>0</v>
      </c>
      <c r="M107" s="4">
        <v>13.157922267913801</v>
      </c>
      <c r="N107" s="4">
        <v>0.16714239120483301</v>
      </c>
      <c r="O107" s="3" t="b">
        <v>0</v>
      </c>
      <c r="P107" s="3" t="b">
        <v>0</v>
      </c>
      <c r="Q107" s="3" t="b">
        <v>1</v>
      </c>
      <c r="R107" s="3" t="b">
        <v>0</v>
      </c>
    </row>
    <row r="108" spans="1:18" x14ac:dyDescent="0.2">
      <c r="A108" s="7">
        <v>2306.00675</v>
      </c>
      <c r="B108" s="3" t="s">
        <v>23</v>
      </c>
      <c r="C108" s="3">
        <v>0</v>
      </c>
      <c r="D108" s="4">
        <v>13.752392530441201</v>
      </c>
      <c r="E108" s="4">
        <v>0.26852154731750399</v>
      </c>
      <c r="F108" s="3">
        <v>0</v>
      </c>
      <c r="G108" s="4">
        <v>10.025489807128899</v>
      </c>
      <c r="H108" s="4">
        <v>0.17093610763549799</v>
      </c>
      <c r="I108" s="3">
        <v>12</v>
      </c>
      <c r="J108" s="4">
        <v>7.1074554920196498</v>
      </c>
      <c r="K108" s="4">
        <v>0.21795701980590801</v>
      </c>
      <c r="L108" s="3">
        <v>0</v>
      </c>
      <c r="M108" s="4">
        <v>5.3506591320037797</v>
      </c>
      <c r="N108" s="4">
        <v>0.167738437652587</v>
      </c>
      <c r="O108" s="3" t="b">
        <v>1</v>
      </c>
      <c r="P108" s="3" t="b">
        <v>1</v>
      </c>
      <c r="Q108" s="3" t="b">
        <v>1</v>
      </c>
      <c r="R108" s="3" t="b">
        <v>1</v>
      </c>
    </row>
    <row r="109" spans="1:18" x14ac:dyDescent="0.2">
      <c r="A109" s="7">
        <v>2306.1384800000001</v>
      </c>
      <c r="B109" s="3" t="s">
        <v>32</v>
      </c>
      <c r="C109" s="3">
        <v>0</v>
      </c>
      <c r="D109" s="4">
        <v>23.040776491165101</v>
      </c>
      <c r="E109" s="4">
        <v>0.217986345291137</v>
      </c>
      <c r="F109" s="3">
        <v>0</v>
      </c>
      <c r="G109" s="4">
        <v>15.767955064773499</v>
      </c>
      <c r="H109" s="4">
        <v>0.167473554611206</v>
      </c>
      <c r="I109" s="3">
        <v>12</v>
      </c>
      <c r="J109" s="4">
        <v>16.523157119750898</v>
      </c>
      <c r="K109" s="4">
        <v>0.22079229354858301</v>
      </c>
      <c r="L109" s="3">
        <v>0</v>
      </c>
      <c r="M109" s="4">
        <v>10.533032178878701</v>
      </c>
      <c r="N109" s="4">
        <v>0.16948914527893</v>
      </c>
      <c r="O109" s="3" t="b">
        <v>0</v>
      </c>
      <c r="P109" s="3" t="b">
        <v>0</v>
      </c>
      <c r="Q109" s="3" t="b">
        <v>1</v>
      </c>
      <c r="R109" s="3" t="b">
        <v>0</v>
      </c>
    </row>
    <row r="110" spans="1:18" x14ac:dyDescent="0.2">
      <c r="A110" s="7">
        <v>2306.0057299999999</v>
      </c>
      <c r="B110" s="3" t="s">
        <v>12</v>
      </c>
      <c r="C110" s="3">
        <v>0</v>
      </c>
      <c r="D110" s="4">
        <v>6.9046642780303902</v>
      </c>
      <c r="E110" s="4">
        <v>0.320205688476562</v>
      </c>
      <c r="F110" s="3">
        <v>0</v>
      </c>
      <c r="G110" s="4">
        <v>14.715395689010601</v>
      </c>
      <c r="H110" s="4">
        <v>0.115824937820434</v>
      </c>
      <c r="I110" s="3">
        <v>0</v>
      </c>
      <c r="J110" s="4">
        <v>14.6420586109161</v>
      </c>
      <c r="K110" s="4">
        <v>0.116331338882446</v>
      </c>
      <c r="L110" s="3">
        <v>0</v>
      </c>
      <c r="M110" s="4">
        <v>11.006341695785499</v>
      </c>
      <c r="N110" s="4">
        <v>0.16843986511230399</v>
      </c>
      <c r="O110" s="3" t="b">
        <v>0</v>
      </c>
      <c r="P110" s="3" t="b">
        <v>0</v>
      </c>
      <c r="Q110" s="3" t="b">
        <v>1</v>
      </c>
      <c r="R110" s="3" t="b">
        <v>0</v>
      </c>
    </row>
    <row r="111" spans="1:18" x14ac:dyDescent="0.2">
      <c r="A111" s="7">
        <v>2306.0035800000001</v>
      </c>
      <c r="B111" s="3" t="s">
        <v>10</v>
      </c>
      <c r="C111" s="3">
        <v>0</v>
      </c>
      <c r="D111" s="4">
        <v>9.4497718811035103</v>
      </c>
      <c r="E111" s="4">
        <v>0.26785159111022899</v>
      </c>
      <c r="F111" s="3">
        <v>0</v>
      </c>
      <c r="G111" s="4">
        <v>22.151390075683501</v>
      </c>
      <c r="H111" s="4">
        <v>0.116554975509643</v>
      </c>
      <c r="I111" s="3">
        <v>0</v>
      </c>
      <c r="J111" s="4">
        <v>22.705084323883</v>
      </c>
      <c r="K111" s="4">
        <v>0.1156587600708</v>
      </c>
      <c r="L111" s="3">
        <v>0</v>
      </c>
      <c r="M111" s="4">
        <v>14.303079128265299</v>
      </c>
      <c r="N111" s="4">
        <v>0.16998338699340801</v>
      </c>
      <c r="O111" s="3" t="b">
        <v>1</v>
      </c>
      <c r="P111" s="3" t="b">
        <v>1</v>
      </c>
      <c r="Q111" s="3" t="b">
        <v>1</v>
      </c>
      <c r="R111" s="3" t="b">
        <v>1</v>
      </c>
    </row>
    <row r="112" spans="1:18" x14ac:dyDescent="0.2">
      <c r="A112" s="7">
        <v>2306.0008200000002</v>
      </c>
      <c r="B112" s="3" t="s">
        <v>13</v>
      </c>
      <c r="C112" s="3">
        <v>0</v>
      </c>
      <c r="D112" s="4">
        <v>13.8000047206878</v>
      </c>
      <c r="E112" s="4">
        <v>0.16673088073730399</v>
      </c>
      <c r="F112" s="3">
        <v>0</v>
      </c>
      <c r="G112" s="4">
        <v>10.6800422668457</v>
      </c>
      <c r="H112" s="4">
        <v>0.169763088226318</v>
      </c>
      <c r="I112" s="3">
        <v>0</v>
      </c>
      <c r="J112" s="4">
        <v>11.2309956550598</v>
      </c>
      <c r="K112" s="4">
        <v>0.11610746383666901</v>
      </c>
      <c r="L112" s="3">
        <v>0</v>
      </c>
      <c r="M112" s="4">
        <v>7.8695716857910103</v>
      </c>
      <c r="N112" s="4">
        <v>0.168890476226806</v>
      </c>
      <c r="O112" s="3" t="b">
        <v>0</v>
      </c>
      <c r="P112" s="3" t="b">
        <v>1</v>
      </c>
      <c r="Q112" s="3" t="b">
        <v>1</v>
      </c>
      <c r="R112" s="3" t="b">
        <v>0</v>
      </c>
    </row>
    <row r="113" spans="1:18" x14ac:dyDescent="0.2">
      <c r="A113" s="7">
        <v>2306.00461</v>
      </c>
      <c r="B113" s="3" t="s">
        <v>10</v>
      </c>
      <c r="C113" s="3">
        <v>12</v>
      </c>
      <c r="D113" s="4">
        <v>4.5428698062896702</v>
      </c>
      <c r="E113" s="4">
        <v>0.26632070541381803</v>
      </c>
      <c r="F113" s="3">
        <v>12</v>
      </c>
      <c r="G113" s="4">
        <v>3.7879295349121</v>
      </c>
      <c r="H113" s="4">
        <v>3.7386457920074401</v>
      </c>
      <c r="I113" s="3">
        <v>12</v>
      </c>
      <c r="J113" s="4">
        <v>4.1394703388214102</v>
      </c>
      <c r="K113" s="4">
        <v>3.7958562374114901</v>
      </c>
      <c r="L113" s="3">
        <v>12</v>
      </c>
      <c r="M113" s="4">
        <v>2.8988833427429199</v>
      </c>
      <c r="N113" s="4">
        <v>3.1379194259643501</v>
      </c>
      <c r="O113" s="3" t="b">
        <v>1</v>
      </c>
      <c r="P113" s="3" t="b">
        <v>1</v>
      </c>
      <c r="Q113" s="3" t="b">
        <v>1</v>
      </c>
      <c r="R113" s="3" t="b">
        <v>1</v>
      </c>
    </row>
    <row r="114" spans="1:18" x14ac:dyDescent="0.2">
      <c r="A114" s="7">
        <v>2306.03442</v>
      </c>
      <c r="B114" s="3" t="s">
        <v>10</v>
      </c>
      <c r="C114" s="3">
        <v>0</v>
      </c>
      <c r="D114" s="4">
        <v>9.2173826694488508</v>
      </c>
      <c r="E114" s="4">
        <v>0.26917862892150801</v>
      </c>
      <c r="F114" s="3">
        <v>0</v>
      </c>
      <c r="G114" s="4">
        <v>20.592114210128699</v>
      </c>
      <c r="H114" s="4">
        <v>0.117057561874389</v>
      </c>
      <c r="I114" s="3">
        <v>0</v>
      </c>
      <c r="J114" s="4">
        <v>21.4100241661071</v>
      </c>
      <c r="K114" s="4">
        <v>0.17361950874328599</v>
      </c>
      <c r="L114" s="3">
        <v>0</v>
      </c>
      <c r="M114" s="4">
        <v>15.909199953079201</v>
      </c>
      <c r="N114" s="4">
        <v>0.16765403747558499</v>
      </c>
      <c r="O114" s="3" t="b">
        <v>1</v>
      </c>
      <c r="P114" s="3" t="b">
        <v>1</v>
      </c>
      <c r="Q114" s="3" t="b">
        <v>1</v>
      </c>
      <c r="R114" s="3" t="b">
        <v>1</v>
      </c>
    </row>
    <row r="115" spans="1:18" x14ac:dyDescent="0.2">
      <c r="A115" s="7">
        <v>2306.07888</v>
      </c>
      <c r="B115" s="3" t="s">
        <v>17</v>
      </c>
      <c r="C115" s="3">
        <v>0</v>
      </c>
      <c r="D115" s="4">
        <v>78.802460432052598</v>
      </c>
      <c r="E115" s="4">
        <v>0.21687769889831501</v>
      </c>
      <c r="F115" s="3">
        <v>0</v>
      </c>
      <c r="G115" s="4">
        <v>58.079889059066701</v>
      </c>
      <c r="H115" s="4">
        <v>0.16684079170227001</v>
      </c>
      <c r="I115" s="3">
        <v>12</v>
      </c>
      <c r="J115" s="4">
        <v>59.0087535381317</v>
      </c>
      <c r="K115" s="4">
        <v>0.217552900314331</v>
      </c>
      <c r="L115" s="3">
        <v>12</v>
      </c>
      <c r="M115" s="4">
        <v>11.0389122962951</v>
      </c>
      <c r="N115" s="4">
        <v>0.16652941703796301</v>
      </c>
      <c r="O115" s="3" t="b">
        <v>0</v>
      </c>
      <c r="P115" s="3" t="b">
        <v>0</v>
      </c>
      <c r="Q115" s="3" t="b">
        <v>0</v>
      </c>
      <c r="R115" s="3" t="b">
        <v>0</v>
      </c>
    </row>
    <row r="116" spans="1:18" x14ac:dyDescent="0.2">
      <c r="A116" s="7">
        <v>2306.0135799999998</v>
      </c>
      <c r="B116" s="3" t="s">
        <v>10</v>
      </c>
      <c r="C116" s="3">
        <v>0</v>
      </c>
      <c r="D116" s="4">
        <v>8.8508279323577792</v>
      </c>
      <c r="E116" s="4">
        <v>0.52567958831787098</v>
      </c>
      <c r="F116" s="3">
        <v>0</v>
      </c>
      <c r="G116" s="4">
        <v>12.442997455596901</v>
      </c>
      <c r="H116" s="4">
        <v>0.119116067886352</v>
      </c>
      <c r="I116" s="3">
        <v>0</v>
      </c>
      <c r="J116" s="4">
        <v>12.650179624557399</v>
      </c>
      <c r="K116" s="4">
        <v>0.16949796676635701</v>
      </c>
      <c r="L116" s="3">
        <v>0</v>
      </c>
      <c r="M116" s="4">
        <v>9.0678946971893293</v>
      </c>
      <c r="N116" s="4">
        <v>0.16658687591552701</v>
      </c>
      <c r="O116" s="3" t="b">
        <v>0</v>
      </c>
      <c r="P116" s="3" t="b">
        <v>1</v>
      </c>
      <c r="Q116" s="3" t="b">
        <v>1</v>
      </c>
      <c r="R116" s="3" t="b">
        <v>0</v>
      </c>
    </row>
    <row r="117" spans="1:18" x14ac:dyDescent="0.2">
      <c r="A117" s="7">
        <v>2306.0071200000002</v>
      </c>
      <c r="B117" s="3" t="s">
        <v>10</v>
      </c>
      <c r="C117" s="3">
        <v>0</v>
      </c>
      <c r="D117" s="4">
        <v>3.6944622993469198</v>
      </c>
      <c r="E117" s="4">
        <v>0.47164797782897899</v>
      </c>
      <c r="F117" s="3">
        <v>0</v>
      </c>
      <c r="G117" s="4">
        <v>4.4553265571594203</v>
      </c>
      <c r="H117" s="4">
        <v>0.11695361137390101</v>
      </c>
      <c r="I117" s="3">
        <v>0</v>
      </c>
      <c r="J117" s="4">
        <v>5.24847364425659</v>
      </c>
      <c r="K117" s="4">
        <v>0.117141008377075</v>
      </c>
      <c r="L117" s="3">
        <v>0</v>
      </c>
      <c r="M117" s="4">
        <v>4.1915085315704301</v>
      </c>
      <c r="N117" s="4">
        <v>0.16876244544982899</v>
      </c>
      <c r="O117" s="3" t="b">
        <v>1</v>
      </c>
      <c r="P117" s="3" t="b">
        <v>1</v>
      </c>
      <c r="Q117" s="3" t="b">
        <v>1</v>
      </c>
      <c r="R117" s="3" t="b">
        <v>1</v>
      </c>
    </row>
    <row r="118" spans="1:18" x14ac:dyDescent="0.2">
      <c r="A118" s="7">
        <v>2306.0034999999998</v>
      </c>
      <c r="B118" s="3" t="s">
        <v>10</v>
      </c>
      <c r="C118" s="3">
        <v>0</v>
      </c>
      <c r="D118" s="4">
        <v>9.7828745841979892</v>
      </c>
      <c r="E118" s="4">
        <v>0.42182803153991699</v>
      </c>
      <c r="F118" s="3">
        <v>0</v>
      </c>
      <c r="G118" s="4">
        <v>12.8616750240325</v>
      </c>
      <c r="H118" s="4">
        <v>0.168602705001831</v>
      </c>
      <c r="I118" s="3">
        <v>0</v>
      </c>
      <c r="J118" s="4">
        <v>13.595374345779399</v>
      </c>
      <c r="K118" s="4">
        <v>0.116113901138305</v>
      </c>
      <c r="L118" s="3">
        <v>0</v>
      </c>
      <c r="M118" s="4">
        <v>8.3130378723144496</v>
      </c>
      <c r="N118" s="4">
        <v>0.16751670837402299</v>
      </c>
      <c r="O118" s="3" t="b">
        <v>0</v>
      </c>
      <c r="P118" s="3" t="b">
        <v>1</v>
      </c>
      <c r="Q118" s="3" t="b">
        <v>1</v>
      </c>
      <c r="R118" s="3" t="b">
        <v>0</v>
      </c>
    </row>
    <row r="119" spans="1:18" x14ac:dyDescent="0.2">
      <c r="A119" s="7">
        <v>2306.1638600000001</v>
      </c>
      <c r="B119" s="3" t="s">
        <v>16</v>
      </c>
      <c r="C119" s="3">
        <v>0</v>
      </c>
      <c r="D119" s="4">
        <v>6.4752700328826904</v>
      </c>
      <c r="E119" s="4">
        <v>0.37099862098693798</v>
      </c>
      <c r="F119" s="3">
        <v>0</v>
      </c>
      <c r="G119" s="4">
        <v>9.9749760627746493</v>
      </c>
      <c r="H119" s="4">
        <v>0.16996884346008301</v>
      </c>
      <c r="I119" s="3">
        <v>0</v>
      </c>
      <c r="J119" s="4">
        <v>7.1044726371765101</v>
      </c>
      <c r="K119" s="4">
        <v>0.116872310638427</v>
      </c>
      <c r="L119" s="3">
        <v>0</v>
      </c>
      <c r="M119" s="4">
        <v>5.1611225605010898</v>
      </c>
      <c r="N119" s="4">
        <v>0.115505218505859</v>
      </c>
      <c r="O119" s="3" t="b">
        <v>1</v>
      </c>
      <c r="P119" s="3" t="b">
        <v>1</v>
      </c>
      <c r="Q119" s="3" t="b">
        <v>1</v>
      </c>
      <c r="R119" s="3" t="b">
        <v>1</v>
      </c>
    </row>
    <row r="120" spans="1:18" x14ac:dyDescent="0.2">
      <c r="A120" s="7">
        <v>2306.0027500000001</v>
      </c>
      <c r="B120" s="3" t="s">
        <v>23</v>
      </c>
      <c r="C120" s="3">
        <v>12</v>
      </c>
      <c r="D120" s="4">
        <v>5.9650425910949698</v>
      </c>
      <c r="E120" s="4">
        <v>4.8138401508331299</v>
      </c>
      <c r="F120" s="3">
        <v>0</v>
      </c>
      <c r="G120" s="4">
        <v>8.7801218032836896</v>
      </c>
      <c r="H120" s="4">
        <v>0.169972419738769</v>
      </c>
      <c r="I120" s="3">
        <v>12</v>
      </c>
      <c r="J120" s="4">
        <v>9.6351058483123708</v>
      </c>
      <c r="K120" s="4">
        <v>1.1969568729400599</v>
      </c>
      <c r="L120" s="3">
        <v>0</v>
      </c>
      <c r="M120" s="4">
        <v>6.6103591918945304</v>
      </c>
      <c r="N120" s="4">
        <v>0.168511152267456</v>
      </c>
      <c r="O120" s="3" t="b">
        <v>1</v>
      </c>
      <c r="P120" s="3" t="b">
        <v>1</v>
      </c>
      <c r="Q120" s="3" t="b">
        <v>1</v>
      </c>
      <c r="R120" s="3" t="b">
        <v>1</v>
      </c>
    </row>
    <row r="121" spans="1:18" x14ac:dyDescent="0.2">
      <c r="A121" s="7">
        <v>2306.0074599999998</v>
      </c>
      <c r="B121" s="3" t="s">
        <v>10</v>
      </c>
      <c r="C121" s="3">
        <v>0</v>
      </c>
      <c r="D121" s="4">
        <v>5.7588462829589799</v>
      </c>
      <c r="E121" s="4">
        <v>0.22034478187560999</v>
      </c>
      <c r="F121" s="3">
        <v>0</v>
      </c>
      <c r="G121" s="4">
        <v>3.1866204738616899</v>
      </c>
      <c r="H121" s="4">
        <v>0.116768836975097</v>
      </c>
      <c r="I121" s="3">
        <v>0</v>
      </c>
      <c r="J121" s="4">
        <v>3.2815401554107599</v>
      </c>
      <c r="K121" s="4">
        <v>0.11612844467163</v>
      </c>
      <c r="L121" s="3">
        <v>0</v>
      </c>
      <c r="M121" s="4">
        <v>2.8863649368286102</v>
      </c>
      <c r="N121" s="4">
        <v>0.17567324638366699</v>
      </c>
      <c r="O121" s="3" t="b">
        <v>1</v>
      </c>
      <c r="P121" s="3" t="b">
        <v>0</v>
      </c>
      <c r="Q121" s="3" t="b">
        <v>0</v>
      </c>
      <c r="R121" s="3" t="b">
        <v>1</v>
      </c>
    </row>
    <row r="122" spans="1:18" x14ac:dyDescent="0.2">
      <c r="A122" s="7">
        <v>2306.1754099999998</v>
      </c>
      <c r="B122" s="3" t="s">
        <v>10</v>
      </c>
      <c r="C122" s="3">
        <v>0</v>
      </c>
      <c r="D122" s="4">
        <v>11.6570296287536</v>
      </c>
      <c r="E122" s="4">
        <v>0.21807146072387601</v>
      </c>
      <c r="F122" s="3">
        <v>0</v>
      </c>
      <c r="G122" s="4">
        <v>6.9519309997558496</v>
      </c>
      <c r="H122" s="4">
        <v>0.171015739440917</v>
      </c>
      <c r="I122" s="3">
        <v>0</v>
      </c>
      <c r="J122" s="4">
        <v>7.3066096305847097</v>
      </c>
      <c r="K122" s="4">
        <v>0.118967533111572</v>
      </c>
      <c r="L122" s="3">
        <v>0</v>
      </c>
      <c r="M122" s="4">
        <v>5.5514528751373202</v>
      </c>
      <c r="N122" s="4">
        <v>0.17139053344726499</v>
      </c>
      <c r="O122" s="3" t="b">
        <v>1</v>
      </c>
      <c r="P122" s="3" t="b">
        <v>1</v>
      </c>
      <c r="Q122" s="3" t="b">
        <v>1</v>
      </c>
      <c r="R122" s="3" t="b">
        <v>1</v>
      </c>
    </row>
    <row r="123" spans="1:18" x14ac:dyDescent="0.2">
      <c r="A123" s="7">
        <v>2306.0277299999998</v>
      </c>
      <c r="B123" s="3" t="s">
        <v>33</v>
      </c>
      <c r="C123" s="3">
        <v>0</v>
      </c>
      <c r="D123" s="4">
        <v>24.4153296947479</v>
      </c>
      <c r="E123" s="4">
        <v>0.26843333244323703</v>
      </c>
      <c r="F123" s="3">
        <v>0</v>
      </c>
      <c r="G123" s="4">
        <v>11.9404473304748</v>
      </c>
      <c r="H123" s="4">
        <v>0.17329072952270499</v>
      </c>
      <c r="I123" s="3">
        <v>0</v>
      </c>
      <c r="J123" s="4">
        <v>13.157587528228699</v>
      </c>
      <c r="K123" s="4">
        <v>0.16962623596191401</v>
      </c>
      <c r="L123" s="3">
        <v>0</v>
      </c>
      <c r="M123" s="4">
        <v>7.8117482662200901</v>
      </c>
      <c r="N123" s="4">
        <v>0.17215871810913</v>
      </c>
      <c r="O123" s="3" t="b">
        <v>0</v>
      </c>
      <c r="P123" s="3" t="b">
        <v>0</v>
      </c>
      <c r="Q123" s="3" t="b">
        <v>1</v>
      </c>
      <c r="R123" s="3" t="b">
        <v>0</v>
      </c>
    </row>
    <row r="124" spans="1:18" x14ac:dyDescent="0.2">
      <c r="A124" s="7">
        <v>2306.0051600000002</v>
      </c>
      <c r="B124" s="3" t="s">
        <v>34</v>
      </c>
      <c r="C124" s="3">
        <v>0</v>
      </c>
      <c r="D124" s="4">
        <v>10.868938922882</v>
      </c>
      <c r="E124" s="4">
        <v>0.32138633728027299</v>
      </c>
      <c r="F124" s="3">
        <v>0</v>
      </c>
      <c r="G124" s="4">
        <v>14.912860393524101</v>
      </c>
      <c r="H124" s="4">
        <v>0.16894984245300201</v>
      </c>
      <c r="I124" s="3">
        <v>0</v>
      </c>
      <c r="J124" s="4">
        <v>15.6074314117431</v>
      </c>
      <c r="K124" s="4">
        <v>0.116016387939453</v>
      </c>
      <c r="L124" s="3">
        <v>0</v>
      </c>
      <c r="M124" s="4">
        <v>10.492006778717</v>
      </c>
      <c r="N124" s="4">
        <v>0.16906690597534099</v>
      </c>
      <c r="O124" s="3" t="b">
        <v>1</v>
      </c>
      <c r="P124" s="3" t="b">
        <v>1</v>
      </c>
      <c r="Q124" s="3" t="b">
        <v>1</v>
      </c>
      <c r="R124" s="3" t="b">
        <v>1</v>
      </c>
    </row>
    <row r="125" spans="1:18" x14ac:dyDescent="0.2">
      <c r="A125" s="7">
        <v>2306.00387</v>
      </c>
      <c r="B125" s="3" t="s">
        <v>13</v>
      </c>
      <c r="C125" s="3">
        <v>0</v>
      </c>
      <c r="D125" s="4">
        <v>9.3257248401641792</v>
      </c>
      <c r="E125" s="4">
        <v>0.16652011871337799</v>
      </c>
      <c r="F125" s="3">
        <v>0</v>
      </c>
      <c r="G125" s="4">
        <v>5.6070601940155003</v>
      </c>
      <c r="H125" s="4">
        <v>0.17343020439147899</v>
      </c>
      <c r="I125" s="3">
        <v>0</v>
      </c>
      <c r="J125" s="4">
        <v>5.3517916202545104</v>
      </c>
      <c r="K125" s="4">
        <v>0.119420528411865</v>
      </c>
      <c r="L125" s="3">
        <v>0</v>
      </c>
      <c r="M125" s="4">
        <v>3.6374433040618799</v>
      </c>
      <c r="N125" s="4">
        <v>0.16683721542358301</v>
      </c>
      <c r="O125" s="3" t="b">
        <v>1</v>
      </c>
      <c r="P125" s="3" t="b">
        <v>1</v>
      </c>
      <c r="Q125" s="3" t="b">
        <v>1</v>
      </c>
      <c r="R125" s="3" t="b">
        <v>1</v>
      </c>
    </row>
    <row r="126" spans="1:18" x14ac:dyDescent="0.2">
      <c r="A126" s="7">
        <v>2306.0298400000001</v>
      </c>
      <c r="B126" s="3" t="s">
        <v>10</v>
      </c>
      <c r="C126" s="3">
        <v>0</v>
      </c>
      <c r="D126" s="4">
        <v>15.606656789779599</v>
      </c>
      <c r="E126" s="4">
        <v>0.477242231369018</v>
      </c>
      <c r="F126" s="3">
        <v>0</v>
      </c>
      <c r="G126" s="4">
        <v>19.6393558979034</v>
      </c>
      <c r="H126" s="4">
        <v>0.11602783203125</v>
      </c>
      <c r="I126" s="3">
        <v>0</v>
      </c>
      <c r="J126" s="4">
        <v>19.790514707565301</v>
      </c>
      <c r="K126" s="4">
        <v>0.16781854629516599</v>
      </c>
      <c r="L126" s="3">
        <v>0</v>
      </c>
      <c r="M126" s="4">
        <v>13.298468589782701</v>
      </c>
      <c r="N126" s="4">
        <v>0.16879367828369099</v>
      </c>
      <c r="O126" s="3" t="b">
        <v>0</v>
      </c>
      <c r="P126" s="3" t="b">
        <v>1</v>
      </c>
      <c r="Q126" s="3" t="b">
        <v>1</v>
      </c>
      <c r="R126" s="3" t="b">
        <v>0</v>
      </c>
    </row>
    <row r="127" spans="1:18" x14ac:dyDescent="0.2">
      <c r="A127" s="7">
        <v>2306.0065300000001</v>
      </c>
      <c r="B127" s="3" t="s">
        <v>13</v>
      </c>
      <c r="C127" s="3">
        <v>0</v>
      </c>
      <c r="D127" s="4">
        <v>12.519505739212001</v>
      </c>
      <c r="E127" s="4">
        <v>0.16743302345275801</v>
      </c>
      <c r="F127" s="3">
        <v>0</v>
      </c>
      <c r="G127" s="4">
        <v>8.8152894973754794</v>
      </c>
      <c r="H127" s="4">
        <v>0.11596107482910099</v>
      </c>
      <c r="I127" s="3">
        <v>12</v>
      </c>
      <c r="J127" s="4">
        <v>9.0684683322906494</v>
      </c>
      <c r="K127" s="4">
        <v>0.218769311904907</v>
      </c>
      <c r="L127" s="3">
        <v>0</v>
      </c>
      <c r="M127" s="4">
        <v>6.7555201053619296</v>
      </c>
      <c r="N127" s="4">
        <v>0.16595077514648399</v>
      </c>
      <c r="O127" s="3" t="b">
        <v>0</v>
      </c>
      <c r="P127" s="3" t="b">
        <v>1</v>
      </c>
      <c r="Q127" s="3" t="b">
        <v>1</v>
      </c>
      <c r="R127" s="3" t="b">
        <v>0</v>
      </c>
    </row>
    <row r="128" spans="1:18" x14ac:dyDescent="0.2">
      <c r="A128" s="7">
        <v>2306.1758300000001</v>
      </c>
      <c r="B128" s="3" t="s">
        <v>23</v>
      </c>
      <c r="C128" s="3">
        <v>0</v>
      </c>
      <c r="D128" s="4">
        <v>3.1881954669952299</v>
      </c>
      <c r="E128" s="4">
        <v>0.26712894439697199</v>
      </c>
      <c r="F128" s="3">
        <v>0</v>
      </c>
      <c r="G128" s="4">
        <v>6.9527494907379097</v>
      </c>
      <c r="H128" s="4">
        <v>0.116158962249755</v>
      </c>
      <c r="I128" s="3">
        <v>0</v>
      </c>
      <c r="J128" s="4">
        <v>7.5745944976806596</v>
      </c>
      <c r="K128" s="4">
        <v>0.116936683654785</v>
      </c>
      <c r="L128" s="3">
        <v>0</v>
      </c>
      <c r="M128" s="4">
        <v>6.0182735919952304</v>
      </c>
      <c r="N128" s="4">
        <v>0.167967319488525</v>
      </c>
      <c r="O128" s="3" t="b">
        <v>1</v>
      </c>
      <c r="P128" s="3" t="b">
        <v>1</v>
      </c>
      <c r="Q128" s="3" t="b">
        <v>1</v>
      </c>
      <c r="R128" s="3" t="b">
        <v>1</v>
      </c>
    </row>
    <row r="129" spans="1:18" x14ac:dyDescent="0.2">
      <c r="A129" s="7">
        <v>2306.0323699999999</v>
      </c>
      <c r="B129" s="3" t="s">
        <v>18</v>
      </c>
      <c r="C129" s="3">
        <v>0</v>
      </c>
      <c r="D129" s="4">
        <v>2.93744468688964</v>
      </c>
      <c r="E129" s="4">
        <v>0.26773405075073198</v>
      </c>
      <c r="F129" s="3">
        <v>0</v>
      </c>
      <c r="G129" s="4">
        <v>6.0033516883850098</v>
      </c>
      <c r="H129" s="4">
        <v>0.172660112380981</v>
      </c>
      <c r="I129" s="3">
        <v>0</v>
      </c>
      <c r="J129" s="4">
        <v>6.65769243240356</v>
      </c>
      <c r="K129" s="4">
        <v>0.116817235946655</v>
      </c>
      <c r="L129" s="3">
        <v>0</v>
      </c>
      <c r="M129" s="4">
        <v>4.9523355960845903</v>
      </c>
      <c r="N129" s="4">
        <v>0.17088985443115201</v>
      </c>
      <c r="O129" s="3" t="b">
        <v>0</v>
      </c>
      <c r="P129" s="3" t="b">
        <v>1</v>
      </c>
      <c r="Q129" s="3" t="b">
        <v>0</v>
      </c>
      <c r="R129" s="3" t="b">
        <v>1</v>
      </c>
    </row>
    <row r="130" spans="1:18" x14ac:dyDescent="0.2">
      <c r="A130" s="7">
        <v>2306.0014200000001</v>
      </c>
      <c r="B130" s="3" t="s">
        <v>12</v>
      </c>
      <c r="C130" s="3">
        <v>0</v>
      </c>
      <c r="D130" s="4">
        <v>24.893692016601499</v>
      </c>
      <c r="E130" s="4">
        <v>0.22017097473144501</v>
      </c>
      <c r="F130" s="3">
        <v>0</v>
      </c>
      <c r="G130" s="4">
        <v>18.833918809890701</v>
      </c>
      <c r="H130" s="4">
        <v>0.17113447189330999</v>
      </c>
      <c r="I130" s="3">
        <v>12</v>
      </c>
      <c r="J130" s="4">
        <v>20.176594495773301</v>
      </c>
      <c r="K130" s="4">
        <v>0.22034692764282199</v>
      </c>
      <c r="L130" s="3">
        <v>0</v>
      </c>
      <c r="M130" s="4">
        <v>12.8912601470947</v>
      </c>
      <c r="N130" s="4">
        <v>0.17023730278015101</v>
      </c>
      <c r="O130" s="3" t="b">
        <v>1</v>
      </c>
      <c r="P130" s="3" t="b">
        <v>1</v>
      </c>
      <c r="Q130" s="3" t="b">
        <v>1</v>
      </c>
      <c r="R130" s="3" t="b">
        <v>1</v>
      </c>
    </row>
    <row r="131" spans="1:18" x14ac:dyDescent="0.2">
      <c r="A131" s="7">
        <v>2306.0041700000002</v>
      </c>
      <c r="B131" s="3" t="s">
        <v>18</v>
      </c>
      <c r="C131" s="3">
        <v>0</v>
      </c>
      <c r="D131" s="4">
        <v>10.282247781753499</v>
      </c>
      <c r="E131" s="4">
        <v>0.117142677307128</v>
      </c>
      <c r="F131" s="3">
        <v>0</v>
      </c>
      <c r="G131" s="4">
        <v>8.3254725933074898</v>
      </c>
      <c r="H131" s="4">
        <v>0.17037439346313399</v>
      </c>
      <c r="I131" s="3">
        <v>0</v>
      </c>
      <c r="J131" s="4">
        <v>8.5879092216491699</v>
      </c>
      <c r="K131" s="4">
        <v>0.11584424972534101</v>
      </c>
      <c r="L131" s="3">
        <v>0</v>
      </c>
      <c r="M131" s="4">
        <v>5.9523260593414298</v>
      </c>
      <c r="N131" s="4">
        <v>0.13618707656860299</v>
      </c>
      <c r="O131" s="3" t="b">
        <v>1</v>
      </c>
      <c r="P131" s="3" t="b">
        <v>1</v>
      </c>
      <c r="Q131" s="3" t="b">
        <v>1</v>
      </c>
      <c r="R131" s="3" t="b">
        <v>1</v>
      </c>
    </row>
    <row r="132" spans="1:18" x14ac:dyDescent="0.2">
      <c r="A132" s="7">
        <v>2306.0032900000001</v>
      </c>
      <c r="B132" s="3" t="s">
        <v>10</v>
      </c>
      <c r="C132" s="3">
        <v>0</v>
      </c>
      <c r="D132" s="4">
        <v>2.3850948810577299</v>
      </c>
      <c r="E132" s="4">
        <v>0.11737251281738199</v>
      </c>
      <c r="F132" s="3">
        <v>0</v>
      </c>
      <c r="G132" s="4">
        <v>1.72623014450073</v>
      </c>
      <c r="H132" s="4">
        <v>0.11662745475769</v>
      </c>
      <c r="I132" s="3">
        <v>0</v>
      </c>
      <c r="J132" s="4">
        <v>2.0288617610931401</v>
      </c>
      <c r="K132" s="4">
        <v>0.119388818740844</v>
      </c>
      <c r="L132" s="3">
        <v>0</v>
      </c>
      <c r="M132" s="4">
        <v>2.1308674812316801</v>
      </c>
      <c r="N132" s="4">
        <v>0.168002128601074</v>
      </c>
      <c r="O132" s="3" t="b">
        <v>1</v>
      </c>
      <c r="P132" s="3" t="b">
        <v>1</v>
      </c>
      <c r="Q132" s="3" t="b">
        <v>0</v>
      </c>
      <c r="R132" s="3" t="b">
        <v>0</v>
      </c>
    </row>
    <row r="133" spans="1:18" x14ac:dyDescent="0.2">
      <c r="A133" s="7">
        <v>2306.00425</v>
      </c>
      <c r="B133" s="3" t="s">
        <v>10</v>
      </c>
      <c r="C133" s="3">
        <v>0</v>
      </c>
      <c r="D133" s="4">
        <v>20.954421281814501</v>
      </c>
      <c r="E133" s="4">
        <v>0.168613910675048</v>
      </c>
      <c r="F133" s="3">
        <v>0</v>
      </c>
      <c r="G133" s="4">
        <v>16.6104748249053</v>
      </c>
      <c r="H133" s="4">
        <v>0.16908597946166901</v>
      </c>
      <c r="I133" s="3">
        <v>0</v>
      </c>
      <c r="J133" s="4">
        <v>11.8311560153961</v>
      </c>
      <c r="K133" s="4">
        <v>0.16994309425354001</v>
      </c>
      <c r="L133" s="3">
        <v>0</v>
      </c>
      <c r="M133" s="4">
        <v>7.7586851119995099</v>
      </c>
      <c r="N133" s="4">
        <v>0.16648697853088301</v>
      </c>
      <c r="O133" s="3" t="b">
        <v>0</v>
      </c>
      <c r="P133" s="3" t="b">
        <v>1</v>
      </c>
      <c r="Q133" s="3" t="b">
        <v>1</v>
      </c>
      <c r="R133" s="3" t="b">
        <v>0</v>
      </c>
    </row>
    <row r="134" spans="1:18" x14ac:dyDescent="0.2">
      <c r="A134" s="7">
        <v>2306.00063</v>
      </c>
      <c r="B134" s="3" t="s">
        <v>35</v>
      </c>
      <c r="C134" s="3">
        <v>0</v>
      </c>
      <c r="D134" s="4">
        <v>24.239181756973199</v>
      </c>
      <c r="E134" s="4">
        <v>0.17242932319641099</v>
      </c>
      <c r="F134" s="3">
        <v>0</v>
      </c>
      <c r="G134" s="4">
        <v>20.909447669982899</v>
      </c>
      <c r="H134" s="4">
        <v>0.167759418487548</v>
      </c>
      <c r="I134" s="3">
        <v>0</v>
      </c>
      <c r="J134" s="4">
        <v>20.8107750415802</v>
      </c>
      <c r="K134" s="4">
        <v>0.166438102722167</v>
      </c>
      <c r="L134" s="3">
        <v>0</v>
      </c>
      <c r="M134" s="4">
        <v>16.9872870445251</v>
      </c>
      <c r="N134" s="4">
        <v>0.167458295822143</v>
      </c>
      <c r="O134" s="3" t="b">
        <v>0</v>
      </c>
      <c r="P134" s="3" t="b">
        <v>1</v>
      </c>
      <c r="Q134" s="3" t="b">
        <v>1</v>
      </c>
      <c r="R134" s="3" t="b">
        <v>0</v>
      </c>
    </row>
    <row r="135" spans="1:18" x14ac:dyDescent="0.2">
      <c r="A135" s="7">
        <v>2306.00047</v>
      </c>
      <c r="B135" s="3" t="s">
        <v>26</v>
      </c>
      <c r="C135" s="3">
        <v>0</v>
      </c>
      <c r="D135" s="4">
        <v>8.7163438796996999</v>
      </c>
      <c r="E135" s="4">
        <v>0.26838779449462802</v>
      </c>
      <c r="F135" s="3">
        <v>0</v>
      </c>
      <c r="G135" s="4">
        <v>15.149171590805</v>
      </c>
      <c r="H135" s="4">
        <v>0.119274854660034</v>
      </c>
      <c r="I135" s="3">
        <v>0</v>
      </c>
      <c r="J135" s="4">
        <v>15.851954698562601</v>
      </c>
      <c r="K135" s="4">
        <v>0.116594552993774</v>
      </c>
      <c r="L135" s="3">
        <v>0</v>
      </c>
      <c r="M135" s="4">
        <v>10.038373470306301</v>
      </c>
      <c r="N135" s="4">
        <v>0.16661715507507299</v>
      </c>
      <c r="O135" s="3" t="b">
        <v>1</v>
      </c>
      <c r="P135" s="3" t="b">
        <v>1</v>
      </c>
      <c r="Q135" s="3" t="b">
        <v>1</v>
      </c>
      <c r="R135" s="3" t="b">
        <v>1</v>
      </c>
    </row>
    <row r="136" spans="1:18" x14ac:dyDescent="0.2">
      <c r="A136" s="7">
        <v>2306.00207</v>
      </c>
      <c r="B136" s="3" t="s">
        <v>13</v>
      </c>
      <c r="C136" s="3">
        <v>0</v>
      </c>
      <c r="D136" s="4">
        <v>20.607396841049098</v>
      </c>
      <c r="E136" s="4">
        <v>0.17280960083007799</v>
      </c>
      <c r="F136" s="3">
        <v>0</v>
      </c>
      <c r="G136" s="4">
        <v>17.807667255401601</v>
      </c>
      <c r="H136" s="4">
        <v>0.11596870422363199</v>
      </c>
      <c r="I136" s="3">
        <v>0</v>
      </c>
      <c r="J136" s="4">
        <v>17.4304230213165</v>
      </c>
      <c r="K136" s="4">
        <v>0.17127037048339799</v>
      </c>
      <c r="L136" s="3">
        <v>0</v>
      </c>
      <c r="M136" s="4">
        <v>13.294140100479099</v>
      </c>
      <c r="N136" s="4">
        <v>0.16650724411010701</v>
      </c>
      <c r="O136" s="3" t="b">
        <v>0</v>
      </c>
      <c r="P136" s="3" t="b">
        <v>1</v>
      </c>
      <c r="Q136" s="3" t="b">
        <v>1</v>
      </c>
      <c r="R136" s="3" t="b">
        <v>0</v>
      </c>
    </row>
    <row r="137" spans="1:18" x14ac:dyDescent="0.2">
      <c r="A137" s="7">
        <v>2306.0024800000001</v>
      </c>
      <c r="B137" s="3" t="s">
        <v>17</v>
      </c>
      <c r="C137" s="3">
        <v>0</v>
      </c>
      <c r="D137" s="4">
        <v>9.7327587604522705</v>
      </c>
      <c r="E137" s="4">
        <v>0.267686367034912</v>
      </c>
      <c r="F137" s="3">
        <v>0</v>
      </c>
      <c r="G137" s="4">
        <v>31.9084372520446</v>
      </c>
      <c r="H137" s="4">
        <v>0.171457529067993</v>
      </c>
      <c r="I137" s="3">
        <v>0</v>
      </c>
      <c r="J137" s="4">
        <v>32.918577671050997</v>
      </c>
      <c r="K137" s="4">
        <v>0.17133998870849601</v>
      </c>
      <c r="L137" s="3">
        <v>12</v>
      </c>
      <c r="M137" s="4">
        <v>5.9519836902618399</v>
      </c>
      <c r="N137" s="4">
        <v>6.1183528900146396</v>
      </c>
      <c r="O137" s="3" t="b">
        <v>0</v>
      </c>
      <c r="P137" s="3" t="b">
        <v>1</v>
      </c>
      <c r="Q137" s="3" t="b">
        <v>0</v>
      </c>
      <c r="R137" s="3" t="b">
        <v>0</v>
      </c>
    </row>
    <row r="138" spans="1:18" x14ac:dyDescent="0.2">
      <c r="A138" s="7">
        <v>2306.0003200000001</v>
      </c>
      <c r="B138" s="3" t="s">
        <v>10</v>
      </c>
      <c r="C138" s="3">
        <v>0</v>
      </c>
      <c r="D138" s="4">
        <v>4.8483307361602703</v>
      </c>
      <c r="E138" s="4">
        <v>0.26830005645751898</v>
      </c>
      <c r="F138" s="3">
        <v>0</v>
      </c>
      <c r="G138" s="4">
        <v>7.5592231750488201</v>
      </c>
      <c r="H138" s="4">
        <v>0.115562915802001</v>
      </c>
      <c r="I138" s="3">
        <v>12</v>
      </c>
      <c r="J138" s="4">
        <v>7.4047493934631303</v>
      </c>
      <c r="K138" s="4">
        <v>0.16712689399719199</v>
      </c>
      <c r="L138" s="3">
        <v>0</v>
      </c>
      <c r="M138" s="4">
        <v>5.1434810161590496</v>
      </c>
      <c r="N138" s="4">
        <v>0.166325569152832</v>
      </c>
      <c r="O138" s="3" t="b">
        <v>0</v>
      </c>
      <c r="P138" s="3" t="b">
        <v>0</v>
      </c>
      <c r="Q138" s="3" t="b">
        <v>1</v>
      </c>
      <c r="R138" s="3" t="b">
        <v>0</v>
      </c>
    </row>
    <row r="139" spans="1:18" x14ac:dyDescent="0.2">
      <c r="A139" s="7">
        <v>2306.0005200000001</v>
      </c>
      <c r="B139" s="3" t="s">
        <v>10</v>
      </c>
      <c r="C139" s="3">
        <v>0</v>
      </c>
      <c r="D139" s="4">
        <v>19.595314025878899</v>
      </c>
      <c r="E139" s="4">
        <v>0.16918897628784099</v>
      </c>
      <c r="F139" s="3">
        <v>0</v>
      </c>
      <c r="G139" s="4">
        <v>17.080331325530999</v>
      </c>
      <c r="H139" s="4">
        <v>0.17030429840087799</v>
      </c>
      <c r="I139" s="3">
        <v>12</v>
      </c>
      <c r="J139" s="4">
        <v>17.226319313049299</v>
      </c>
      <c r="K139" s="4">
        <v>0.21687507629394501</v>
      </c>
      <c r="L139" s="3">
        <v>0</v>
      </c>
      <c r="M139" s="4">
        <v>12.486319780349699</v>
      </c>
      <c r="N139" s="4">
        <v>0.16993951797485299</v>
      </c>
      <c r="O139" s="3" t="b">
        <v>1</v>
      </c>
      <c r="P139" s="3" t="b">
        <v>1</v>
      </c>
      <c r="Q139" s="3" t="b">
        <v>0</v>
      </c>
      <c r="R139" s="3" t="b">
        <v>0</v>
      </c>
    </row>
    <row r="140" spans="1:18" x14ac:dyDescent="0.2">
      <c r="A140" s="7">
        <v>2306.0001299999999</v>
      </c>
      <c r="B140" s="3" t="s">
        <v>10</v>
      </c>
      <c r="C140" s="3">
        <v>0</v>
      </c>
      <c r="D140" s="4">
        <v>24.535156726837101</v>
      </c>
      <c r="E140" s="4">
        <v>0.116079807281494</v>
      </c>
      <c r="F140" s="3">
        <v>0</v>
      </c>
      <c r="G140" s="4">
        <v>21.842977046966499</v>
      </c>
      <c r="H140" s="4">
        <v>0.17003965377807601</v>
      </c>
      <c r="I140" s="3">
        <v>0</v>
      </c>
      <c r="J140" s="4">
        <v>22.6643676757812</v>
      </c>
      <c r="K140" s="4">
        <v>0.16828727722167899</v>
      </c>
      <c r="L140" s="3">
        <v>0</v>
      </c>
      <c r="M140" s="4">
        <v>15.884712934494001</v>
      </c>
      <c r="N140" s="4">
        <v>0.16707181930541901</v>
      </c>
      <c r="O140" s="3" t="b">
        <v>1</v>
      </c>
      <c r="P140" s="3" t="b">
        <v>1</v>
      </c>
      <c r="Q140" s="3" t="b">
        <v>1</v>
      </c>
      <c r="R140" s="3" t="b">
        <v>1</v>
      </c>
    </row>
    <row r="141" spans="1:18" x14ac:dyDescent="0.2">
      <c r="A141" s="7">
        <v>2306.0021299999999</v>
      </c>
      <c r="B141" s="3" t="s">
        <v>10</v>
      </c>
      <c r="C141" s="3">
        <v>0</v>
      </c>
      <c r="D141" s="4">
        <v>15.931026697158799</v>
      </c>
      <c r="E141" s="4">
        <v>0.11680340766906699</v>
      </c>
      <c r="F141" s="3">
        <v>0</v>
      </c>
      <c r="G141" s="4">
        <v>14.6977448463439</v>
      </c>
      <c r="H141" s="4">
        <v>0.119365453720092</v>
      </c>
      <c r="I141" s="3">
        <v>0</v>
      </c>
      <c r="J141" s="4">
        <v>14.705988407135001</v>
      </c>
      <c r="K141" s="4">
        <v>0.117810726165771</v>
      </c>
      <c r="L141" s="3">
        <v>0</v>
      </c>
      <c r="M141" s="4">
        <v>13.9528293609619</v>
      </c>
      <c r="N141" s="4">
        <v>0.116609334945678</v>
      </c>
      <c r="O141" s="3" t="b">
        <v>1</v>
      </c>
      <c r="P141" s="3" t="b">
        <v>1</v>
      </c>
      <c r="Q141" s="3" t="b">
        <v>1</v>
      </c>
      <c r="R141" s="3" t="b">
        <v>1</v>
      </c>
    </row>
    <row r="142" spans="1:18" x14ac:dyDescent="0.2">
      <c r="A142" s="7">
        <v>2306.11627</v>
      </c>
      <c r="B142" s="3" t="s">
        <v>36</v>
      </c>
      <c r="C142" s="3">
        <v>0</v>
      </c>
      <c r="D142" s="4">
        <v>8.6816623210906894</v>
      </c>
      <c r="E142" s="4">
        <v>0.117019891738891</v>
      </c>
      <c r="F142" s="3">
        <v>0</v>
      </c>
      <c r="G142" s="4">
        <v>7.6065142154693604</v>
      </c>
      <c r="H142" s="4">
        <v>0.116173267364501</v>
      </c>
      <c r="I142" s="3">
        <v>0</v>
      </c>
      <c r="J142" s="4">
        <v>7.8593077659606898</v>
      </c>
      <c r="K142" s="4">
        <v>0.17276239395141599</v>
      </c>
      <c r="L142" s="3">
        <v>0</v>
      </c>
      <c r="M142" s="4">
        <v>5.0521588325500399</v>
      </c>
      <c r="N142" s="4">
        <v>0.16995334625244099</v>
      </c>
      <c r="O142" s="3" t="b">
        <v>1</v>
      </c>
      <c r="P142" s="3" t="b">
        <v>1</v>
      </c>
      <c r="Q142" s="3" t="b">
        <v>1</v>
      </c>
      <c r="R142" s="3" t="b">
        <v>1</v>
      </c>
    </row>
    <row r="143" spans="1:18" x14ac:dyDescent="0.2">
      <c r="A143" s="7">
        <v>2306.0908399999998</v>
      </c>
      <c r="B143" s="3" t="s">
        <v>10</v>
      </c>
      <c r="C143" s="3">
        <v>0</v>
      </c>
      <c r="D143" s="4">
        <v>9.6444888114929199</v>
      </c>
      <c r="E143" s="4">
        <v>0.116254329681396</v>
      </c>
      <c r="F143" s="3">
        <v>0</v>
      </c>
      <c r="G143" s="4">
        <v>7.0542688369750897</v>
      </c>
      <c r="H143" s="4">
        <v>0.16722679138183499</v>
      </c>
      <c r="I143" s="3">
        <v>12</v>
      </c>
      <c r="J143" s="4">
        <v>5.1102364063262904</v>
      </c>
      <c r="K143" s="4">
        <v>0.16589689254760701</v>
      </c>
      <c r="L143" s="3">
        <v>0</v>
      </c>
      <c r="M143" s="4">
        <v>3.9065787792205802</v>
      </c>
      <c r="N143" s="4">
        <v>0.170094490051269</v>
      </c>
      <c r="O143" s="3" t="b">
        <v>1</v>
      </c>
      <c r="P143" s="3" t="b">
        <v>1</v>
      </c>
      <c r="Q143" s="3" t="b">
        <v>1</v>
      </c>
      <c r="R143" s="3" t="b">
        <v>1</v>
      </c>
    </row>
    <row r="144" spans="1:18" x14ac:dyDescent="0.2">
      <c r="A144" s="7">
        <v>2306.0163200000002</v>
      </c>
      <c r="B144" s="3" t="s">
        <v>10</v>
      </c>
      <c r="C144" s="3">
        <v>0</v>
      </c>
      <c r="D144" s="4">
        <v>4.2483434677123997</v>
      </c>
      <c r="E144" s="4">
        <v>0.119499921798706</v>
      </c>
      <c r="F144" s="3">
        <v>0</v>
      </c>
      <c r="G144" s="4">
        <v>2.6489133834838801</v>
      </c>
      <c r="H144" s="4">
        <v>0.116950035095214</v>
      </c>
      <c r="I144" s="3">
        <v>0</v>
      </c>
      <c r="J144" s="4">
        <v>3.0871798992156898</v>
      </c>
      <c r="K144" s="4">
        <v>0.116081714630126</v>
      </c>
      <c r="L144" s="3">
        <v>0</v>
      </c>
      <c r="M144" s="4">
        <v>2.5846762657165501</v>
      </c>
      <c r="N144" s="4">
        <v>0.17044782638549799</v>
      </c>
      <c r="O144" s="3" t="b">
        <v>1</v>
      </c>
      <c r="P144" s="3" t="b">
        <v>1</v>
      </c>
      <c r="Q144" s="3" t="b">
        <v>1</v>
      </c>
      <c r="R144" s="3" t="b">
        <v>1</v>
      </c>
    </row>
    <row r="145" spans="1:18" x14ac:dyDescent="0.2">
      <c r="A145" s="7">
        <v>2306.0032700000002</v>
      </c>
      <c r="B145" s="3" t="s">
        <v>13</v>
      </c>
      <c r="C145" s="3">
        <v>0</v>
      </c>
      <c r="D145" s="4">
        <v>6.8948595523834202</v>
      </c>
      <c r="E145" s="4">
        <v>0.18228936195373499</v>
      </c>
      <c r="F145" s="3">
        <v>0</v>
      </c>
      <c r="G145" s="4">
        <v>4.9410920143127397</v>
      </c>
      <c r="H145" s="4">
        <v>0.16998863220214799</v>
      </c>
      <c r="I145" s="3">
        <v>0</v>
      </c>
      <c r="J145" s="4">
        <v>4.9426712989807102</v>
      </c>
      <c r="K145" s="4">
        <v>0.115646839141845</v>
      </c>
      <c r="L145" s="3">
        <v>0</v>
      </c>
      <c r="M145" s="4">
        <v>4.3416123390197701</v>
      </c>
      <c r="N145" s="4">
        <v>0.11573600769042899</v>
      </c>
      <c r="O145" s="3" t="b">
        <v>1</v>
      </c>
      <c r="P145" s="3" t="b">
        <v>1</v>
      </c>
      <c r="Q145" s="3" t="b">
        <v>1</v>
      </c>
      <c r="R145" s="3" t="b">
        <v>1</v>
      </c>
    </row>
    <row r="146" spans="1:18" x14ac:dyDescent="0.2">
      <c r="A146" s="7">
        <v>2306.0013899999999</v>
      </c>
      <c r="B146" s="3" t="s">
        <v>16</v>
      </c>
      <c r="C146" s="3">
        <v>0</v>
      </c>
      <c r="D146" s="4">
        <v>11.2557003498077</v>
      </c>
      <c r="E146" s="4">
        <v>0.26796913146972601</v>
      </c>
      <c r="F146" s="3">
        <v>0</v>
      </c>
      <c r="G146" s="4">
        <v>24.527737855911202</v>
      </c>
      <c r="H146" s="4">
        <v>0.11682772636413501</v>
      </c>
      <c r="I146" s="3">
        <v>0</v>
      </c>
      <c r="J146" s="4">
        <v>24.5693295001983</v>
      </c>
      <c r="K146" s="4">
        <v>0.168914079666137</v>
      </c>
      <c r="L146" s="3">
        <v>0</v>
      </c>
      <c r="M146" s="4">
        <v>20.438205480575501</v>
      </c>
      <c r="N146" s="4">
        <v>0.168282270431518</v>
      </c>
      <c r="O146" s="3" t="b">
        <v>1</v>
      </c>
      <c r="P146" s="3" t="b">
        <v>1</v>
      </c>
      <c r="Q146" s="3" t="b">
        <v>1</v>
      </c>
      <c r="R146" s="3" t="b">
        <v>1</v>
      </c>
    </row>
    <row r="147" spans="1:18" x14ac:dyDescent="0.2">
      <c r="A147" s="7">
        <v>2306.0033699999999</v>
      </c>
      <c r="B147" s="3" t="s">
        <v>18</v>
      </c>
      <c r="C147" s="3">
        <v>0</v>
      </c>
      <c r="D147" s="4">
        <v>6.9656579494476301</v>
      </c>
      <c r="E147" s="4">
        <v>0.21822047233581501</v>
      </c>
      <c r="F147" s="3">
        <v>0</v>
      </c>
      <c r="G147" s="4">
        <v>18.2608354091644</v>
      </c>
      <c r="H147" s="4">
        <v>0.115996599197387</v>
      </c>
      <c r="I147" s="3">
        <v>0</v>
      </c>
      <c r="J147" s="4">
        <v>19.775535821914598</v>
      </c>
      <c r="K147" s="4">
        <v>0.16725826263427701</v>
      </c>
      <c r="L147" s="3">
        <v>0</v>
      </c>
      <c r="M147" s="4">
        <v>15.726447105407701</v>
      </c>
      <c r="N147" s="4">
        <v>0.22853589057922299</v>
      </c>
      <c r="O147" s="3" t="b">
        <v>0</v>
      </c>
      <c r="P147" s="3" t="b">
        <v>1</v>
      </c>
      <c r="Q147" s="3" t="b">
        <v>1</v>
      </c>
      <c r="R147" s="3" t="b">
        <v>0</v>
      </c>
    </row>
    <row r="148" spans="1:18" x14ac:dyDescent="0.2">
      <c r="A148" s="7">
        <v>2306.0025999999998</v>
      </c>
      <c r="B148" s="3" t="s">
        <v>13</v>
      </c>
      <c r="C148" s="3">
        <v>0</v>
      </c>
      <c r="D148" s="4">
        <v>8.97027087211608</v>
      </c>
      <c r="E148" s="4">
        <v>0.11667966842651301</v>
      </c>
      <c r="F148" s="3">
        <v>0</v>
      </c>
      <c r="G148" s="4">
        <v>8.8148999214172292</v>
      </c>
      <c r="H148" s="4">
        <v>0.116058111190795</v>
      </c>
      <c r="I148" s="3">
        <v>0</v>
      </c>
      <c r="J148" s="4">
        <v>9.03389573097229</v>
      </c>
      <c r="K148" s="4">
        <v>0.17227339744567799</v>
      </c>
      <c r="L148" s="3">
        <v>0</v>
      </c>
      <c r="M148" s="4">
        <v>6.0032322406768799</v>
      </c>
      <c r="N148" s="4">
        <v>0.167751789093017</v>
      </c>
      <c r="O148" s="3" t="b">
        <v>1</v>
      </c>
      <c r="P148" s="3" t="b">
        <v>1</v>
      </c>
      <c r="Q148" s="3" t="b">
        <v>1</v>
      </c>
      <c r="R148" s="3" t="b">
        <v>1</v>
      </c>
    </row>
    <row r="149" spans="1:18" x14ac:dyDescent="0.2">
      <c r="A149" s="7">
        <v>2306.0041500000002</v>
      </c>
      <c r="B149" s="3" t="s">
        <v>37</v>
      </c>
      <c r="C149" s="3">
        <v>0</v>
      </c>
      <c r="D149" s="4">
        <v>3.2880086898803702</v>
      </c>
      <c r="E149" s="4">
        <v>0.22047662734985299</v>
      </c>
      <c r="F149" s="3">
        <v>0</v>
      </c>
      <c r="G149" s="4">
        <v>9.2307355403900093</v>
      </c>
      <c r="H149" s="4">
        <v>0.166644811630249</v>
      </c>
      <c r="I149" s="3">
        <v>0</v>
      </c>
      <c r="J149" s="4">
        <v>9.2154252529144198</v>
      </c>
      <c r="K149" s="4">
        <v>0.11544609069824199</v>
      </c>
      <c r="L149" s="3">
        <v>0</v>
      </c>
      <c r="M149" s="4">
        <v>7.8728315830230704</v>
      </c>
      <c r="N149" s="4">
        <v>0.16996717453002899</v>
      </c>
      <c r="O149" s="3" t="b">
        <v>1</v>
      </c>
      <c r="P149" s="3" t="b">
        <v>1</v>
      </c>
      <c r="Q149" s="3" t="b">
        <v>0</v>
      </c>
      <c r="R149" s="3" t="b">
        <v>0</v>
      </c>
    </row>
    <row r="150" spans="1:18" x14ac:dyDescent="0.2">
      <c r="A150" s="7">
        <v>2306.1365599999999</v>
      </c>
      <c r="B150" s="3" t="s">
        <v>38</v>
      </c>
      <c r="C150" s="3">
        <v>0</v>
      </c>
      <c r="D150" s="4">
        <v>10.799772024154599</v>
      </c>
      <c r="E150" s="4">
        <v>0.117136240005493</v>
      </c>
      <c r="F150" s="3">
        <v>0</v>
      </c>
      <c r="G150" s="4">
        <v>17.5799961090087</v>
      </c>
      <c r="H150" s="4">
        <v>0.26941442489624001</v>
      </c>
      <c r="I150" s="3">
        <v>0</v>
      </c>
      <c r="J150" s="4">
        <v>11.182890176773</v>
      </c>
      <c r="K150" s="4">
        <v>0.116809129714965</v>
      </c>
      <c r="L150" s="3">
        <v>0</v>
      </c>
      <c r="M150" s="4">
        <v>7.88555884361267</v>
      </c>
      <c r="N150" s="4">
        <v>0.16951227188110299</v>
      </c>
      <c r="O150" s="3" t="b">
        <v>1</v>
      </c>
      <c r="P150" s="3" t="b">
        <v>1</v>
      </c>
      <c r="Q150" s="3" t="b">
        <v>1</v>
      </c>
      <c r="R150" s="3" t="b">
        <v>1</v>
      </c>
    </row>
    <row r="151" spans="1:18" x14ac:dyDescent="0.2">
      <c r="A151" s="7">
        <v>2306.0341600000002</v>
      </c>
      <c r="B151" s="3" t="s">
        <v>39</v>
      </c>
      <c r="C151" s="3">
        <v>0</v>
      </c>
      <c r="D151" s="4">
        <v>17.976482629776001</v>
      </c>
      <c r="E151" s="4">
        <v>0.17288732528686501</v>
      </c>
      <c r="F151" s="3">
        <v>0</v>
      </c>
      <c r="G151" s="4">
        <v>35.571056842803898</v>
      </c>
      <c r="H151" s="4">
        <v>0.26897597312927202</v>
      </c>
      <c r="I151" s="3">
        <v>12</v>
      </c>
      <c r="J151" s="4">
        <v>18.5963742733001</v>
      </c>
      <c r="K151" s="4">
        <v>0.220197439193725</v>
      </c>
      <c r="L151" s="3">
        <v>0</v>
      </c>
      <c r="M151" s="4">
        <v>13.5554599761962</v>
      </c>
      <c r="N151" s="4">
        <v>0.16789579391479401</v>
      </c>
      <c r="O151" s="3" t="b">
        <v>0</v>
      </c>
      <c r="P151" s="3" t="b">
        <v>1</v>
      </c>
      <c r="Q151" s="3" t="b">
        <v>1</v>
      </c>
      <c r="R151" s="3" t="b">
        <v>0</v>
      </c>
    </row>
    <row r="152" spans="1:18" x14ac:dyDescent="0.2">
      <c r="A152" s="7">
        <v>2306.0026400000002</v>
      </c>
      <c r="B152" s="3" t="s">
        <v>40</v>
      </c>
      <c r="C152" s="3">
        <v>0</v>
      </c>
      <c r="D152" s="4">
        <v>6.6336636543273899</v>
      </c>
      <c r="E152" s="4">
        <v>0.225664377212524</v>
      </c>
      <c r="F152" s="3">
        <v>0</v>
      </c>
      <c r="G152" s="4">
        <v>42.920887708663898</v>
      </c>
      <c r="H152" s="4">
        <v>0.16767930984497001</v>
      </c>
      <c r="I152" s="3">
        <v>0</v>
      </c>
      <c r="J152" s="4">
        <v>26.570167303085299</v>
      </c>
      <c r="K152" s="4">
        <v>0.16717004776000899</v>
      </c>
      <c r="L152" s="3">
        <v>0</v>
      </c>
      <c r="M152" s="4">
        <v>21.315677404403601</v>
      </c>
      <c r="N152" s="4">
        <v>0.222815036773681</v>
      </c>
      <c r="O152" s="3" t="b">
        <v>1</v>
      </c>
      <c r="P152" s="3" t="b">
        <v>1</v>
      </c>
      <c r="Q152" s="3" t="b">
        <v>1</v>
      </c>
      <c r="R152" s="3" t="b">
        <v>1</v>
      </c>
    </row>
    <row r="153" spans="1:18" x14ac:dyDescent="0.2">
      <c r="A153" s="7">
        <v>2306.0056300000001</v>
      </c>
      <c r="B153" s="3" t="s">
        <v>23</v>
      </c>
      <c r="C153" s="3">
        <v>0</v>
      </c>
      <c r="D153" s="4">
        <v>13.398134946823101</v>
      </c>
      <c r="E153" s="4">
        <v>0.17187619209289501</v>
      </c>
      <c r="F153" s="3">
        <v>0</v>
      </c>
      <c r="G153" s="4">
        <v>21.096877574920601</v>
      </c>
      <c r="H153" s="4">
        <v>0.217927455902099</v>
      </c>
      <c r="I153" s="3">
        <v>12</v>
      </c>
      <c r="J153" s="4">
        <v>13.6351926326751</v>
      </c>
      <c r="K153" s="4">
        <v>0.217199087142944</v>
      </c>
      <c r="L153" s="3">
        <v>0</v>
      </c>
      <c r="M153" s="4">
        <v>8.4682166576385498</v>
      </c>
      <c r="N153" s="4">
        <v>0.16711688041687001</v>
      </c>
      <c r="O153" s="3" t="b">
        <v>1</v>
      </c>
      <c r="P153" s="3" t="b">
        <v>1</v>
      </c>
      <c r="Q153" s="3" t="b">
        <v>1</v>
      </c>
      <c r="R153" s="3" t="b">
        <v>1</v>
      </c>
    </row>
    <row r="154" spans="1:18" x14ac:dyDescent="0.2">
      <c r="A154" s="7">
        <v>2306.0672800000002</v>
      </c>
      <c r="B154" s="3" t="s">
        <v>10</v>
      </c>
      <c r="C154" s="3">
        <v>12</v>
      </c>
      <c r="D154" s="4">
        <v>11.072750806808401</v>
      </c>
      <c r="E154" s="4">
        <v>10.4851267337799</v>
      </c>
      <c r="F154" s="3">
        <v>12</v>
      </c>
      <c r="G154" s="4">
        <v>17.431566953659001</v>
      </c>
      <c r="H154" s="4">
        <v>17.4144287109375</v>
      </c>
      <c r="I154" s="3">
        <v>12</v>
      </c>
      <c r="J154" s="4">
        <v>11.3902027606964</v>
      </c>
      <c r="K154" s="4">
        <v>0.16737055778503401</v>
      </c>
      <c r="L154" s="3">
        <v>12</v>
      </c>
      <c r="M154" s="4">
        <v>12.2508511543273</v>
      </c>
      <c r="N154" s="4">
        <v>0.16822075843810999</v>
      </c>
      <c r="O154" s="3" t="b">
        <v>1</v>
      </c>
      <c r="P154" s="3" t="b">
        <v>0</v>
      </c>
      <c r="Q154" s="3" t="b">
        <v>1</v>
      </c>
      <c r="R154" s="3" t="b">
        <v>0</v>
      </c>
    </row>
    <row r="155" spans="1:18" x14ac:dyDescent="0.2">
      <c r="A155" s="7">
        <v>2306.0218799999998</v>
      </c>
      <c r="B155" s="3" t="s">
        <v>13</v>
      </c>
      <c r="C155" s="3">
        <v>0</v>
      </c>
      <c r="D155" s="4">
        <v>11.6271047592163</v>
      </c>
      <c r="E155" s="4">
        <v>0.16940426826477001</v>
      </c>
      <c r="F155" s="3">
        <v>0</v>
      </c>
      <c r="G155" s="4">
        <v>21.237744808197</v>
      </c>
      <c r="H155" s="4">
        <v>0.16701269149780201</v>
      </c>
      <c r="I155" s="3">
        <v>0</v>
      </c>
      <c r="J155" s="4">
        <v>12.749081611633301</v>
      </c>
      <c r="K155" s="4">
        <v>0.169629096984863</v>
      </c>
      <c r="L155" s="3">
        <v>0</v>
      </c>
      <c r="M155" s="4">
        <v>8.4724144935607892</v>
      </c>
      <c r="N155" s="4">
        <v>0.168598651885986</v>
      </c>
      <c r="O155" s="3" t="b">
        <v>0</v>
      </c>
      <c r="P155" s="3" t="b">
        <v>1</v>
      </c>
      <c r="Q155" s="3" t="b">
        <v>1</v>
      </c>
      <c r="R155" s="3" t="b">
        <v>0</v>
      </c>
    </row>
    <row r="156" spans="1:18" x14ac:dyDescent="0.2">
      <c r="A156" s="7">
        <v>2306.0005700000002</v>
      </c>
      <c r="B156" s="3" t="s">
        <v>16</v>
      </c>
      <c r="C156" s="3">
        <v>0</v>
      </c>
      <c r="D156" s="4">
        <v>13.5043737888336</v>
      </c>
      <c r="E156" s="4">
        <v>0.117087602615356</v>
      </c>
      <c r="F156" s="3">
        <v>0</v>
      </c>
      <c r="G156" s="4">
        <v>21.679345846176101</v>
      </c>
      <c r="H156" s="4">
        <v>0.219438076019287</v>
      </c>
      <c r="I156" s="3">
        <v>0</v>
      </c>
      <c r="J156" s="4">
        <v>14.625335216522201</v>
      </c>
      <c r="K156" s="4">
        <v>0.17254137992858801</v>
      </c>
      <c r="L156" s="3">
        <v>0</v>
      </c>
      <c r="M156" s="4">
        <v>10.691983222961399</v>
      </c>
      <c r="N156" s="4">
        <v>0.16861343383788999</v>
      </c>
      <c r="O156" s="3" t="b">
        <v>1</v>
      </c>
      <c r="P156" s="3" t="b">
        <v>1</v>
      </c>
      <c r="Q156" s="3" t="b">
        <v>1</v>
      </c>
      <c r="R156" s="3" t="b">
        <v>1</v>
      </c>
    </row>
    <row r="157" spans="1:18" x14ac:dyDescent="0.2">
      <c r="A157" s="7">
        <v>2306.01017</v>
      </c>
      <c r="B157" s="3" t="s">
        <v>18</v>
      </c>
      <c r="C157" s="3">
        <v>0</v>
      </c>
      <c r="D157" s="4">
        <v>1.6281883716583201</v>
      </c>
      <c r="E157" s="4">
        <v>0.27101755142211897</v>
      </c>
      <c r="F157" s="3">
        <v>0</v>
      </c>
      <c r="G157" s="4">
        <v>4.7352638244628897</v>
      </c>
      <c r="H157" s="4">
        <v>0.21933221817016599</v>
      </c>
      <c r="I157" s="3">
        <v>0</v>
      </c>
      <c r="J157" s="4">
        <v>3.43679571151733</v>
      </c>
      <c r="K157" s="4">
        <v>0.11569476127624501</v>
      </c>
      <c r="L157" s="3">
        <v>0</v>
      </c>
      <c r="M157" s="4">
        <v>2.88779425621032</v>
      </c>
      <c r="N157" s="4">
        <v>0.17263531684875399</v>
      </c>
      <c r="O157" s="3" t="b">
        <v>1</v>
      </c>
      <c r="P157" s="3" t="b">
        <v>1</v>
      </c>
      <c r="Q157" s="3" t="b">
        <v>0</v>
      </c>
      <c r="R157" s="3" t="b">
        <v>0</v>
      </c>
    </row>
    <row r="158" spans="1:18" x14ac:dyDescent="0.2">
      <c r="A158" s="7">
        <v>2306.0075000000002</v>
      </c>
      <c r="B158" s="3" t="s">
        <v>10</v>
      </c>
      <c r="C158" s="3">
        <v>0</v>
      </c>
      <c r="D158" s="4">
        <v>7.2062337398528999</v>
      </c>
      <c r="E158" s="4">
        <v>0.22284531593322701</v>
      </c>
      <c r="F158" s="3">
        <v>0</v>
      </c>
      <c r="G158" s="4">
        <v>43.709733247756901</v>
      </c>
      <c r="H158" s="4">
        <v>0.167334794998168</v>
      </c>
      <c r="I158" s="3">
        <v>0</v>
      </c>
      <c r="J158" s="4">
        <v>29.1988587379455</v>
      </c>
      <c r="K158" s="4">
        <v>0.17324042320251401</v>
      </c>
      <c r="L158" s="3">
        <v>0</v>
      </c>
      <c r="M158" s="4">
        <v>24.338257789611799</v>
      </c>
      <c r="N158" s="4">
        <v>0.17187738418579099</v>
      </c>
      <c r="O158" s="3" t="b">
        <v>0</v>
      </c>
      <c r="P158" s="3" t="b">
        <v>1</v>
      </c>
      <c r="Q158" s="3" t="b">
        <v>1</v>
      </c>
      <c r="R158" s="3" t="b">
        <v>0</v>
      </c>
    </row>
    <row r="159" spans="1:18" x14ac:dyDescent="0.2">
      <c r="A159" s="7">
        <v>2306.01793</v>
      </c>
      <c r="B159" s="3" t="s">
        <v>10</v>
      </c>
      <c r="C159" s="3">
        <v>0</v>
      </c>
      <c r="D159" s="4">
        <v>5.2598307132720903</v>
      </c>
      <c r="E159" s="4">
        <v>0.218103647232055</v>
      </c>
      <c r="F159" s="3">
        <v>0</v>
      </c>
      <c r="G159" s="4">
        <v>24.034124612808199</v>
      </c>
      <c r="H159" s="4">
        <v>0.16776657104492099</v>
      </c>
      <c r="I159" s="3">
        <v>0</v>
      </c>
      <c r="J159" s="4">
        <v>15.9681267738342</v>
      </c>
      <c r="K159" s="4">
        <v>0.123793601989746</v>
      </c>
      <c r="L159" s="3">
        <v>0</v>
      </c>
      <c r="M159" s="4">
        <v>14.797546625137301</v>
      </c>
      <c r="N159" s="4">
        <v>0.168559789657592</v>
      </c>
      <c r="O159" s="3" t="b">
        <v>1</v>
      </c>
      <c r="P159" s="3" t="b">
        <v>1</v>
      </c>
      <c r="Q159" s="3" t="b">
        <v>1</v>
      </c>
      <c r="R159" s="3" t="b">
        <v>1</v>
      </c>
    </row>
    <row r="160" spans="1:18" x14ac:dyDescent="0.2">
      <c r="A160" s="7">
        <v>2306.0027399999999</v>
      </c>
      <c r="B160" s="3" t="s">
        <v>10</v>
      </c>
      <c r="C160" s="3">
        <v>0</v>
      </c>
      <c r="D160" s="4">
        <v>11.2469627857208</v>
      </c>
      <c r="E160" s="4">
        <v>0.22255969047546301</v>
      </c>
      <c r="F160" s="3">
        <v>0</v>
      </c>
      <c r="G160" s="4">
        <v>48.166957139968801</v>
      </c>
      <c r="H160" s="4">
        <v>0.21979427337646401</v>
      </c>
      <c r="I160" s="3">
        <v>0</v>
      </c>
      <c r="J160" s="4">
        <v>34.023099422454798</v>
      </c>
      <c r="K160" s="4">
        <v>0.17397332191467199</v>
      </c>
      <c r="L160" s="3">
        <v>0</v>
      </c>
      <c r="M160" s="4">
        <v>31.726445198059</v>
      </c>
      <c r="N160" s="4">
        <v>0.16870784759521401</v>
      </c>
      <c r="O160" s="3" t="b">
        <v>0</v>
      </c>
      <c r="P160" s="3" t="b">
        <v>1</v>
      </c>
      <c r="Q160" s="3" t="b">
        <v>1</v>
      </c>
      <c r="R160" s="3" t="b">
        <v>0</v>
      </c>
    </row>
    <row r="161" spans="1:18" x14ac:dyDescent="0.2">
      <c r="A161" s="7">
        <v>2306.0017899999998</v>
      </c>
      <c r="B161" s="3" t="s">
        <v>41</v>
      </c>
      <c r="C161" s="3">
        <v>12</v>
      </c>
      <c r="D161" s="4">
        <v>23.078366756439198</v>
      </c>
      <c r="E161" s="4">
        <v>0.21663928031921301</v>
      </c>
      <c r="F161" s="3">
        <v>0</v>
      </c>
      <c r="G161" s="4">
        <v>116.658606529235</v>
      </c>
      <c r="H161" s="4">
        <v>0.16675615310668901</v>
      </c>
      <c r="I161" s="3">
        <v>0</v>
      </c>
      <c r="J161" s="4">
        <v>101.38697242736799</v>
      </c>
      <c r="K161" s="4">
        <v>0.16842484474182101</v>
      </c>
      <c r="L161" s="3">
        <v>0</v>
      </c>
      <c r="M161" s="4">
        <v>99.705632925033498</v>
      </c>
      <c r="N161" s="4">
        <v>0.17017769813537501</v>
      </c>
      <c r="O161" s="3" t="b">
        <v>0</v>
      </c>
      <c r="P161" s="3" t="b">
        <v>0</v>
      </c>
      <c r="Q161" s="3" t="b">
        <v>1</v>
      </c>
      <c r="R161" s="3" t="b">
        <v>0</v>
      </c>
    </row>
    <row r="162" spans="1:18" x14ac:dyDescent="0.2">
      <c r="A162" s="7">
        <v>2306.0059900000001</v>
      </c>
      <c r="B162" s="3" t="s">
        <v>13</v>
      </c>
      <c r="C162" s="3">
        <v>0</v>
      </c>
      <c r="D162" s="4">
        <v>5.8585715293884197</v>
      </c>
      <c r="E162" s="4">
        <v>0.22001767158508301</v>
      </c>
      <c r="F162" s="3">
        <v>0</v>
      </c>
      <c r="G162" s="4">
        <v>17.9363000392913</v>
      </c>
      <c r="H162" s="4">
        <v>0.11598253250122</v>
      </c>
      <c r="I162" s="3">
        <v>12</v>
      </c>
      <c r="J162" s="4">
        <v>11.4819567203521</v>
      </c>
      <c r="K162" s="4">
        <v>0.21806859970092701</v>
      </c>
      <c r="L162" s="3">
        <v>0</v>
      </c>
      <c r="M162" s="4">
        <v>7.8675801753997803</v>
      </c>
      <c r="N162" s="4">
        <v>0.16686439514160101</v>
      </c>
      <c r="O162" s="3" t="b">
        <v>1</v>
      </c>
      <c r="P162" s="3" t="b">
        <v>0</v>
      </c>
      <c r="Q162" s="3" t="b">
        <v>1</v>
      </c>
      <c r="R162" s="3" t="b">
        <v>0</v>
      </c>
    </row>
    <row r="163" spans="1:18" x14ac:dyDescent="0.2">
      <c r="A163" s="7">
        <v>2306.00506</v>
      </c>
      <c r="B163" s="3" t="s">
        <v>18</v>
      </c>
      <c r="C163" s="3">
        <v>0</v>
      </c>
      <c r="D163" s="4">
        <v>16.0299487113952</v>
      </c>
      <c r="E163" s="4">
        <v>0.17348647117614699</v>
      </c>
      <c r="F163" s="3">
        <v>0</v>
      </c>
      <c r="G163" s="4">
        <v>15.682536363601599</v>
      </c>
      <c r="H163" s="4">
        <v>0.16849851608276301</v>
      </c>
      <c r="I163" s="3">
        <v>12</v>
      </c>
      <c r="J163" s="4">
        <v>10.9246320724487</v>
      </c>
      <c r="K163" s="4">
        <v>0.165897607803344</v>
      </c>
      <c r="L163" s="3">
        <v>0</v>
      </c>
      <c r="M163" s="4">
        <v>8.5462210178375209</v>
      </c>
      <c r="N163" s="4">
        <v>0.17052507400512601</v>
      </c>
      <c r="O163" s="3" t="b">
        <v>0</v>
      </c>
      <c r="P163" s="3" t="b">
        <v>1</v>
      </c>
      <c r="Q163" s="3" t="b">
        <v>1</v>
      </c>
      <c r="R163" s="3" t="b">
        <v>0</v>
      </c>
    </row>
    <row r="164" spans="1:18" x14ac:dyDescent="0.2">
      <c r="A164" s="7">
        <v>2306.0034500000002</v>
      </c>
      <c r="B164" s="3" t="s">
        <v>18</v>
      </c>
      <c r="C164" s="3">
        <v>0</v>
      </c>
      <c r="D164" s="4">
        <v>7.7575588226318297</v>
      </c>
      <c r="E164" s="4">
        <v>0.116958856582641</v>
      </c>
      <c r="F164" s="3">
        <v>0</v>
      </c>
      <c r="G164" s="4">
        <v>8.1821830272674507</v>
      </c>
      <c r="H164" s="4">
        <v>0.16786932945251401</v>
      </c>
      <c r="I164" s="3">
        <v>12</v>
      </c>
      <c r="J164" s="4">
        <v>8.0596435070037806</v>
      </c>
      <c r="K164" s="4">
        <v>0.16662979125976499</v>
      </c>
      <c r="L164" s="3">
        <v>0</v>
      </c>
      <c r="M164" s="4">
        <v>5.41375279426574</v>
      </c>
      <c r="N164" s="4">
        <v>0.16990041732788</v>
      </c>
      <c r="O164" s="3" t="b">
        <v>0</v>
      </c>
      <c r="P164" s="3" t="b">
        <v>1</v>
      </c>
      <c r="Q164" s="3" t="b">
        <v>0</v>
      </c>
      <c r="R164" s="3" t="b">
        <v>0</v>
      </c>
    </row>
    <row r="165" spans="1:18" x14ac:dyDescent="0.2">
      <c r="A165" s="7">
        <v>2306.0179699999999</v>
      </c>
      <c r="B165" s="3" t="s">
        <v>26</v>
      </c>
      <c r="C165" s="3">
        <v>0</v>
      </c>
      <c r="D165" s="4">
        <v>6.1517925262451101</v>
      </c>
      <c r="E165" s="4">
        <v>0.219657897949218</v>
      </c>
      <c r="F165" s="3">
        <v>0</v>
      </c>
      <c r="G165" s="4">
        <v>18.425872564315799</v>
      </c>
      <c r="H165" s="4">
        <v>0.116017341613769</v>
      </c>
      <c r="I165" s="3">
        <v>0</v>
      </c>
      <c r="J165" s="4">
        <v>18.492846488952601</v>
      </c>
      <c r="K165" s="4">
        <v>0.170900583267211</v>
      </c>
      <c r="L165" s="3">
        <v>0</v>
      </c>
      <c r="M165" s="4">
        <v>11.298933029174799</v>
      </c>
      <c r="N165" s="4">
        <v>0.16959285736083901</v>
      </c>
      <c r="O165" s="3" t="b">
        <v>0</v>
      </c>
      <c r="P165" s="3" t="b">
        <v>1</v>
      </c>
      <c r="Q165" s="3" t="b">
        <v>1</v>
      </c>
      <c r="R165" s="3" t="b">
        <v>0</v>
      </c>
    </row>
    <row r="166" spans="1:18" x14ac:dyDescent="0.2">
      <c r="A166" s="7">
        <v>2306.0004100000001</v>
      </c>
      <c r="B166" s="3" t="s">
        <v>23</v>
      </c>
      <c r="C166" s="3">
        <v>0</v>
      </c>
      <c r="D166" s="4">
        <v>4.3060524463653502</v>
      </c>
      <c r="E166" s="4">
        <v>0.117482185363769</v>
      </c>
      <c r="F166" s="3">
        <v>0</v>
      </c>
      <c r="G166" s="4">
        <v>4.5881490707397399</v>
      </c>
      <c r="H166" s="4">
        <v>0.117352962493896</v>
      </c>
      <c r="I166" s="3">
        <v>0</v>
      </c>
      <c r="J166" s="4">
        <v>4.5906906127929599</v>
      </c>
      <c r="K166" s="4">
        <v>0.116685390472412</v>
      </c>
      <c r="L166" s="3">
        <v>0</v>
      </c>
      <c r="M166" s="4">
        <v>3.7384774684906001</v>
      </c>
      <c r="N166" s="4">
        <v>0.115980386734008</v>
      </c>
      <c r="O166" s="3" t="b">
        <v>1</v>
      </c>
      <c r="P166" s="3" t="b">
        <v>1</v>
      </c>
      <c r="Q166" s="3" t="b">
        <v>1</v>
      </c>
      <c r="R166" s="3" t="b">
        <v>1</v>
      </c>
    </row>
    <row r="167" spans="1:18" x14ac:dyDescent="0.2">
      <c r="A167" s="7">
        <v>2306.1450599999998</v>
      </c>
      <c r="B167" s="3" t="s">
        <v>10</v>
      </c>
      <c r="C167" s="3">
        <v>0</v>
      </c>
      <c r="D167" s="4">
        <v>6.5010881423950204</v>
      </c>
      <c r="E167" s="4">
        <v>0.11607027053832999</v>
      </c>
      <c r="F167" s="3">
        <v>0</v>
      </c>
      <c r="G167" s="4">
        <v>6.6186747550964302</v>
      </c>
      <c r="H167" s="4">
        <v>0.115506172180175</v>
      </c>
      <c r="I167" s="3">
        <v>0</v>
      </c>
      <c r="J167" s="4">
        <v>7.0037984848022399</v>
      </c>
      <c r="K167" s="4">
        <v>0.166631460189819</v>
      </c>
      <c r="L167" s="3">
        <v>0</v>
      </c>
      <c r="M167" s="4">
        <v>4.5558180809020996</v>
      </c>
      <c r="N167" s="4">
        <v>0.167183637619018</v>
      </c>
      <c r="O167" s="3" t="b">
        <v>1</v>
      </c>
      <c r="P167" s="3" t="b">
        <v>1</v>
      </c>
      <c r="Q167" s="3" t="b">
        <v>1</v>
      </c>
      <c r="R167" s="3" t="b">
        <v>1</v>
      </c>
    </row>
    <row r="168" spans="1:18" x14ac:dyDescent="0.2">
      <c r="A168" s="7">
        <v>2306.0108500000001</v>
      </c>
      <c r="B168" s="3" t="s">
        <v>12</v>
      </c>
      <c r="C168" s="3">
        <v>0</v>
      </c>
      <c r="D168" s="4">
        <v>127.48251748085001</v>
      </c>
      <c r="E168" s="4">
        <v>0.32162952423095698</v>
      </c>
      <c r="F168" s="3">
        <v>0</v>
      </c>
      <c r="G168" s="4">
        <v>126.87104773521401</v>
      </c>
      <c r="H168" s="4">
        <v>0.16731142997741699</v>
      </c>
      <c r="I168" s="3">
        <v>12</v>
      </c>
      <c r="J168" s="4">
        <v>127.88628077507001</v>
      </c>
      <c r="K168" s="4">
        <v>0.22050166130065901</v>
      </c>
      <c r="L168" s="3">
        <v>0</v>
      </c>
      <c r="M168" s="4">
        <v>107.735992908477</v>
      </c>
      <c r="N168" s="4">
        <v>0.16820621490478499</v>
      </c>
      <c r="O168" s="3" t="b">
        <v>1</v>
      </c>
      <c r="P168" s="3" t="b">
        <v>1</v>
      </c>
      <c r="Q168" s="3" t="b">
        <v>1</v>
      </c>
      <c r="R168" s="3" t="b">
        <v>1</v>
      </c>
    </row>
    <row r="169" spans="1:18" x14ac:dyDescent="0.2">
      <c r="A169" s="7">
        <v>2306.00101</v>
      </c>
      <c r="B169" s="3" t="s">
        <v>10</v>
      </c>
      <c r="C169" s="3">
        <v>0</v>
      </c>
      <c r="D169" s="4">
        <v>4.86734914779663</v>
      </c>
      <c r="E169" s="4">
        <v>0.217950344085693</v>
      </c>
      <c r="F169" s="3">
        <v>0</v>
      </c>
      <c r="G169" s="4">
        <v>2.7314109802246</v>
      </c>
      <c r="H169" s="4">
        <v>0.117613315582275</v>
      </c>
      <c r="I169" s="3">
        <v>0</v>
      </c>
      <c r="J169" s="4">
        <v>3.1430695056915199</v>
      </c>
      <c r="K169" s="4">
        <v>0.22911024093627899</v>
      </c>
      <c r="L169" s="3">
        <v>0</v>
      </c>
      <c r="M169" s="4">
        <v>2.9381847381591801</v>
      </c>
      <c r="N169" s="4">
        <v>0.17425799369812001</v>
      </c>
      <c r="O169" s="3" t="b">
        <v>1</v>
      </c>
      <c r="P169" s="3" t="b">
        <v>1</v>
      </c>
      <c r="Q169" s="3" t="b">
        <v>1</v>
      </c>
      <c r="R169" s="3" t="b">
        <v>1</v>
      </c>
    </row>
    <row r="170" spans="1:18" x14ac:dyDescent="0.2">
      <c r="A170" s="7">
        <v>2306.0024400000002</v>
      </c>
      <c r="B170" s="3" t="s">
        <v>23</v>
      </c>
      <c r="C170" s="3">
        <v>0</v>
      </c>
      <c r="D170" s="4">
        <v>21.2587330341339</v>
      </c>
      <c r="E170" s="4">
        <v>0.27114963531494102</v>
      </c>
      <c r="F170" s="3">
        <v>0</v>
      </c>
      <c r="G170" s="4">
        <v>11.4299523830413</v>
      </c>
      <c r="H170" s="4">
        <v>0.17133665084838801</v>
      </c>
      <c r="I170" s="3">
        <v>0</v>
      </c>
      <c r="J170" s="4">
        <v>12.042203664779599</v>
      </c>
      <c r="K170" s="4">
        <v>0.16651344299316401</v>
      </c>
      <c r="L170" s="3">
        <v>0</v>
      </c>
      <c r="M170" s="4">
        <v>7.1117458343505797</v>
      </c>
      <c r="N170" s="4">
        <v>0.16961216926574699</v>
      </c>
      <c r="O170" s="3" t="b">
        <v>0</v>
      </c>
      <c r="P170" s="3" t="b">
        <v>1</v>
      </c>
      <c r="Q170" s="3" t="b">
        <v>1</v>
      </c>
      <c r="R170" s="3" t="b">
        <v>0</v>
      </c>
    </row>
    <row r="171" spans="1:18" x14ac:dyDescent="0.2">
      <c r="A171" s="7">
        <v>2306.0156900000002</v>
      </c>
      <c r="B171" s="3" t="s">
        <v>10</v>
      </c>
      <c r="C171" s="3">
        <v>0</v>
      </c>
      <c r="D171" s="4">
        <v>10.0814976692199</v>
      </c>
      <c r="E171" s="4">
        <v>0.31773424148559498</v>
      </c>
      <c r="F171" s="3">
        <v>0</v>
      </c>
      <c r="G171" s="4">
        <v>16.725210666656402</v>
      </c>
      <c r="H171" s="4">
        <v>0.11635470390319801</v>
      </c>
      <c r="I171" s="3">
        <v>0</v>
      </c>
      <c r="J171" s="4">
        <v>19.624253749847401</v>
      </c>
      <c r="K171" s="4">
        <v>0.16640734672546301</v>
      </c>
      <c r="L171" s="3">
        <v>0</v>
      </c>
      <c r="M171" s="4">
        <v>12.560415506362901</v>
      </c>
      <c r="N171" s="4">
        <v>0.16966295242309501</v>
      </c>
      <c r="O171" s="3" t="b">
        <v>0</v>
      </c>
      <c r="P171" s="3" t="b">
        <v>1</v>
      </c>
      <c r="Q171" s="3" t="b">
        <v>1</v>
      </c>
      <c r="R171" s="3" t="b">
        <v>0</v>
      </c>
    </row>
    <row r="172" spans="1:18" x14ac:dyDescent="0.2">
      <c r="A172" s="7">
        <v>2306.0135300000002</v>
      </c>
      <c r="B172" s="3" t="s">
        <v>12</v>
      </c>
      <c r="C172" s="3">
        <v>0</v>
      </c>
      <c r="D172" s="4">
        <v>22.872238397598199</v>
      </c>
      <c r="E172" s="4">
        <v>0.21718358993530201</v>
      </c>
      <c r="F172" s="3">
        <v>0</v>
      </c>
      <c r="G172" s="4">
        <v>9.1662349700927699</v>
      </c>
      <c r="H172" s="4">
        <v>0.16747021675109799</v>
      </c>
      <c r="I172" s="3">
        <v>12</v>
      </c>
      <c r="J172" s="4">
        <v>14.769207954406699</v>
      </c>
      <c r="K172" s="4">
        <v>0.21712064743041901</v>
      </c>
      <c r="L172" s="3">
        <v>0</v>
      </c>
      <c r="M172" s="4">
        <v>8.6769952774047798</v>
      </c>
      <c r="N172" s="4">
        <v>0.17188787460327101</v>
      </c>
      <c r="O172" s="3" t="b">
        <v>1</v>
      </c>
      <c r="P172" s="3" t="b">
        <v>1</v>
      </c>
      <c r="Q172" s="3" t="b">
        <v>1</v>
      </c>
      <c r="R172" s="3" t="b">
        <v>1</v>
      </c>
    </row>
    <row r="173" spans="1:18" x14ac:dyDescent="0.2">
      <c r="A173" s="7">
        <v>2306.02169</v>
      </c>
      <c r="B173" s="3" t="s">
        <v>42</v>
      </c>
      <c r="C173" s="3">
        <v>0</v>
      </c>
      <c r="D173" s="4">
        <v>6.71329593658447</v>
      </c>
      <c r="E173" s="4">
        <v>0.31788372993469199</v>
      </c>
      <c r="F173" s="3">
        <v>0</v>
      </c>
      <c r="G173" s="4">
        <v>16.789330959320001</v>
      </c>
      <c r="H173" s="4">
        <v>0.172672510147094</v>
      </c>
      <c r="I173" s="3">
        <v>0</v>
      </c>
      <c r="J173" s="4">
        <v>18.347187995910598</v>
      </c>
      <c r="K173" s="4">
        <v>0.17404508590698201</v>
      </c>
      <c r="L173" s="3">
        <v>0</v>
      </c>
      <c r="M173" s="4">
        <v>14.496080160140901</v>
      </c>
      <c r="N173" s="4">
        <v>0.17370700836181599</v>
      </c>
      <c r="O173" s="3" t="b">
        <v>1</v>
      </c>
      <c r="P173" s="3" t="b">
        <v>1</v>
      </c>
      <c r="Q173" s="3" t="b">
        <v>1</v>
      </c>
      <c r="R173" s="3" t="b">
        <v>1</v>
      </c>
    </row>
    <row r="174" spans="1:18" x14ac:dyDescent="0.2">
      <c r="A174" s="7">
        <v>2306.00533</v>
      </c>
      <c r="B174" s="3" t="s">
        <v>13</v>
      </c>
      <c r="C174" s="3">
        <v>0</v>
      </c>
      <c r="D174" s="4">
        <v>11.151640653610199</v>
      </c>
      <c r="E174" s="4">
        <v>0.16742134094238201</v>
      </c>
      <c r="F174" s="3">
        <v>0</v>
      </c>
      <c r="G174" s="4">
        <v>6.7561967372894198</v>
      </c>
      <c r="H174" s="4">
        <v>0.16696214675903301</v>
      </c>
      <c r="I174" s="3">
        <v>0</v>
      </c>
      <c r="J174" s="4">
        <v>6.6509027481079102</v>
      </c>
      <c r="K174" s="4">
        <v>0.11625623703002901</v>
      </c>
      <c r="L174" s="3">
        <v>0</v>
      </c>
      <c r="M174" s="4">
        <v>4.1431553363800004</v>
      </c>
      <c r="N174" s="4">
        <v>0.16699862480163499</v>
      </c>
      <c r="O174" s="3" t="b">
        <v>1</v>
      </c>
      <c r="P174" s="3" t="b">
        <v>1</v>
      </c>
      <c r="Q174" s="3" t="b">
        <v>1</v>
      </c>
      <c r="R174" s="3" t="b">
        <v>1</v>
      </c>
    </row>
    <row r="175" spans="1:18" x14ac:dyDescent="0.2">
      <c r="A175" s="7">
        <v>2306.01863</v>
      </c>
      <c r="B175" s="3" t="s">
        <v>20</v>
      </c>
      <c r="C175" s="3">
        <v>0</v>
      </c>
      <c r="D175" s="4">
        <v>8.9746901988983101</v>
      </c>
      <c r="E175" s="4">
        <v>0.37261295318603499</v>
      </c>
      <c r="F175" s="3">
        <v>0</v>
      </c>
      <c r="G175" s="4">
        <v>16.069201707839898</v>
      </c>
      <c r="H175" s="4">
        <v>0.116384983062744</v>
      </c>
      <c r="I175" s="3">
        <v>0</v>
      </c>
      <c r="J175" s="4">
        <v>16.616216182708701</v>
      </c>
      <c r="K175" s="4">
        <v>0.116099596023559</v>
      </c>
      <c r="L175" s="3">
        <v>0</v>
      </c>
      <c r="M175" s="4">
        <v>11.636809825897201</v>
      </c>
      <c r="N175" s="4">
        <v>0.16907238960266099</v>
      </c>
      <c r="O175" s="3" t="b">
        <v>1</v>
      </c>
      <c r="P175" s="3" t="b">
        <v>1</v>
      </c>
      <c r="Q175" s="3" t="b">
        <v>1</v>
      </c>
      <c r="R175" s="3" t="b">
        <v>1</v>
      </c>
    </row>
    <row r="176" spans="1:18" x14ac:dyDescent="0.2">
      <c r="A176" s="7">
        <v>2306.0056199999999</v>
      </c>
      <c r="B176" s="3" t="s">
        <v>13</v>
      </c>
      <c r="C176" s="3">
        <v>0</v>
      </c>
      <c r="D176" s="4">
        <v>11.093113422393801</v>
      </c>
      <c r="E176" s="4">
        <v>0.16710853576660101</v>
      </c>
      <c r="F176" s="3">
        <v>0</v>
      </c>
      <c r="G176" s="4">
        <v>6.4116227626800502</v>
      </c>
      <c r="H176" s="4">
        <v>0.16988706588745101</v>
      </c>
      <c r="I176" s="3">
        <v>0</v>
      </c>
      <c r="J176" s="4">
        <v>6.6662919521331698</v>
      </c>
      <c r="K176" s="4">
        <v>0.11659431457519499</v>
      </c>
      <c r="L176" s="3">
        <v>0</v>
      </c>
      <c r="M176" s="4">
        <v>4.5444378852844203</v>
      </c>
      <c r="N176" s="4">
        <v>0.16822457313537501</v>
      </c>
      <c r="O176" s="3" t="b">
        <v>0</v>
      </c>
      <c r="P176" s="3" t="b">
        <v>1</v>
      </c>
      <c r="Q176" s="3" t="b">
        <v>1</v>
      </c>
      <c r="R176" s="3" t="b">
        <v>0</v>
      </c>
    </row>
    <row r="177" spans="1:18" x14ac:dyDescent="0.2">
      <c r="A177" s="7">
        <v>2306.0109200000002</v>
      </c>
      <c r="B177" s="3" t="s">
        <v>23</v>
      </c>
      <c r="C177" s="3">
        <v>0</v>
      </c>
      <c r="D177" s="4">
        <v>49.838431596755903</v>
      </c>
      <c r="E177" s="4">
        <v>0.319663286209106</v>
      </c>
      <c r="F177" s="3">
        <v>0</v>
      </c>
      <c r="G177" s="4">
        <v>141.981729269027</v>
      </c>
      <c r="H177" s="4">
        <v>0.16722822189330999</v>
      </c>
      <c r="I177" s="3">
        <v>0</v>
      </c>
      <c r="J177" s="4">
        <v>97.756168127059894</v>
      </c>
      <c r="K177" s="4">
        <v>0.16780877113342199</v>
      </c>
      <c r="L177" s="3">
        <v>0</v>
      </c>
      <c r="M177" s="4">
        <v>75.934487104415894</v>
      </c>
      <c r="N177" s="4">
        <v>0.16966700553894001</v>
      </c>
      <c r="O177" s="3" t="b">
        <v>0</v>
      </c>
      <c r="P177" s="3" t="b">
        <v>1</v>
      </c>
      <c r="Q177" s="3" t="b">
        <v>1</v>
      </c>
      <c r="R177" s="3" t="b">
        <v>0</v>
      </c>
    </row>
    <row r="178" spans="1:18" x14ac:dyDescent="0.2">
      <c r="A178" s="7">
        <v>2306.0001000000002</v>
      </c>
      <c r="B178" s="3" t="s">
        <v>10</v>
      </c>
      <c r="C178" s="3">
        <v>0</v>
      </c>
      <c r="D178" s="4">
        <v>9.3476355075836093</v>
      </c>
      <c r="E178" s="4">
        <v>0.31960844993591297</v>
      </c>
      <c r="F178" s="3">
        <v>0</v>
      </c>
      <c r="G178" s="4">
        <v>25.458681344985902</v>
      </c>
      <c r="H178" s="4">
        <v>0.219467878341674</v>
      </c>
      <c r="I178" s="3">
        <v>0</v>
      </c>
      <c r="J178" s="4">
        <v>18.0086922645568</v>
      </c>
      <c r="K178" s="4">
        <v>0.116329193115234</v>
      </c>
      <c r="L178" s="3">
        <v>0</v>
      </c>
      <c r="M178" s="4">
        <v>12.562570095062201</v>
      </c>
      <c r="N178" s="4">
        <v>0.170768737792968</v>
      </c>
      <c r="O178" s="3" t="b">
        <v>1</v>
      </c>
      <c r="P178" s="3" t="b">
        <v>1</v>
      </c>
      <c r="Q178" s="3" t="b">
        <v>1</v>
      </c>
      <c r="R178" s="3" t="b">
        <v>1</v>
      </c>
    </row>
    <row r="179" spans="1:18" x14ac:dyDescent="0.2">
      <c r="A179" s="7">
        <v>2306.00072</v>
      </c>
      <c r="B179" s="3" t="s">
        <v>18</v>
      </c>
      <c r="C179" s="3">
        <v>0</v>
      </c>
      <c r="D179" s="4">
        <v>6.2221789360046298</v>
      </c>
      <c r="E179" s="4">
        <v>0.374783515930175</v>
      </c>
      <c r="F179" s="3">
        <v>0</v>
      </c>
      <c r="G179" s="4">
        <v>17.4188811779022</v>
      </c>
      <c r="H179" s="4">
        <v>0.16705083847045801</v>
      </c>
      <c r="I179" s="3">
        <v>0</v>
      </c>
      <c r="J179" s="4">
        <v>12.5069105625152</v>
      </c>
      <c r="K179" s="4">
        <v>0.168813467025756</v>
      </c>
      <c r="L179" s="3">
        <v>0</v>
      </c>
      <c r="M179" s="4">
        <v>8.2882201671600306</v>
      </c>
      <c r="N179" s="4">
        <v>0.16931247711181599</v>
      </c>
      <c r="O179" s="3" t="b">
        <v>1</v>
      </c>
      <c r="P179" s="3" t="b">
        <v>1</v>
      </c>
      <c r="Q179" s="3" t="b">
        <v>1</v>
      </c>
      <c r="R179" s="3" t="b">
        <v>1</v>
      </c>
    </row>
    <row r="180" spans="1:18" x14ac:dyDescent="0.2">
      <c r="A180" s="7">
        <v>2306.0021499999998</v>
      </c>
      <c r="B180" s="3" t="s">
        <v>13</v>
      </c>
      <c r="C180" s="3">
        <v>12</v>
      </c>
      <c r="D180" s="4">
        <v>7.7197725772857604</v>
      </c>
      <c r="E180" s="4">
        <v>7.6175205707550004</v>
      </c>
      <c r="F180" s="3">
        <v>0</v>
      </c>
      <c r="G180" s="4">
        <v>20.2716979980468</v>
      </c>
      <c r="H180" s="4">
        <v>0.217441797256469</v>
      </c>
      <c r="I180" s="3">
        <v>12</v>
      </c>
      <c r="J180" s="4">
        <v>10.020359516143801</v>
      </c>
      <c r="K180" s="4">
        <v>0.220404863357543</v>
      </c>
      <c r="L180" s="3">
        <v>0</v>
      </c>
      <c r="M180" s="4">
        <v>6.9617848396301198</v>
      </c>
      <c r="N180" s="4">
        <v>0.167078256607055</v>
      </c>
      <c r="O180" s="3" t="b">
        <v>1</v>
      </c>
      <c r="P180" s="3" t="b">
        <v>1</v>
      </c>
      <c r="Q180" s="3" t="b">
        <v>1</v>
      </c>
      <c r="R180" s="3" t="b">
        <v>1</v>
      </c>
    </row>
    <row r="181" spans="1:18" x14ac:dyDescent="0.2">
      <c r="A181" s="7">
        <v>2306.0012000000002</v>
      </c>
      <c r="B181" s="3" t="s">
        <v>43</v>
      </c>
      <c r="C181" s="3">
        <v>0</v>
      </c>
      <c r="D181" s="4">
        <v>11.147786617278999</v>
      </c>
      <c r="E181" s="4">
        <v>0.37263131141662598</v>
      </c>
      <c r="F181" s="3">
        <v>0</v>
      </c>
      <c r="G181" s="4">
        <v>29.6330695152282</v>
      </c>
      <c r="H181" s="4">
        <v>0.217867136001586</v>
      </c>
      <c r="I181" s="3">
        <v>0</v>
      </c>
      <c r="J181" s="4">
        <v>18.544332981109601</v>
      </c>
      <c r="K181" s="4">
        <v>0.170711755752563</v>
      </c>
      <c r="L181" s="3">
        <v>0</v>
      </c>
      <c r="M181" s="4">
        <v>12.9462571144104</v>
      </c>
      <c r="N181" s="4">
        <v>0.17023658752441401</v>
      </c>
      <c r="O181" s="3" t="b">
        <v>0</v>
      </c>
      <c r="P181" s="3" t="b">
        <v>1</v>
      </c>
      <c r="Q181" s="3" t="b">
        <v>1</v>
      </c>
      <c r="R181" s="3" t="b">
        <v>0</v>
      </c>
    </row>
    <row r="182" spans="1:18" x14ac:dyDescent="0.2">
      <c r="A182" s="7">
        <v>2306.0045300000002</v>
      </c>
      <c r="B182" s="3" t="s">
        <v>10</v>
      </c>
      <c r="C182" s="3">
        <v>0</v>
      </c>
      <c r="D182" s="4">
        <v>11.7110731601715</v>
      </c>
      <c r="E182" s="4">
        <v>0.36895394325256298</v>
      </c>
      <c r="F182" s="3">
        <v>0</v>
      </c>
      <c r="G182" s="4">
        <v>46.451558113098102</v>
      </c>
      <c r="H182" s="4">
        <v>0.167681694030761</v>
      </c>
      <c r="I182" s="3">
        <v>0</v>
      </c>
      <c r="J182" s="4">
        <v>30.0176727771759</v>
      </c>
      <c r="K182" s="4">
        <v>0.17024612426757799</v>
      </c>
      <c r="L182" s="3">
        <v>0</v>
      </c>
      <c r="M182" s="4">
        <v>22.449707746505698</v>
      </c>
      <c r="N182" s="4">
        <v>0.16701841354370101</v>
      </c>
      <c r="O182" s="3" t="b">
        <v>1</v>
      </c>
      <c r="P182" s="3" t="b">
        <v>1</v>
      </c>
      <c r="Q182" s="3" t="b">
        <v>1</v>
      </c>
      <c r="R182" s="3" t="b">
        <v>1</v>
      </c>
    </row>
    <row r="183" spans="1:18" x14ac:dyDescent="0.2">
      <c r="A183" s="7">
        <v>2306.0009100000002</v>
      </c>
      <c r="B183" s="3" t="s">
        <v>10</v>
      </c>
      <c r="C183" s="3">
        <v>0</v>
      </c>
      <c r="D183" s="4">
        <v>8.1233026981353706</v>
      </c>
      <c r="E183" s="4">
        <v>0.270358085632324</v>
      </c>
      <c r="F183" s="3">
        <v>0</v>
      </c>
      <c r="G183" s="4">
        <v>36.4356977939605</v>
      </c>
      <c r="H183" s="4">
        <v>0.21895694732665999</v>
      </c>
      <c r="I183" s="3">
        <v>0</v>
      </c>
      <c r="J183" s="4">
        <v>25.165344715118401</v>
      </c>
      <c r="K183" s="4">
        <v>0.17057347297668399</v>
      </c>
      <c r="L183" s="3">
        <v>0</v>
      </c>
      <c r="M183" s="4">
        <v>15.631158351898099</v>
      </c>
      <c r="N183" s="4">
        <v>0.17234063148498499</v>
      </c>
      <c r="O183" s="3" t="b">
        <v>0</v>
      </c>
      <c r="P183" s="3" t="b">
        <v>1</v>
      </c>
      <c r="Q183" s="3" t="b">
        <v>1</v>
      </c>
      <c r="R183" s="3" t="b">
        <v>0</v>
      </c>
    </row>
    <row r="184" spans="1:18" x14ac:dyDescent="0.2">
      <c r="A184" s="7">
        <v>2306.0088599999999</v>
      </c>
      <c r="B184" s="3" t="s">
        <v>44</v>
      </c>
      <c r="C184" s="3">
        <v>0</v>
      </c>
      <c r="D184" s="4">
        <v>23.669205904006901</v>
      </c>
      <c r="E184" s="4">
        <v>0.168688058853149</v>
      </c>
      <c r="F184" s="3">
        <v>0</v>
      </c>
      <c r="G184" s="4">
        <v>34.827287673950103</v>
      </c>
      <c r="H184" s="4">
        <v>0.26837539672851501</v>
      </c>
      <c r="I184" s="3">
        <v>12</v>
      </c>
      <c r="J184" s="4">
        <v>21.551066160202001</v>
      </c>
      <c r="K184" s="4">
        <v>0.21700119972229001</v>
      </c>
      <c r="L184" s="3">
        <v>0</v>
      </c>
      <c r="M184" s="4">
        <v>13.448298692703201</v>
      </c>
      <c r="N184" s="4">
        <v>0.21767163276672299</v>
      </c>
      <c r="O184" s="3" t="b">
        <v>0</v>
      </c>
      <c r="P184" s="3" t="b">
        <v>0</v>
      </c>
      <c r="Q184" s="3" t="b">
        <v>1</v>
      </c>
      <c r="R184" s="3" t="b">
        <v>0</v>
      </c>
    </row>
    <row r="185" spans="1:18" x14ac:dyDescent="0.2">
      <c r="A185" s="7">
        <v>2306.0071800000001</v>
      </c>
      <c r="B185" s="3" t="s">
        <v>12</v>
      </c>
      <c r="C185" s="3">
        <v>0</v>
      </c>
      <c r="D185" s="4">
        <v>4.5929241180419904</v>
      </c>
      <c r="E185" s="4">
        <v>0.22083544731140101</v>
      </c>
      <c r="F185" s="3">
        <v>0</v>
      </c>
      <c r="G185" s="4">
        <v>27.189044237136802</v>
      </c>
      <c r="H185" s="4">
        <v>0.16706752777099601</v>
      </c>
      <c r="I185" s="3">
        <v>0</v>
      </c>
      <c r="J185" s="4">
        <v>20.097688913345301</v>
      </c>
      <c r="K185" s="4">
        <v>0.117209434509277</v>
      </c>
      <c r="L185" s="3">
        <v>0</v>
      </c>
      <c r="M185" s="4">
        <v>13.3563623428344</v>
      </c>
      <c r="N185" s="4">
        <v>0.170690298080444</v>
      </c>
      <c r="O185" s="3" t="b">
        <v>1</v>
      </c>
      <c r="P185" s="3" t="b">
        <v>1</v>
      </c>
      <c r="Q185" s="3" t="b">
        <v>1</v>
      </c>
      <c r="R185" s="3" t="b">
        <v>1</v>
      </c>
    </row>
    <row r="186" spans="1:18" x14ac:dyDescent="0.2">
      <c r="A186" s="7">
        <v>2306.01127</v>
      </c>
      <c r="B186" s="3" t="s">
        <v>13</v>
      </c>
      <c r="C186" s="3">
        <v>0</v>
      </c>
      <c r="D186" s="4">
        <v>7.3078317642211896</v>
      </c>
      <c r="E186" s="4">
        <v>0.26953601837158198</v>
      </c>
      <c r="F186" s="3">
        <v>0</v>
      </c>
      <c r="G186" s="4">
        <v>32.495893239974897</v>
      </c>
      <c r="H186" s="4">
        <v>0.167147636413574</v>
      </c>
      <c r="I186" s="3">
        <v>0</v>
      </c>
      <c r="J186" s="4">
        <v>23.4145925045013</v>
      </c>
      <c r="K186" s="4">
        <v>0.16829156875610299</v>
      </c>
      <c r="L186" s="3">
        <v>0</v>
      </c>
      <c r="M186" s="4">
        <v>15.583135843276899</v>
      </c>
      <c r="N186" s="4">
        <v>0.171650171279907</v>
      </c>
      <c r="O186" s="3" t="b">
        <v>0</v>
      </c>
      <c r="P186" s="3" t="b">
        <v>1</v>
      </c>
      <c r="Q186" s="3" t="b">
        <v>1</v>
      </c>
      <c r="R186" s="3" t="b">
        <v>0</v>
      </c>
    </row>
    <row r="187" spans="1:18" x14ac:dyDescent="0.2">
      <c r="A187" s="7">
        <v>2306.0043099999998</v>
      </c>
      <c r="B187" s="3" t="s">
        <v>44</v>
      </c>
      <c r="C187" s="3">
        <v>0</v>
      </c>
      <c r="D187" s="4">
        <v>8.3876969814300502</v>
      </c>
      <c r="E187" s="4">
        <v>0.272232055664062</v>
      </c>
      <c r="F187" s="3">
        <v>0</v>
      </c>
      <c r="G187" s="4">
        <v>39.594344615936201</v>
      </c>
      <c r="H187" s="4">
        <v>0.26961064338683999</v>
      </c>
      <c r="I187" s="3">
        <v>0</v>
      </c>
      <c r="J187" s="4">
        <v>25.958781480789099</v>
      </c>
      <c r="K187" s="4">
        <v>0.16965103149413999</v>
      </c>
      <c r="L187" s="3">
        <v>0</v>
      </c>
      <c r="M187" s="4">
        <v>16.732051849365199</v>
      </c>
      <c r="N187" s="4">
        <v>0.17235374450683499</v>
      </c>
      <c r="O187" s="3" t="b">
        <v>0</v>
      </c>
      <c r="P187" s="3" t="b">
        <v>0</v>
      </c>
      <c r="Q187" s="3" t="b">
        <v>1</v>
      </c>
      <c r="R187" s="3" t="b">
        <v>0</v>
      </c>
    </row>
    <row r="188" spans="1:18" x14ac:dyDescent="0.2">
      <c r="A188" s="7">
        <v>2306.0000300000002</v>
      </c>
      <c r="B188" s="3" t="s">
        <v>45</v>
      </c>
      <c r="C188" s="3">
        <v>12</v>
      </c>
      <c r="D188" s="4">
        <v>8.5794837474822998</v>
      </c>
      <c r="E188" s="4">
        <v>8.1838567256927401</v>
      </c>
      <c r="F188" s="3">
        <v>12</v>
      </c>
      <c r="G188" s="4">
        <v>11.6924140453338</v>
      </c>
      <c r="H188" s="4">
        <v>12.1846311092376</v>
      </c>
      <c r="I188" s="3">
        <v>12</v>
      </c>
      <c r="J188" s="4">
        <v>9.0769917964935303</v>
      </c>
      <c r="K188" s="4">
        <v>0.21791052818298301</v>
      </c>
      <c r="L188" s="3">
        <v>12</v>
      </c>
      <c r="M188" s="4">
        <v>2.7440938949584899</v>
      </c>
      <c r="N188" s="4">
        <v>0.173632621765136</v>
      </c>
      <c r="O188" s="3" t="b">
        <v>0</v>
      </c>
      <c r="P188" s="3" t="b">
        <v>0</v>
      </c>
      <c r="Q188" s="3" t="b">
        <v>0</v>
      </c>
      <c r="R188" s="3" t="b">
        <v>0</v>
      </c>
    </row>
    <row r="189" spans="1:18" x14ac:dyDescent="0.2">
      <c r="A189" s="7">
        <v>2306.0940799999998</v>
      </c>
      <c r="B189" s="3" t="s">
        <v>16</v>
      </c>
      <c r="C189" s="3">
        <v>0</v>
      </c>
      <c r="D189" s="4">
        <v>4.1390180587768501</v>
      </c>
      <c r="E189" s="4">
        <v>0.220903635025024</v>
      </c>
      <c r="F189" s="3">
        <v>0</v>
      </c>
      <c r="G189" s="4">
        <v>8.6685149669647199</v>
      </c>
      <c r="H189" s="4">
        <v>0.116204738616943</v>
      </c>
      <c r="I189" s="3">
        <v>0</v>
      </c>
      <c r="J189" s="4">
        <v>9.4758090972900408</v>
      </c>
      <c r="K189" s="4">
        <v>0.16932559013366699</v>
      </c>
      <c r="L189" s="3">
        <v>0</v>
      </c>
      <c r="M189" s="4">
        <v>6.5720245838165203</v>
      </c>
      <c r="N189" s="4">
        <v>0.17100262641906699</v>
      </c>
      <c r="O189" s="3" t="b">
        <v>1</v>
      </c>
      <c r="P189" s="3" t="b">
        <v>0</v>
      </c>
      <c r="Q189" s="3" t="b">
        <v>1</v>
      </c>
      <c r="R189" s="3" t="b">
        <v>0</v>
      </c>
    </row>
    <row r="190" spans="1:18" x14ac:dyDescent="0.2">
      <c r="A190" s="7">
        <v>2306.0009599999998</v>
      </c>
      <c r="B190" s="3" t="s">
        <v>10</v>
      </c>
      <c r="C190" s="3">
        <v>0</v>
      </c>
      <c r="D190" s="4">
        <v>5.51470899581909</v>
      </c>
      <c r="E190" s="4">
        <v>0.21984815597534099</v>
      </c>
      <c r="F190" s="3">
        <v>0</v>
      </c>
      <c r="G190" s="4">
        <v>22.308602571487398</v>
      </c>
      <c r="H190" s="4">
        <v>0.17023658752441401</v>
      </c>
      <c r="I190" s="3">
        <v>0</v>
      </c>
      <c r="J190" s="4">
        <v>25.9980578422546</v>
      </c>
      <c r="K190" s="4">
        <v>0.16947841644287101</v>
      </c>
      <c r="L190" s="3">
        <v>0</v>
      </c>
      <c r="M190" s="4">
        <v>15.413711786270101</v>
      </c>
      <c r="N190" s="4">
        <v>0.17409133911132799</v>
      </c>
      <c r="O190" s="3" t="b">
        <v>0</v>
      </c>
      <c r="P190" s="3" t="b">
        <v>0</v>
      </c>
      <c r="Q190" s="3" t="b">
        <v>1</v>
      </c>
      <c r="R190" s="3" t="b">
        <v>0</v>
      </c>
    </row>
    <row r="191" spans="1:18" x14ac:dyDescent="0.2">
      <c r="A191" s="7">
        <v>2306.08421</v>
      </c>
      <c r="B191" s="3" t="s">
        <v>10</v>
      </c>
      <c r="C191" s="3">
        <v>0</v>
      </c>
      <c r="D191" s="4">
        <v>3.9897406101226802</v>
      </c>
      <c r="E191" s="4">
        <v>0.217894077301025</v>
      </c>
      <c r="F191" s="3">
        <v>0</v>
      </c>
      <c r="G191" s="4">
        <v>12.3856577873229</v>
      </c>
      <c r="H191" s="4">
        <v>0.168353080749511</v>
      </c>
      <c r="I191" s="3">
        <v>12</v>
      </c>
      <c r="J191" s="4">
        <v>14.3720004558563</v>
      </c>
      <c r="K191" s="4">
        <v>0.16610050201415999</v>
      </c>
      <c r="L191" s="3">
        <v>0</v>
      </c>
      <c r="M191" s="4">
        <v>8.0321128368377597</v>
      </c>
      <c r="N191" s="4">
        <v>0.16821122169494601</v>
      </c>
      <c r="O191" s="3" t="b">
        <v>1</v>
      </c>
      <c r="P191" s="3" t="b">
        <v>0</v>
      </c>
      <c r="Q191" s="3" t="b">
        <v>1</v>
      </c>
      <c r="R191" s="3" t="b">
        <v>0</v>
      </c>
    </row>
    <row r="192" spans="1:18" x14ac:dyDescent="0.2">
      <c r="A192" s="7">
        <v>2306.0000100000002</v>
      </c>
      <c r="B192" s="3" t="s">
        <v>23</v>
      </c>
      <c r="C192" s="3">
        <v>0</v>
      </c>
      <c r="D192" s="4">
        <v>4.75011777877807</v>
      </c>
      <c r="E192" s="4">
        <v>0.21688961982727001</v>
      </c>
      <c r="F192" s="3">
        <v>0</v>
      </c>
      <c r="G192" s="4">
        <v>13.9598586559295</v>
      </c>
      <c r="H192" s="4">
        <v>0.17096447944641099</v>
      </c>
      <c r="I192" s="3">
        <v>0</v>
      </c>
      <c r="J192" s="4">
        <v>15.3532266616821</v>
      </c>
      <c r="K192" s="4">
        <v>0.21817731857299799</v>
      </c>
      <c r="L192" s="3">
        <v>0</v>
      </c>
      <c r="M192" s="4">
        <v>10.6988532543182</v>
      </c>
      <c r="N192" s="4">
        <v>0.270633935928344</v>
      </c>
      <c r="O192" s="3" t="b">
        <v>0</v>
      </c>
      <c r="P192" s="3" t="b">
        <v>1</v>
      </c>
      <c r="Q192" s="3" t="b">
        <v>0</v>
      </c>
      <c r="R192" s="3" t="b">
        <v>0</v>
      </c>
    </row>
    <row r="193" spans="1:18" x14ac:dyDescent="0.2">
      <c r="A193" s="7">
        <v>2306.0196700000001</v>
      </c>
      <c r="B193" s="3" t="s">
        <v>10</v>
      </c>
      <c r="C193" s="3">
        <v>0</v>
      </c>
      <c r="D193" s="4">
        <v>6.6086094379425004</v>
      </c>
      <c r="E193" s="4">
        <v>0.21986055374145499</v>
      </c>
      <c r="F193" s="3">
        <v>0</v>
      </c>
      <c r="G193" s="4">
        <v>22.0862905979156</v>
      </c>
      <c r="H193" s="4">
        <v>0.11631584167480399</v>
      </c>
      <c r="I193" s="3">
        <v>0</v>
      </c>
      <c r="J193" s="4">
        <v>24.579433202743498</v>
      </c>
      <c r="K193" s="4">
        <v>0.17192459106445299</v>
      </c>
      <c r="L193" s="3">
        <v>0</v>
      </c>
      <c r="M193" s="4">
        <v>15.8856546878814</v>
      </c>
      <c r="N193" s="4">
        <v>0.168459177017211</v>
      </c>
      <c r="O193" s="3" t="b">
        <v>0</v>
      </c>
      <c r="P193" s="3" t="b">
        <v>1</v>
      </c>
      <c r="Q193" s="3" t="b">
        <v>1</v>
      </c>
      <c r="R193" s="3" t="b">
        <v>0</v>
      </c>
    </row>
    <row r="194" spans="1:18" x14ac:dyDescent="0.2">
      <c r="A194" s="7">
        <v>2306.0018399999999</v>
      </c>
      <c r="B194" s="3" t="s">
        <v>46</v>
      </c>
      <c r="C194" s="3">
        <v>0</v>
      </c>
      <c r="D194" s="4">
        <v>13.058470964431701</v>
      </c>
      <c r="E194" s="4">
        <v>0.27124500274658198</v>
      </c>
      <c r="F194" s="3">
        <v>0</v>
      </c>
      <c r="G194" s="4">
        <v>54.083066940307603</v>
      </c>
      <c r="H194" s="4">
        <v>0.116218566894531</v>
      </c>
      <c r="I194" s="3">
        <v>0</v>
      </c>
      <c r="J194" s="4">
        <v>55.7764828205108</v>
      </c>
      <c r="K194" s="4">
        <v>0.17605900764465299</v>
      </c>
      <c r="L194" s="3">
        <v>0</v>
      </c>
      <c r="M194" s="4">
        <v>77.016543149948106</v>
      </c>
      <c r="N194" s="4">
        <v>0.16896080970764099</v>
      </c>
      <c r="O194" s="3" t="b">
        <v>1</v>
      </c>
      <c r="P194" s="3" t="b">
        <v>1</v>
      </c>
      <c r="Q194" s="3" t="b">
        <v>1</v>
      </c>
      <c r="R194" s="3" t="b">
        <v>1</v>
      </c>
    </row>
    <row r="195" spans="1:18" x14ac:dyDescent="0.2">
      <c r="A195" s="7">
        <v>2306.0369599999999</v>
      </c>
      <c r="B195" s="3" t="s">
        <v>18</v>
      </c>
      <c r="C195" s="3">
        <v>0</v>
      </c>
      <c r="D195" s="4">
        <v>12.314125776290799</v>
      </c>
      <c r="E195" s="4">
        <v>0.27201867103576599</v>
      </c>
      <c r="F195" s="3">
        <v>12</v>
      </c>
      <c r="G195" s="4">
        <v>13.0725040435791</v>
      </c>
      <c r="H195" s="4">
        <v>13.065895795822099</v>
      </c>
      <c r="I195" s="3">
        <v>12</v>
      </c>
      <c r="J195" s="4">
        <v>12.5497267246246</v>
      </c>
      <c r="K195" s="4">
        <v>0.16803932189941401</v>
      </c>
      <c r="L195" s="3">
        <v>12</v>
      </c>
      <c r="M195" s="4">
        <v>10.7561981678009</v>
      </c>
      <c r="N195" s="4">
        <v>0.16858768463134699</v>
      </c>
      <c r="O195" s="3" t="b">
        <v>0</v>
      </c>
      <c r="P195" s="3" t="b">
        <v>0</v>
      </c>
      <c r="Q195" s="3" t="b">
        <v>1</v>
      </c>
      <c r="R195" s="3" t="b">
        <v>0</v>
      </c>
    </row>
    <row r="196" spans="1:18" x14ac:dyDescent="0.2">
      <c r="A196" s="7">
        <v>2306.1658900000002</v>
      </c>
      <c r="B196" s="3" t="s">
        <v>17</v>
      </c>
      <c r="C196" s="3">
        <v>0</v>
      </c>
      <c r="D196" s="4">
        <v>8.1574068069458008</v>
      </c>
      <c r="E196" s="4">
        <v>0.21773290634155201</v>
      </c>
      <c r="F196" s="3">
        <v>0</v>
      </c>
      <c r="G196" s="4">
        <v>24.1710076332092</v>
      </c>
      <c r="H196" s="4">
        <v>0.17039394378662101</v>
      </c>
      <c r="I196" s="3">
        <v>0</v>
      </c>
      <c r="J196" s="4">
        <v>23.9148654937744</v>
      </c>
      <c r="K196" s="4">
        <v>0.115348815917968</v>
      </c>
      <c r="L196" s="3">
        <v>12</v>
      </c>
      <c r="M196" s="4">
        <v>5.2542400360107404</v>
      </c>
      <c r="N196" s="4">
        <v>5.3515918254852197</v>
      </c>
      <c r="O196" s="3" t="b">
        <v>1</v>
      </c>
      <c r="P196" s="3" t="b">
        <v>0</v>
      </c>
      <c r="Q196" s="3" t="b">
        <v>0</v>
      </c>
      <c r="R196" s="3" t="b">
        <v>0</v>
      </c>
    </row>
    <row r="197" spans="1:18" x14ac:dyDescent="0.2">
      <c r="A197" s="7">
        <v>2306.0339899999999</v>
      </c>
      <c r="B197" s="3" t="s">
        <v>19</v>
      </c>
      <c r="C197" s="3">
        <v>0</v>
      </c>
      <c r="D197" s="4">
        <v>10.388397455215401</v>
      </c>
      <c r="E197" s="4">
        <v>0.170155048370361</v>
      </c>
      <c r="F197" s="3">
        <v>0</v>
      </c>
      <c r="G197" s="4">
        <v>11.178713798522899</v>
      </c>
      <c r="H197" s="4">
        <v>0.16610193252563399</v>
      </c>
      <c r="I197" s="3">
        <v>12</v>
      </c>
      <c r="J197" s="4">
        <v>11.900626182556101</v>
      </c>
      <c r="K197" s="4">
        <v>0.21693158149719199</v>
      </c>
      <c r="L197" s="3">
        <v>0</v>
      </c>
      <c r="M197" s="4">
        <v>6.9548497200012198</v>
      </c>
      <c r="N197" s="4">
        <v>0.16860842704772899</v>
      </c>
      <c r="O197" s="3" t="b">
        <v>0</v>
      </c>
      <c r="P197" s="3" t="b">
        <v>0</v>
      </c>
      <c r="Q197" s="3" t="b">
        <v>1</v>
      </c>
      <c r="R197" s="3" t="b">
        <v>0</v>
      </c>
    </row>
    <row r="198" spans="1:18" x14ac:dyDescent="0.2">
      <c r="A198" s="7">
        <v>2306.0090300000002</v>
      </c>
      <c r="B198" s="3" t="s">
        <v>13</v>
      </c>
      <c r="C198" s="3">
        <v>0</v>
      </c>
      <c r="D198" s="4">
        <v>15.4524722099304</v>
      </c>
      <c r="E198" s="4">
        <v>0.16720747947692799</v>
      </c>
      <c r="F198" s="3">
        <v>0</v>
      </c>
      <c r="G198" s="4">
        <v>17.1733124256134</v>
      </c>
      <c r="H198" s="4">
        <v>0.166816711425781</v>
      </c>
      <c r="I198" s="3">
        <v>12</v>
      </c>
      <c r="J198" s="4">
        <v>17.160119771957302</v>
      </c>
      <c r="K198" s="4">
        <v>0.21946382522582999</v>
      </c>
      <c r="L198" s="3">
        <v>0</v>
      </c>
      <c r="M198" s="4">
        <v>11.3357536792755</v>
      </c>
      <c r="N198" s="4">
        <v>0.172062397003173</v>
      </c>
      <c r="O198" s="3" t="b">
        <v>0</v>
      </c>
      <c r="P198" s="3" t="b">
        <v>1</v>
      </c>
      <c r="Q198" s="3" t="b">
        <v>1</v>
      </c>
      <c r="R198" s="3" t="b">
        <v>0</v>
      </c>
    </row>
    <row r="199" spans="1:18" x14ac:dyDescent="0.2">
      <c r="A199" s="7">
        <v>2306.0150800000001</v>
      </c>
      <c r="B199" s="3" t="s">
        <v>13</v>
      </c>
      <c r="C199" s="3">
        <v>0</v>
      </c>
      <c r="D199" s="4">
        <v>11.501230478286701</v>
      </c>
      <c r="E199" s="4">
        <v>0.17184901237487701</v>
      </c>
      <c r="F199" s="3">
        <v>0</v>
      </c>
      <c r="G199" s="4">
        <v>13.038739204406699</v>
      </c>
      <c r="H199" s="4">
        <v>0.16791653633117601</v>
      </c>
      <c r="I199" s="3">
        <v>0</v>
      </c>
      <c r="J199" s="4">
        <v>13.508206129074001</v>
      </c>
      <c r="K199" s="4">
        <v>0.11627173423767</v>
      </c>
      <c r="L199" s="3">
        <v>0</v>
      </c>
      <c r="M199" s="4">
        <v>10.478727102279599</v>
      </c>
      <c r="N199" s="4">
        <v>0.17383623123168901</v>
      </c>
      <c r="O199" s="3" t="b">
        <v>0</v>
      </c>
      <c r="P199" s="3" t="b">
        <v>1</v>
      </c>
      <c r="Q199" s="3" t="b">
        <v>1</v>
      </c>
      <c r="R199" s="3" t="b">
        <v>0</v>
      </c>
    </row>
    <row r="200" spans="1:18" x14ac:dyDescent="0.2">
      <c r="A200" s="7">
        <v>2306.0215600000001</v>
      </c>
      <c r="B200" s="3" t="s">
        <v>23</v>
      </c>
      <c r="C200" s="3">
        <v>0</v>
      </c>
      <c r="D200" s="4">
        <v>18.581089258193899</v>
      </c>
      <c r="E200" s="4">
        <v>0.169721364974975</v>
      </c>
      <c r="F200" s="3">
        <v>0</v>
      </c>
      <c r="G200" s="4">
        <v>20.0515811443328</v>
      </c>
      <c r="H200" s="4">
        <v>0.16902041435241699</v>
      </c>
      <c r="I200" s="3">
        <v>12</v>
      </c>
      <c r="J200" s="4">
        <v>19.632708787917998</v>
      </c>
      <c r="K200" s="4">
        <v>0.22035169601440399</v>
      </c>
      <c r="L200" s="3">
        <v>0</v>
      </c>
      <c r="M200" s="4">
        <v>12.9058017730712</v>
      </c>
      <c r="N200" s="4">
        <v>0.169891357421875</v>
      </c>
      <c r="O200" s="3" t="b">
        <v>0</v>
      </c>
      <c r="P200" s="3" t="b">
        <v>0</v>
      </c>
      <c r="Q200" s="3" t="b">
        <v>0</v>
      </c>
      <c r="R200" s="3" t="b">
        <v>0</v>
      </c>
    </row>
    <row r="201" spans="1:18" x14ac:dyDescent="0.2">
      <c r="A201" s="7">
        <v>2306.0006199999998</v>
      </c>
      <c r="B201" s="3" t="s">
        <v>16</v>
      </c>
      <c r="C201" s="3">
        <v>0</v>
      </c>
      <c r="D201" s="4">
        <v>3.4441218376159601</v>
      </c>
      <c r="E201" s="4">
        <v>0.220184326171875</v>
      </c>
      <c r="F201" s="3">
        <v>0</v>
      </c>
      <c r="G201" s="4">
        <v>10.478314876556301</v>
      </c>
      <c r="H201" s="4">
        <v>0.116329193115234</v>
      </c>
      <c r="I201" s="3">
        <v>0</v>
      </c>
      <c r="J201" s="4">
        <v>9.9381856918334908</v>
      </c>
      <c r="K201" s="4">
        <v>0.116586208343505</v>
      </c>
      <c r="L201" s="3">
        <v>0</v>
      </c>
      <c r="M201" s="4">
        <v>6.4212803840637198</v>
      </c>
      <c r="N201" s="4">
        <v>0.166750192642211</v>
      </c>
      <c r="O201" s="3" t="b">
        <v>0</v>
      </c>
      <c r="P201" s="3" t="b">
        <v>1</v>
      </c>
      <c r="Q201" s="3" t="b">
        <v>0</v>
      </c>
      <c r="R201" s="3" t="b">
        <v>0</v>
      </c>
    </row>
    <row r="202" spans="1:18" x14ac:dyDescent="0.2">
      <c r="A202" s="7">
        <v>2306.0016500000002</v>
      </c>
      <c r="B202" s="3" t="s">
        <v>47</v>
      </c>
      <c r="C202" s="3">
        <v>0</v>
      </c>
      <c r="D202" s="4">
        <v>12.749321460723801</v>
      </c>
      <c r="E202" s="4">
        <v>0.117600202560424</v>
      </c>
      <c r="F202" s="3">
        <v>0</v>
      </c>
      <c r="G202" s="4">
        <v>13.7544524669647</v>
      </c>
      <c r="H202" s="4">
        <v>0.168803215026855</v>
      </c>
      <c r="I202" s="3">
        <v>0</v>
      </c>
      <c r="J202" s="4">
        <v>13.9833800792694</v>
      </c>
      <c r="K202" s="4">
        <v>0.116227149963378</v>
      </c>
      <c r="L202" s="3">
        <v>0</v>
      </c>
      <c r="M202" s="4">
        <v>9.1699793338775599</v>
      </c>
      <c r="N202" s="4">
        <v>0.173478603363037</v>
      </c>
      <c r="O202" s="3" t="b">
        <v>0</v>
      </c>
      <c r="P202" s="3" t="b">
        <v>1</v>
      </c>
      <c r="Q202" s="3" t="b">
        <v>0</v>
      </c>
      <c r="R202" s="3" t="b">
        <v>0</v>
      </c>
    </row>
    <row r="203" spans="1:18" x14ac:dyDescent="0.2">
      <c r="A203" s="7">
        <v>2306.01791</v>
      </c>
      <c r="B203" s="3" t="s">
        <v>34</v>
      </c>
      <c r="C203" s="3">
        <v>0</v>
      </c>
      <c r="D203" s="4">
        <v>10.727530717849699</v>
      </c>
      <c r="E203" s="4">
        <v>0.116794824600219</v>
      </c>
      <c r="F203" s="3">
        <v>0</v>
      </c>
      <c r="G203" s="4">
        <v>12.6607103347778</v>
      </c>
      <c r="H203" s="4">
        <v>0.169239282608032</v>
      </c>
      <c r="I203" s="3">
        <v>0</v>
      </c>
      <c r="J203" s="4">
        <v>11.1792593002319</v>
      </c>
      <c r="K203" s="4">
        <v>0.170077323913574</v>
      </c>
      <c r="L203" s="3">
        <v>0</v>
      </c>
      <c r="M203" s="4">
        <v>7.7222466468811</v>
      </c>
      <c r="N203" s="4">
        <v>0.17747950553894001</v>
      </c>
      <c r="O203" s="3" t="b">
        <v>0</v>
      </c>
      <c r="P203" s="3" t="b">
        <v>1</v>
      </c>
      <c r="Q203" s="3" t="b">
        <v>1</v>
      </c>
      <c r="R203" s="3" t="b">
        <v>0</v>
      </c>
    </row>
    <row r="204" spans="1:18" x14ac:dyDescent="0.2">
      <c r="A204" s="7">
        <v>2306.0169099999998</v>
      </c>
      <c r="B204" s="3" t="s">
        <v>17</v>
      </c>
      <c r="C204" s="3">
        <v>12</v>
      </c>
      <c r="D204" s="4">
        <v>8.4710114002227694</v>
      </c>
      <c r="E204" s="4">
        <v>0.21943616867065399</v>
      </c>
      <c r="F204" s="3">
        <v>0</v>
      </c>
      <c r="G204" s="4">
        <v>35.585541248321498</v>
      </c>
      <c r="H204" s="4">
        <v>0.11599540710449199</v>
      </c>
      <c r="I204" s="3">
        <v>0</v>
      </c>
      <c r="J204" s="4">
        <v>38.041583776473999</v>
      </c>
      <c r="K204" s="4">
        <v>0.16798663139343201</v>
      </c>
      <c r="L204" s="3">
        <v>0</v>
      </c>
      <c r="M204" s="4">
        <v>26.437041521072299</v>
      </c>
      <c r="N204" s="4">
        <v>0.17045402526855399</v>
      </c>
      <c r="O204" s="3" t="b">
        <v>0</v>
      </c>
      <c r="P204" s="3" t="b">
        <v>1</v>
      </c>
      <c r="Q204" s="3" t="b">
        <v>0</v>
      </c>
      <c r="R204" s="3" t="b">
        <v>0</v>
      </c>
    </row>
    <row r="205" spans="1:18" x14ac:dyDescent="0.2">
      <c r="A205" s="7">
        <v>2306.0055699999998</v>
      </c>
      <c r="B205" s="3" t="s">
        <v>10</v>
      </c>
      <c r="C205" s="3">
        <v>0</v>
      </c>
      <c r="D205" s="4">
        <v>13.1489305496215</v>
      </c>
      <c r="E205" s="4">
        <v>0.11746025085449199</v>
      </c>
      <c r="F205" s="3">
        <v>0</v>
      </c>
      <c r="G205" s="4">
        <v>14.108700752258301</v>
      </c>
      <c r="H205" s="4">
        <v>0.116316318511962</v>
      </c>
      <c r="I205" s="3">
        <v>0</v>
      </c>
      <c r="J205" s="4">
        <v>15.321183443069399</v>
      </c>
      <c r="K205" s="4">
        <v>0.116622686386108</v>
      </c>
      <c r="L205" s="3">
        <v>0</v>
      </c>
      <c r="M205" s="4">
        <v>11.3811826705932</v>
      </c>
      <c r="N205" s="4">
        <v>0.166527509689331</v>
      </c>
      <c r="O205" s="3" t="b">
        <v>1</v>
      </c>
      <c r="P205" s="3" t="b">
        <v>1</v>
      </c>
      <c r="Q205" s="3" t="b">
        <v>1</v>
      </c>
      <c r="R205" s="3" t="b">
        <v>1</v>
      </c>
    </row>
    <row r="206" spans="1:18" x14ac:dyDescent="0.2">
      <c r="A206" s="7">
        <v>2306.0701300000001</v>
      </c>
      <c r="B206" s="3" t="s">
        <v>48</v>
      </c>
      <c r="C206" s="3">
        <v>0</v>
      </c>
      <c r="D206" s="4">
        <v>7.97277402877807</v>
      </c>
      <c r="E206" s="4">
        <v>0.219480276107788</v>
      </c>
      <c r="F206" s="3">
        <v>0</v>
      </c>
      <c r="G206" s="4">
        <v>24.542233943939198</v>
      </c>
      <c r="H206" s="4">
        <v>0.11622405052185</v>
      </c>
      <c r="I206" s="3">
        <v>0</v>
      </c>
      <c r="J206" s="4">
        <v>25.910365343093801</v>
      </c>
      <c r="K206" s="4">
        <v>0.17031764984130801</v>
      </c>
      <c r="L206" s="3">
        <v>0</v>
      </c>
      <c r="M206" s="4">
        <v>20.793636083602902</v>
      </c>
      <c r="N206" s="4">
        <v>0.17498660087585399</v>
      </c>
      <c r="O206" s="3" t="b">
        <v>0</v>
      </c>
      <c r="P206" s="3" t="b">
        <v>1</v>
      </c>
      <c r="Q206" s="3" t="b">
        <v>1</v>
      </c>
      <c r="R206" s="3" t="b">
        <v>0</v>
      </c>
    </row>
    <row r="207" spans="1:18" x14ac:dyDescent="0.2">
      <c r="A207" s="7">
        <v>2306.0396000000001</v>
      </c>
      <c r="B207" s="3" t="s">
        <v>10</v>
      </c>
      <c r="C207" s="3">
        <v>0</v>
      </c>
      <c r="D207" s="4">
        <v>16.9781506061553</v>
      </c>
      <c r="E207" s="4">
        <v>0.176426410675048</v>
      </c>
      <c r="F207" s="3">
        <v>0</v>
      </c>
      <c r="G207" s="4">
        <v>18.036016464233398</v>
      </c>
      <c r="H207" s="4">
        <v>0.16993618011474601</v>
      </c>
      <c r="I207" s="3">
        <v>12</v>
      </c>
      <c r="J207" s="4">
        <v>20.354237079620301</v>
      </c>
      <c r="K207" s="4">
        <v>0.21733212471008301</v>
      </c>
      <c r="L207" s="3">
        <v>0</v>
      </c>
      <c r="M207" s="4">
        <v>12.1442413330078</v>
      </c>
      <c r="N207" s="4">
        <v>0.16951584815979001</v>
      </c>
      <c r="O207" s="3" t="b">
        <v>1</v>
      </c>
      <c r="P207" s="3" t="b">
        <v>1</v>
      </c>
      <c r="Q207" s="3" t="b">
        <v>1</v>
      </c>
      <c r="R207" s="3" t="b">
        <v>1</v>
      </c>
    </row>
    <row r="208" spans="1:18" x14ac:dyDescent="0.2">
      <c r="A208" s="7">
        <v>2306.0180300000002</v>
      </c>
      <c r="B208" s="3" t="s">
        <v>16</v>
      </c>
      <c r="C208" s="3">
        <v>0</v>
      </c>
      <c r="D208" s="4">
        <v>7.2603666782379097</v>
      </c>
      <c r="E208" s="4">
        <v>0.22080636024475001</v>
      </c>
      <c r="F208" s="3">
        <v>0</v>
      </c>
      <c r="G208" s="4">
        <v>22.795139074325501</v>
      </c>
      <c r="H208" s="4">
        <v>0.11568570137023899</v>
      </c>
      <c r="I208" s="3">
        <v>0</v>
      </c>
      <c r="J208" s="4">
        <v>24.922693014144802</v>
      </c>
      <c r="K208" s="4">
        <v>0.116324663162231</v>
      </c>
      <c r="L208" s="3">
        <v>0</v>
      </c>
      <c r="M208" s="4">
        <v>21.510674953460601</v>
      </c>
      <c r="N208" s="4">
        <v>0.17203092575073201</v>
      </c>
      <c r="O208" s="3" t="b">
        <v>1</v>
      </c>
      <c r="P208" s="3" t="b">
        <v>0</v>
      </c>
      <c r="Q208" s="3" t="b">
        <v>1</v>
      </c>
      <c r="R208" s="3" t="b">
        <v>0</v>
      </c>
    </row>
    <row r="209" spans="1:18" x14ac:dyDescent="0.2">
      <c r="A209" s="7">
        <v>2306.10905</v>
      </c>
      <c r="B209" s="3" t="s">
        <v>49</v>
      </c>
      <c r="C209" s="3">
        <v>0</v>
      </c>
      <c r="D209" s="4">
        <v>7.1584227085113499</v>
      </c>
      <c r="E209" s="4">
        <v>0.11625027656555099</v>
      </c>
      <c r="F209" s="3">
        <v>0</v>
      </c>
      <c r="G209" s="4">
        <v>7.2564823627471897</v>
      </c>
      <c r="H209" s="4">
        <v>0.11641263961791901</v>
      </c>
      <c r="I209" s="3">
        <v>0</v>
      </c>
      <c r="J209" s="4">
        <v>7.3074932098388601</v>
      </c>
      <c r="K209" s="4">
        <v>0.117725372314453</v>
      </c>
      <c r="L209" s="3">
        <v>0</v>
      </c>
      <c r="M209" s="4">
        <v>5.8520233631133998</v>
      </c>
      <c r="N209" s="4">
        <v>0.17139196395874001</v>
      </c>
      <c r="O209" s="3" t="b">
        <v>1</v>
      </c>
      <c r="P209" s="3" t="b">
        <v>1</v>
      </c>
      <c r="Q209" s="3" t="b">
        <v>1</v>
      </c>
      <c r="R209" s="3" t="b">
        <v>1</v>
      </c>
    </row>
    <row r="210" spans="1:18" x14ac:dyDescent="0.2">
      <c r="A210" s="7">
        <v>2306.0013100000001</v>
      </c>
      <c r="B210" s="3" t="s">
        <v>11</v>
      </c>
      <c r="C210" s="3">
        <v>0</v>
      </c>
      <c r="D210" s="4">
        <v>15.2635068893432</v>
      </c>
      <c r="E210" s="4">
        <v>0.116557359695434</v>
      </c>
      <c r="F210" s="3">
        <v>0</v>
      </c>
      <c r="G210" s="4">
        <v>15.9708821773529</v>
      </c>
      <c r="H210" s="4">
        <v>0.116812944412231</v>
      </c>
      <c r="I210" s="3">
        <v>0</v>
      </c>
      <c r="J210" s="4">
        <v>16.806935548782299</v>
      </c>
      <c r="K210" s="4">
        <v>0.116623640060424</v>
      </c>
      <c r="L210" s="3">
        <v>0</v>
      </c>
      <c r="M210" s="4">
        <v>12.0037879943847</v>
      </c>
      <c r="N210" s="4">
        <v>0.169763088226318</v>
      </c>
      <c r="O210" s="3" t="b">
        <v>0</v>
      </c>
      <c r="P210" s="3" t="b">
        <v>1</v>
      </c>
      <c r="Q210" s="3" t="b">
        <v>0</v>
      </c>
      <c r="R210" s="3" t="b">
        <v>0</v>
      </c>
    </row>
    <row r="211" spans="1:18" x14ac:dyDescent="0.2">
      <c r="A211" s="7">
        <v>2306.00155</v>
      </c>
      <c r="B211" s="3" t="s">
        <v>13</v>
      </c>
      <c r="C211" s="3">
        <v>0</v>
      </c>
      <c r="D211" s="4">
        <v>11.1777253150939</v>
      </c>
      <c r="E211" s="4">
        <v>0.116297721862792</v>
      </c>
      <c r="F211" s="3">
        <v>0</v>
      </c>
      <c r="G211" s="4">
        <v>11.880522489547699</v>
      </c>
      <c r="H211" s="4">
        <v>0.170243740081787</v>
      </c>
      <c r="I211" s="3">
        <v>0</v>
      </c>
      <c r="J211" s="4">
        <v>12.8516035079956</v>
      </c>
      <c r="K211" s="4">
        <v>0.169222831726074</v>
      </c>
      <c r="L211" s="3">
        <v>0</v>
      </c>
      <c r="M211" s="4">
        <v>8.2164435386657697</v>
      </c>
      <c r="N211" s="4">
        <v>0.16850876808166501</v>
      </c>
      <c r="O211" s="3" t="b">
        <v>0</v>
      </c>
      <c r="P211" s="3" t="b">
        <v>1</v>
      </c>
      <c r="Q211" s="3" t="b">
        <v>1</v>
      </c>
      <c r="R211" s="3" t="b">
        <v>0</v>
      </c>
    </row>
    <row r="212" spans="1:18" x14ac:dyDescent="0.2">
      <c r="A212" s="7">
        <v>2306.0016099999998</v>
      </c>
      <c r="B212" s="3" t="s">
        <v>50</v>
      </c>
      <c r="C212" s="3">
        <v>12</v>
      </c>
      <c r="D212" s="4">
        <v>6.4556417465209899</v>
      </c>
      <c r="E212" s="4">
        <v>8.3400084972381592</v>
      </c>
      <c r="F212" s="3">
        <v>0</v>
      </c>
      <c r="G212" s="4">
        <v>29.05224609375</v>
      </c>
      <c r="H212" s="4">
        <v>0.116510152816772</v>
      </c>
      <c r="I212" s="3">
        <v>0</v>
      </c>
      <c r="J212" s="4">
        <v>38.843976020812903</v>
      </c>
      <c r="K212" s="4">
        <v>0.168070077896118</v>
      </c>
      <c r="L212" s="3">
        <v>0</v>
      </c>
      <c r="M212" s="4">
        <v>21.727022171020501</v>
      </c>
      <c r="N212" s="4">
        <v>0.17009758949279699</v>
      </c>
      <c r="O212" s="3" t="b">
        <v>1</v>
      </c>
      <c r="P212" s="3" t="b">
        <v>0</v>
      </c>
      <c r="Q212" s="3" t="b">
        <v>1</v>
      </c>
      <c r="R212" s="3" t="b">
        <v>0</v>
      </c>
    </row>
    <row r="213" spans="1:18" x14ac:dyDescent="0.2">
      <c r="A213" s="7">
        <v>2306.0020500000001</v>
      </c>
      <c r="B213" s="3" t="s">
        <v>12</v>
      </c>
      <c r="C213" s="3">
        <v>0</v>
      </c>
      <c r="D213" s="4">
        <v>4.1514439582824698</v>
      </c>
      <c r="E213" s="4">
        <v>0.22018766403198201</v>
      </c>
      <c r="F213" s="3">
        <v>0</v>
      </c>
      <c r="G213" s="4">
        <v>11.746542215347199</v>
      </c>
      <c r="H213" s="4">
        <v>0.117092132568359</v>
      </c>
      <c r="I213" s="3">
        <v>0</v>
      </c>
      <c r="J213" s="4">
        <v>13.759903192520101</v>
      </c>
      <c r="K213" s="4">
        <v>0.116256713867187</v>
      </c>
      <c r="L213" s="3">
        <v>0</v>
      </c>
      <c r="M213" s="4">
        <v>9.9307281970977694</v>
      </c>
      <c r="N213" s="4">
        <v>0.168189287185668</v>
      </c>
      <c r="O213" s="3" t="b">
        <v>1</v>
      </c>
      <c r="P213" s="3" t="b">
        <v>1</v>
      </c>
      <c r="Q213" s="3" t="b">
        <v>1</v>
      </c>
      <c r="R213" s="3" t="b">
        <v>1</v>
      </c>
    </row>
    <row r="214" spans="1:18" x14ac:dyDescent="0.2">
      <c r="A214" s="7">
        <v>2306.0058100000001</v>
      </c>
      <c r="B214" s="3" t="s">
        <v>10</v>
      </c>
      <c r="C214" s="3">
        <v>0</v>
      </c>
      <c r="D214" s="4">
        <v>3.9378476142883301</v>
      </c>
      <c r="E214" s="4">
        <v>0.22001910209655701</v>
      </c>
      <c r="F214" s="3">
        <v>0</v>
      </c>
      <c r="G214" s="4">
        <v>11.7441494464874</v>
      </c>
      <c r="H214" s="4">
        <v>0.11559867858886699</v>
      </c>
      <c r="I214" s="3">
        <v>0</v>
      </c>
      <c r="J214" s="4">
        <v>12.2383034229278</v>
      </c>
      <c r="K214" s="4">
        <v>0.11678338050842201</v>
      </c>
      <c r="L214" s="3">
        <v>0</v>
      </c>
      <c r="M214" s="4">
        <v>8.7788660526275599</v>
      </c>
      <c r="N214" s="4">
        <v>0.17212438583374001</v>
      </c>
      <c r="O214" s="3" t="b">
        <v>0</v>
      </c>
      <c r="P214" s="3" t="b">
        <v>1</v>
      </c>
      <c r="Q214" s="3" t="b">
        <v>1</v>
      </c>
      <c r="R214" s="3" t="b">
        <v>0</v>
      </c>
    </row>
    <row r="215" spans="1:18" x14ac:dyDescent="0.2">
      <c r="A215" s="7">
        <v>2306.0069100000001</v>
      </c>
      <c r="B215" s="3" t="s">
        <v>18</v>
      </c>
      <c r="C215" s="3">
        <v>0</v>
      </c>
      <c r="D215" s="4">
        <v>7.8276078701019198</v>
      </c>
      <c r="E215" s="4">
        <v>0.21692276000976499</v>
      </c>
      <c r="F215" s="3">
        <v>0</v>
      </c>
      <c r="G215" s="4">
        <v>24.312392711639401</v>
      </c>
      <c r="H215" s="4">
        <v>0.11603426933288501</v>
      </c>
      <c r="I215" s="3">
        <v>0</v>
      </c>
      <c r="J215" s="4">
        <v>24.483915567398</v>
      </c>
      <c r="K215" s="4">
        <v>0.16924309730529699</v>
      </c>
      <c r="L215" s="3">
        <v>0</v>
      </c>
      <c r="M215" s="4">
        <v>21.5676636695861</v>
      </c>
      <c r="N215" s="4">
        <v>0.16804957389831501</v>
      </c>
      <c r="O215" s="3" t="b">
        <v>1</v>
      </c>
      <c r="P215" s="3" t="b">
        <v>1</v>
      </c>
      <c r="Q215" s="3" t="b">
        <v>1</v>
      </c>
      <c r="R215" s="3" t="b">
        <v>1</v>
      </c>
    </row>
    <row r="216" spans="1:18" x14ac:dyDescent="0.2">
      <c r="A216" s="7">
        <v>2306.0045599999999</v>
      </c>
      <c r="B216" s="3" t="s">
        <v>51</v>
      </c>
      <c r="C216" s="3">
        <v>0</v>
      </c>
      <c r="D216" s="4">
        <v>7.50581955909729</v>
      </c>
      <c r="E216" s="4">
        <v>0.11692476272582999</v>
      </c>
      <c r="F216" s="3">
        <v>0</v>
      </c>
      <c r="G216" s="4">
        <v>8.2607455253601003</v>
      </c>
      <c r="H216" s="4">
        <v>0.171392202377319</v>
      </c>
      <c r="I216" s="3">
        <v>0</v>
      </c>
      <c r="J216" s="4">
        <v>8.7140312194824201</v>
      </c>
      <c r="K216" s="4">
        <v>0.11674690246581999</v>
      </c>
      <c r="L216" s="3">
        <v>0</v>
      </c>
      <c r="M216" s="4">
        <v>4.7459244728088299</v>
      </c>
      <c r="N216" s="4">
        <v>0.173988342285156</v>
      </c>
      <c r="O216" s="3" t="b">
        <v>1</v>
      </c>
      <c r="P216" s="3" t="b">
        <v>1</v>
      </c>
      <c r="Q216" s="3" t="b">
        <v>1</v>
      </c>
      <c r="R216" s="3" t="b">
        <v>1</v>
      </c>
    </row>
    <row r="217" spans="1:18" x14ac:dyDescent="0.2">
      <c r="A217" s="7">
        <v>2306.0327499999999</v>
      </c>
      <c r="B217" s="3" t="s">
        <v>18</v>
      </c>
      <c r="C217" s="3">
        <v>0</v>
      </c>
      <c r="D217" s="4">
        <v>6.0149803161620996</v>
      </c>
      <c r="E217" s="4">
        <v>0.17164421081542899</v>
      </c>
      <c r="F217" s="3">
        <v>0</v>
      </c>
      <c r="G217" s="4">
        <v>6.6085398197174001</v>
      </c>
      <c r="H217" s="4">
        <v>0.170858860015869</v>
      </c>
      <c r="I217" s="3">
        <v>12</v>
      </c>
      <c r="J217" s="4">
        <v>6.7113721370697004</v>
      </c>
      <c r="K217" s="4">
        <v>0.22393631935119601</v>
      </c>
      <c r="L217" s="3">
        <v>0</v>
      </c>
      <c r="M217" s="4">
        <v>5.60853743553161</v>
      </c>
      <c r="N217" s="4">
        <v>0.16724729537963801</v>
      </c>
      <c r="O217" s="3" t="b">
        <v>0</v>
      </c>
      <c r="P217" s="3" t="b">
        <v>1</v>
      </c>
      <c r="Q217" s="3" t="b">
        <v>1</v>
      </c>
      <c r="R217" s="3" t="b">
        <v>0</v>
      </c>
    </row>
    <row r="218" spans="1:18" x14ac:dyDescent="0.2">
      <c r="A218" s="7">
        <v>2306.0013300000001</v>
      </c>
      <c r="B218" s="3" t="s">
        <v>10</v>
      </c>
      <c r="C218" s="3">
        <v>0</v>
      </c>
      <c r="D218" s="4">
        <v>2.84159159660339</v>
      </c>
      <c r="E218" s="4">
        <v>0.219178676605224</v>
      </c>
      <c r="F218" s="3">
        <v>0</v>
      </c>
      <c r="G218" s="4">
        <v>8.5813407897949201</v>
      </c>
      <c r="H218" s="4">
        <v>0.16974258422851499</v>
      </c>
      <c r="I218" s="3">
        <v>0</v>
      </c>
      <c r="J218" s="4">
        <v>9.1887934207916206</v>
      </c>
      <c r="K218" s="4">
        <v>0.11874651908874501</v>
      </c>
      <c r="L218" s="3">
        <v>0</v>
      </c>
      <c r="M218" s="4">
        <v>5.91094875335693</v>
      </c>
      <c r="N218" s="4">
        <v>0.17498683929443301</v>
      </c>
      <c r="O218" s="3" t="b">
        <v>1</v>
      </c>
      <c r="P218" s="3" t="b">
        <v>1</v>
      </c>
      <c r="Q218" s="3" t="b">
        <v>1</v>
      </c>
      <c r="R218" s="3" t="b">
        <v>1</v>
      </c>
    </row>
    <row r="219" spans="1:18" x14ac:dyDescent="0.2">
      <c r="A219" s="7">
        <v>2306.00126</v>
      </c>
      <c r="B219" s="3" t="s">
        <v>10</v>
      </c>
      <c r="C219" s="3">
        <v>0</v>
      </c>
      <c r="D219" s="4">
        <v>10.234957695007299</v>
      </c>
      <c r="E219" s="4">
        <v>0.27222323417663502</v>
      </c>
      <c r="F219" s="3">
        <v>0</v>
      </c>
      <c r="G219" s="4">
        <v>31.332610607147199</v>
      </c>
      <c r="H219" s="4">
        <v>0.16927790641784601</v>
      </c>
      <c r="I219" s="3">
        <v>0</v>
      </c>
      <c r="J219" s="4">
        <v>31.940910100936801</v>
      </c>
      <c r="K219" s="4">
        <v>0.17181706428527799</v>
      </c>
      <c r="L219" s="3">
        <v>0</v>
      </c>
      <c r="M219" s="4">
        <v>25.574915170669499</v>
      </c>
      <c r="N219" s="4">
        <v>0.175770044326782</v>
      </c>
      <c r="O219" s="3" t="b">
        <v>0</v>
      </c>
      <c r="P219" s="3" t="b">
        <v>1</v>
      </c>
      <c r="Q219" s="3" t="b">
        <v>1</v>
      </c>
      <c r="R219" s="3" t="b">
        <v>0</v>
      </c>
    </row>
    <row r="220" spans="1:18" x14ac:dyDescent="0.2">
      <c r="A220" s="7">
        <v>2306.00927</v>
      </c>
      <c r="B220" s="3" t="s">
        <v>10</v>
      </c>
      <c r="C220" s="3">
        <v>0</v>
      </c>
      <c r="D220" s="4">
        <v>30.530040979385301</v>
      </c>
      <c r="E220" s="4">
        <v>0.223662614822387</v>
      </c>
      <c r="F220" s="3">
        <v>0</v>
      </c>
      <c r="G220" s="4">
        <v>98.308041810989295</v>
      </c>
      <c r="H220" s="4">
        <v>0.168086767196655</v>
      </c>
      <c r="I220" s="3">
        <v>0</v>
      </c>
      <c r="J220" s="4">
        <v>105.13245534896799</v>
      </c>
      <c r="K220" s="4">
        <v>0.166708469390869</v>
      </c>
      <c r="L220" s="3">
        <v>0</v>
      </c>
      <c r="M220" s="4">
        <v>94.336721420288001</v>
      </c>
      <c r="N220" s="4">
        <v>0.170166730880737</v>
      </c>
      <c r="O220" s="3" t="b">
        <v>0</v>
      </c>
      <c r="P220" s="3" t="b">
        <v>0</v>
      </c>
      <c r="Q220" s="3" t="b">
        <v>1</v>
      </c>
      <c r="R220" s="3" t="b">
        <v>0</v>
      </c>
    </row>
    <row r="221" spans="1:18" x14ac:dyDescent="0.2">
      <c r="A221" s="7">
        <v>2306.00621</v>
      </c>
      <c r="B221" s="3" t="s">
        <v>10</v>
      </c>
      <c r="C221" s="3">
        <v>0</v>
      </c>
      <c r="D221" s="4">
        <v>6.2037994861602703</v>
      </c>
      <c r="E221" s="4">
        <v>0.21912217140197701</v>
      </c>
      <c r="F221" s="3">
        <v>0</v>
      </c>
      <c r="G221" s="4">
        <v>24.265679121017399</v>
      </c>
      <c r="H221" s="4">
        <v>0.116756439208984</v>
      </c>
      <c r="I221" s="3">
        <v>0</v>
      </c>
      <c r="J221" s="4">
        <v>25.612092733383101</v>
      </c>
      <c r="K221" s="4">
        <v>0.17045831680297799</v>
      </c>
      <c r="L221" s="3">
        <v>0</v>
      </c>
      <c r="M221" s="4">
        <v>17.734787940979</v>
      </c>
      <c r="N221" s="4">
        <v>0.16852331161499001</v>
      </c>
      <c r="O221" s="3" t="b">
        <v>1</v>
      </c>
      <c r="P221" s="3" t="b">
        <v>1</v>
      </c>
      <c r="Q221" s="3" t="b">
        <v>1</v>
      </c>
      <c r="R221" s="3" t="b">
        <v>1</v>
      </c>
    </row>
    <row r="222" spans="1:18" x14ac:dyDescent="0.2">
      <c r="A222" s="7">
        <v>2306.0018100000002</v>
      </c>
      <c r="B222" s="3" t="s">
        <v>10</v>
      </c>
      <c r="C222" s="3">
        <v>0</v>
      </c>
      <c r="D222" s="4">
        <v>6.24936842918396</v>
      </c>
      <c r="E222" s="4">
        <v>0.21702051162719699</v>
      </c>
      <c r="F222" s="3">
        <v>0</v>
      </c>
      <c r="G222" s="4">
        <v>31.7780067920684</v>
      </c>
      <c r="H222" s="4">
        <v>0.16849279403686501</v>
      </c>
      <c r="I222" s="3">
        <v>0</v>
      </c>
      <c r="J222" s="4">
        <v>25.274483680725002</v>
      </c>
      <c r="K222" s="4">
        <v>0.171489477157592</v>
      </c>
      <c r="L222" s="3">
        <v>0</v>
      </c>
      <c r="M222" s="4">
        <v>18.799413681030199</v>
      </c>
      <c r="N222" s="4">
        <v>0.168289899826049</v>
      </c>
      <c r="O222" s="3" t="b">
        <v>0</v>
      </c>
      <c r="P222" s="3" t="b">
        <v>1</v>
      </c>
      <c r="Q222" s="3" t="b">
        <v>1</v>
      </c>
      <c r="R222" s="3" t="b">
        <v>0</v>
      </c>
    </row>
    <row r="223" spans="1:18" x14ac:dyDescent="0.2">
      <c r="A223" s="7">
        <v>2306.03395</v>
      </c>
      <c r="B223" s="3" t="s">
        <v>17</v>
      </c>
      <c r="C223" s="3">
        <v>12</v>
      </c>
      <c r="D223" s="4">
        <v>7.7709388732910103</v>
      </c>
      <c r="E223" s="4">
        <v>0.21623897552490201</v>
      </c>
      <c r="F223" s="3">
        <v>12</v>
      </c>
      <c r="G223" s="4">
        <v>13.054639577865601</v>
      </c>
      <c r="H223" s="4">
        <v>10.1227962970733</v>
      </c>
      <c r="I223" s="3">
        <v>12</v>
      </c>
      <c r="J223" s="4">
        <v>7.6081249713897696</v>
      </c>
      <c r="K223" s="4">
        <v>0.17001175880432101</v>
      </c>
      <c r="L223" s="3">
        <v>12</v>
      </c>
      <c r="M223" s="4">
        <v>6.26031470298767</v>
      </c>
      <c r="N223" s="4">
        <v>0.219470739364624</v>
      </c>
      <c r="O223" s="3" t="b">
        <v>0</v>
      </c>
      <c r="P223" s="3" t="b">
        <v>0</v>
      </c>
      <c r="Q223" s="3" t="b">
        <v>0</v>
      </c>
      <c r="R223" s="3" t="b">
        <v>0</v>
      </c>
    </row>
    <row r="224" spans="1:18" x14ac:dyDescent="0.2">
      <c r="A224" s="7">
        <v>2306.0388800000001</v>
      </c>
      <c r="B224" s="3" t="s">
        <v>13</v>
      </c>
      <c r="C224" s="3">
        <v>0</v>
      </c>
      <c r="D224" s="4">
        <v>5.1426408290863002</v>
      </c>
      <c r="E224" s="4">
        <v>0.21720552444457999</v>
      </c>
      <c r="F224" s="3">
        <v>0</v>
      </c>
      <c r="G224" s="4">
        <v>18.024008512496899</v>
      </c>
      <c r="H224" s="4">
        <v>0.167993783950805</v>
      </c>
      <c r="I224" s="3">
        <v>0</v>
      </c>
      <c r="J224" s="4">
        <v>15.5713982582092</v>
      </c>
      <c r="K224" s="4">
        <v>0.11732125282287501</v>
      </c>
      <c r="L224" s="3">
        <v>0</v>
      </c>
      <c r="M224" s="4">
        <v>12.882101297378499</v>
      </c>
      <c r="N224" s="4">
        <v>0.17826485633850001</v>
      </c>
      <c r="O224" s="3" t="b">
        <v>1</v>
      </c>
      <c r="P224" s="3" t="b">
        <v>1</v>
      </c>
      <c r="Q224" s="3" t="b">
        <v>1</v>
      </c>
      <c r="R224" s="3" t="b">
        <v>1</v>
      </c>
    </row>
    <row r="225" spans="1:18" x14ac:dyDescent="0.2">
      <c r="A225" s="7">
        <v>2306.0022399999998</v>
      </c>
      <c r="B225" s="3" t="s">
        <v>18</v>
      </c>
      <c r="C225" s="3">
        <v>0</v>
      </c>
      <c r="D225" s="4">
        <v>8.76554083824157</v>
      </c>
      <c r="E225" s="4">
        <v>0.11797142028808499</v>
      </c>
      <c r="F225" s="3">
        <v>0</v>
      </c>
      <c r="G225" s="4">
        <v>10.3842966556549</v>
      </c>
      <c r="H225" s="4">
        <v>0.17161107063293399</v>
      </c>
      <c r="I225" s="3">
        <v>0</v>
      </c>
      <c r="J225" s="4">
        <v>5.7958178520202601</v>
      </c>
      <c r="K225" s="4">
        <v>0.1159508228302</v>
      </c>
      <c r="L225" s="3">
        <v>0</v>
      </c>
      <c r="M225" s="4">
        <v>4.8502120971679599</v>
      </c>
      <c r="N225" s="4">
        <v>0.11693143844604401</v>
      </c>
      <c r="O225" s="3" t="b">
        <v>0</v>
      </c>
      <c r="P225" s="3" t="b">
        <v>1</v>
      </c>
      <c r="Q225" s="3" t="b">
        <v>1</v>
      </c>
      <c r="R225" s="3" t="b">
        <v>0</v>
      </c>
    </row>
    <row r="226" spans="1:18" x14ac:dyDescent="0.2">
      <c r="A226" s="7">
        <v>2306.0003400000001</v>
      </c>
      <c r="B226" s="3" t="s">
        <v>52</v>
      </c>
      <c r="C226" s="3">
        <v>0</v>
      </c>
      <c r="D226" s="4">
        <v>24.5847680568695</v>
      </c>
      <c r="E226" s="4">
        <v>0.21773791313171301</v>
      </c>
      <c r="F226" s="3">
        <v>0</v>
      </c>
      <c r="G226" s="4">
        <v>36.833845853805499</v>
      </c>
      <c r="H226" s="4">
        <v>0.16688561439514099</v>
      </c>
      <c r="I226" s="3">
        <v>0</v>
      </c>
      <c r="J226" s="4">
        <v>32.651231527328399</v>
      </c>
      <c r="K226" s="4">
        <v>0.16936826705932601</v>
      </c>
      <c r="L226" s="3">
        <v>0</v>
      </c>
      <c r="M226" s="4">
        <v>28.257798671722401</v>
      </c>
      <c r="N226" s="4">
        <v>0.17067193984985299</v>
      </c>
      <c r="O226" s="3" t="b">
        <v>0</v>
      </c>
      <c r="P226" s="3" t="b">
        <v>1</v>
      </c>
      <c r="Q226" s="3" t="b">
        <v>1</v>
      </c>
      <c r="R226" s="3" t="b">
        <v>0</v>
      </c>
    </row>
    <row r="227" spans="1:18" x14ac:dyDescent="0.2">
      <c r="A227" s="7">
        <v>2306.0019299999999</v>
      </c>
      <c r="B227" s="3" t="s">
        <v>16</v>
      </c>
      <c r="C227" s="3">
        <v>0</v>
      </c>
      <c r="D227" s="4">
        <v>4.3008875846862704</v>
      </c>
      <c r="E227" s="4">
        <v>0.21893692016601499</v>
      </c>
      <c r="F227" s="3">
        <v>0</v>
      </c>
      <c r="G227" s="4">
        <v>14.8124020099639</v>
      </c>
      <c r="H227" s="4">
        <v>0.17245054244995101</v>
      </c>
      <c r="I227" s="3">
        <v>0</v>
      </c>
      <c r="J227" s="4">
        <v>13.3242950439453</v>
      </c>
      <c r="K227" s="4">
        <v>0.17404699325561501</v>
      </c>
      <c r="L227" s="3">
        <v>0</v>
      </c>
      <c r="M227" s="4">
        <v>9.5793213844299299</v>
      </c>
      <c r="N227" s="4">
        <v>0.17180681228637601</v>
      </c>
      <c r="O227" s="3" t="b">
        <v>1</v>
      </c>
      <c r="P227" s="3" t="b">
        <v>1</v>
      </c>
      <c r="Q227" s="3" t="b">
        <v>1</v>
      </c>
      <c r="R227" s="3" t="b">
        <v>1</v>
      </c>
    </row>
    <row r="228" spans="1:18" x14ac:dyDescent="0.2">
      <c r="A228" s="7">
        <v>2306.0084400000001</v>
      </c>
      <c r="B228" s="3" t="s">
        <v>23</v>
      </c>
      <c r="C228" s="3">
        <v>0</v>
      </c>
      <c r="D228" s="4">
        <v>3.53935551643371</v>
      </c>
      <c r="E228" s="4">
        <v>0.219297885894775</v>
      </c>
      <c r="F228" s="3">
        <v>0</v>
      </c>
      <c r="G228" s="4">
        <v>12.0195972919464</v>
      </c>
      <c r="H228" s="4">
        <v>0.16896700859069799</v>
      </c>
      <c r="I228" s="3">
        <v>0</v>
      </c>
      <c r="J228" s="4">
        <v>10.6804239749908</v>
      </c>
      <c r="K228" s="4">
        <v>0.17188429832458399</v>
      </c>
      <c r="L228" s="3">
        <v>0</v>
      </c>
      <c r="M228" s="4">
        <v>8.2217171192169101</v>
      </c>
      <c r="N228" s="4">
        <v>0.168893337249755</v>
      </c>
      <c r="O228" s="3" t="b">
        <v>1</v>
      </c>
      <c r="P228" s="3" t="b">
        <v>1</v>
      </c>
      <c r="Q228" s="3" t="b">
        <v>1</v>
      </c>
      <c r="R228" s="3" t="b">
        <v>1</v>
      </c>
    </row>
    <row r="229" spans="1:18" x14ac:dyDescent="0.2">
      <c r="A229" s="7">
        <v>2306.0040300000001</v>
      </c>
      <c r="B229" s="3" t="s">
        <v>21</v>
      </c>
      <c r="C229" s="3">
        <v>0</v>
      </c>
      <c r="D229" s="4">
        <v>8.6862044334411603</v>
      </c>
      <c r="E229" s="4">
        <v>0.22067427635192799</v>
      </c>
      <c r="F229" s="3">
        <v>0</v>
      </c>
      <c r="G229" s="4">
        <v>42.769756317138601</v>
      </c>
      <c r="H229" s="4">
        <v>0.16884016990661599</v>
      </c>
      <c r="I229" s="3">
        <v>0</v>
      </c>
      <c r="J229" s="4">
        <v>34.638358592986997</v>
      </c>
      <c r="K229" s="4">
        <v>0.11646008491516099</v>
      </c>
      <c r="L229" s="3">
        <v>0</v>
      </c>
      <c r="M229" s="4">
        <v>28.233777999877901</v>
      </c>
      <c r="N229" s="4">
        <v>0.17078161239624001</v>
      </c>
      <c r="O229" s="3" t="b">
        <v>1</v>
      </c>
      <c r="P229" s="3" t="b">
        <v>1</v>
      </c>
      <c r="Q229" s="3" t="b">
        <v>1</v>
      </c>
      <c r="R229" s="3" t="b">
        <v>1</v>
      </c>
    </row>
    <row r="230" spans="1:18" x14ac:dyDescent="0.2">
      <c r="A230" s="7">
        <v>2306.0420899999999</v>
      </c>
      <c r="B230" s="3" t="s">
        <v>16</v>
      </c>
      <c r="C230" s="3">
        <v>12</v>
      </c>
      <c r="D230" s="4">
        <v>5.2027056217193604</v>
      </c>
      <c r="E230" s="4">
        <v>0.275199174880981</v>
      </c>
      <c r="F230" s="3">
        <v>12</v>
      </c>
      <c r="G230" s="4">
        <v>6.3506910800933802</v>
      </c>
      <c r="H230" s="4">
        <v>6.2222542762756303</v>
      </c>
      <c r="I230" s="3">
        <v>12</v>
      </c>
      <c r="J230" s="4">
        <v>5.3493132591247496</v>
      </c>
      <c r="K230" s="4">
        <v>0.17094397544860801</v>
      </c>
      <c r="L230" s="3">
        <v>12</v>
      </c>
      <c r="M230" s="4">
        <v>3.6893758773803702</v>
      </c>
      <c r="N230" s="4">
        <v>0.17250394821166901</v>
      </c>
      <c r="O230" s="3" t="b">
        <v>0</v>
      </c>
      <c r="P230" s="3" t="b">
        <v>0</v>
      </c>
      <c r="Q230" s="3" t="b">
        <v>1</v>
      </c>
      <c r="R230" s="3" t="b">
        <v>0</v>
      </c>
    </row>
    <row r="231" spans="1:18" x14ac:dyDescent="0.2">
      <c r="A231" s="7">
        <v>2306.0128399999999</v>
      </c>
      <c r="B231" s="3" t="s">
        <v>10</v>
      </c>
      <c r="C231" s="3">
        <v>0</v>
      </c>
      <c r="D231" s="4">
        <v>6.7515773773193297</v>
      </c>
      <c r="E231" s="4">
        <v>0.326783657073974</v>
      </c>
      <c r="F231" s="3">
        <v>0</v>
      </c>
      <c r="G231" s="4">
        <v>31.1939325332641</v>
      </c>
      <c r="H231" s="4">
        <v>0.16998672485351499</v>
      </c>
      <c r="I231" s="3">
        <v>0</v>
      </c>
      <c r="J231" s="4">
        <v>26.988553762435899</v>
      </c>
      <c r="K231" s="4">
        <v>0.17196226119995101</v>
      </c>
      <c r="L231" s="3">
        <v>0</v>
      </c>
      <c r="M231" s="4">
        <v>20.041591167449901</v>
      </c>
      <c r="N231" s="4">
        <v>0.168800354003906</v>
      </c>
      <c r="O231" s="3" t="b">
        <v>0</v>
      </c>
      <c r="P231" s="3" t="b">
        <v>1</v>
      </c>
      <c r="Q231" s="3" t="b">
        <v>1</v>
      </c>
      <c r="R231" s="3" t="b">
        <v>0</v>
      </c>
    </row>
    <row r="232" spans="1:18" x14ac:dyDescent="0.2">
      <c r="A232" s="7">
        <v>2306.0137199999999</v>
      </c>
      <c r="B232" s="3" t="s">
        <v>13</v>
      </c>
      <c r="C232" s="3">
        <v>0</v>
      </c>
      <c r="D232" s="4">
        <v>14.330843687057399</v>
      </c>
      <c r="E232" s="4">
        <v>0.118884801864624</v>
      </c>
      <c r="F232" s="3">
        <v>0</v>
      </c>
      <c r="G232" s="4">
        <v>16.471120595932</v>
      </c>
      <c r="H232" s="4">
        <v>0.16857743263244601</v>
      </c>
      <c r="I232" s="3">
        <v>0</v>
      </c>
      <c r="J232" s="4">
        <v>14.2241086959838</v>
      </c>
      <c r="K232" s="4">
        <v>0.115730285644531</v>
      </c>
      <c r="L232" s="3">
        <v>0</v>
      </c>
      <c r="M232" s="4">
        <v>12.316921949386501</v>
      </c>
      <c r="N232" s="4">
        <v>0.17434716224670399</v>
      </c>
      <c r="O232" s="3" t="b">
        <v>0</v>
      </c>
      <c r="P232" s="3" t="b">
        <v>1</v>
      </c>
      <c r="Q232" s="3" t="b">
        <v>1</v>
      </c>
      <c r="R232" s="3" t="b">
        <v>0</v>
      </c>
    </row>
    <row r="233" spans="1:18" x14ac:dyDescent="0.2">
      <c r="A233" s="7">
        <v>2306.0028600000001</v>
      </c>
      <c r="B233" s="3" t="s">
        <v>23</v>
      </c>
      <c r="C233" s="3">
        <v>0</v>
      </c>
      <c r="D233" s="4">
        <v>23.539082765579199</v>
      </c>
      <c r="E233" s="4">
        <v>0.21650600433349601</v>
      </c>
      <c r="F233" s="3">
        <v>0</v>
      </c>
      <c r="G233" s="4">
        <v>42.470870733261101</v>
      </c>
      <c r="H233" s="4">
        <v>0.214406728744506</v>
      </c>
      <c r="I233" s="3">
        <v>0</v>
      </c>
      <c r="J233" s="4">
        <v>37.282210111617999</v>
      </c>
      <c r="K233" s="4">
        <v>0.16787075996398901</v>
      </c>
      <c r="L233" s="3">
        <v>0</v>
      </c>
      <c r="M233" s="4">
        <v>30.373202085494899</v>
      </c>
      <c r="N233" s="4">
        <v>0.17019248008728</v>
      </c>
      <c r="O233" s="3" t="b">
        <v>0</v>
      </c>
      <c r="P233" s="3" t="b">
        <v>0</v>
      </c>
      <c r="Q233" s="3" t="b">
        <v>1</v>
      </c>
      <c r="R233" s="3" t="b">
        <v>0</v>
      </c>
    </row>
    <row r="234" spans="1:18" x14ac:dyDescent="0.2">
      <c r="A234" s="7">
        <v>2306.01179</v>
      </c>
      <c r="B234" s="3" t="s">
        <v>53</v>
      </c>
      <c r="C234" s="3">
        <v>0</v>
      </c>
      <c r="D234" s="4">
        <v>4.5989456176757804</v>
      </c>
      <c r="E234" s="4">
        <v>0.21940493583679199</v>
      </c>
      <c r="F234" s="3">
        <v>0</v>
      </c>
      <c r="G234" s="4">
        <v>15.2338376045227</v>
      </c>
      <c r="H234" s="4">
        <v>0.1710045337677</v>
      </c>
      <c r="I234" s="3">
        <v>0</v>
      </c>
      <c r="J234" s="4">
        <v>14.3457231521606</v>
      </c>
      <c r="K234" s="4">
        <v>0.116119384765625</v>
      </c>
      <c r="L234" s="3">
        <v>0</v>
      </c>
      <c r="M234" s="4">
        <v>11.241486787795999</v>
      </c>
      <c r="N234" s="4">
        <v>0.21866106986999501</v>
      </c>
      <c r="O234" s="3" t="b">
        <v>1</v>
      </c>
      <c r="P234" s="3" t="b">
        <v>1</v>
      </c>
      <c r="Q234" s="3" t="b">
        <v>1</v>
      </c>
      <c r="R234" s="3" t="b">
        <v>1</v>
      </c>
    </row>
    <row r="235" spans="1:18" x14ac:dyDescent="0.2">
      <c r="A235" s="7">
        <v>2306.0037299999999</v>
      </c>
      <c r="B235" s="3" t="s">
        <v>13</v>
      </c>
      <c r="C235" s="3">
        <v>0</v>
      </c>
      <c r="D235" s="4">
        <v>15.23641872406</v>
      </c>
      <c r="E235" s="4">
        <v>0.26847720146179199</v>
      </c>
      <c r="F235" s="3">
        <v>0</v>
      </c>
      <c r="G235" s="4">
        <v>12.568139076232899</v>
      </c>
      <c r="H235" s="4">
        <v>0.16757917404174799</v>
      </c>
      <c r="I235" s="3">
        <v>12</v>
      </c>
      <c r="J235" s="4">
        <v>10.9423294067382</v>
      </c>
      <c r="K235" s="4">
        <v>0.21837186813354401</v>
      </c>
      <c r="L235" s="3">
        <v>0</v>
      </c>
      <c r="M235" s="4">
        <v>8.2929656505584699</v>
      </c>
      <c r="N235" s="4">
        <v>0.16904282569885201</v>
      </c>
      <c r="O235" s="3" t="b">
        <v>0</v>
      </c>
      <c r="P235" s="3" t="b">
        <v>1</v>
      </c>
      <c r="Q235" s="3" t="b">
        <v>1</v>
      </c>
      <c r="R235" s="3" t="b">
        <v>0</v>
      </c>
    </row>
    <row r="236" spans="1:18" x14ac:dyDescent="0.2">
      <c r="A236" s="7">
        <v>2306.0140200000001</v>
      </c>
      <c r="B236" s="3" t="s">
        <v>18</v>
      </c>
      <c r="C236" s="3">
        <v>0</v>
      </c>
      <c r="D236" s="4">
        <v>27.2675185203552</v>
      </c>
      <c r="E236" s="4">
        <v>0.26858568191528298</v>
      </c>
      <c r="F236" s="3">
        <v>0</v>
      </c>
      <c r="G236" s="4">
        <v>15.958866596221901</v>
      </c>
      <c r="H236" s="4">
        <v>0.16649603843688901</v>
      </c>
      <c r="I236" s="3">
        <v>12</v>
      </c>
      <c r="J236" s="4">
        <v>14.044573783874499</v>
      </c>
      <c r="K236" s="4">
        <v>0.16644167900085399</v>
      </c>
      <c r="L236" s="3">
        <v>0</v>
      </c>
      <c r="M236" s="4">
        <v>12.0656642913818</v>
      </c>
      <c r="N236" s="4">
        <v>0.17493247985839799</v>
      </c>
      <c r="O236" s="3" t="b">
        <v>1</v>
      </c>
      <c r="P236" s="3" t="b">
        <v>1</v>
      </c>
      <c r="Q236" s="3" t="b">
        <v>1</v>
      </c>
      <c r="R236" s="3" t="b">
        <v>1</v>
      </c>
    </row>
    <row r="237" spans="1:18" x14ac:dyDescent="0.2">
      <c r="A237" s="7">
        <v>2306.0017800000001</v>
      </c>
      <c r="B237" s="3" t="s">
        <v>10</v>
      </c>
      <c r="C237" s="3">
        <v>0</v>
      </c>
      <c r="D237" s="4">
        <v>45.376530170440603</v>
      </c>
      <c r="E237" s="4">
        <v>0.218247890472412</v>
      </c>
      <c r="F237" s="3">
        <v>0</v>
      </c>
      <c r="G237" s="4">
        <v>28.6565132141113</v>
      </c>
      <c r="H237" s="4">
        <v>0.18119144439697199</v>
      </c>
      <c r="I237" s="3">
        <v>12</v>
      </c>
      <c r="J237" s="4">
        <v>23.430259466171201</v>
      </c>
      <c r="K237" s="4">
        <v>0.220892429351806</v>
      </c>
      <c r="L237" s="3">
        <v>0</v>
      </c>
      <c r="M237" s="4">
        <v>19.988907098770099</v>
      </c>
      <c r="N237" s="4">
        <v>0.17708086967468201</v>
      </c>
      <c r="O237" s="3" t="b">
        <v>0</v>
      </c>
      <c r="P237" s="3" t="b">
        <v>1</v>
      </c>
      <c r="Q237" s="3" t="b">
        <v>1</v>
      </c>
      <c r="R237" s="3" t="b">
        <v>0</v>
      </c>
    </row>
    <row r="238" spans="1:18" x14ac:dyDescent="0.2">
      <c r="A238" s="7">
        <v>2306.0213600000002</v>
      </c>
      <c r="B238" s="3" t="s">
        <v>10</v>
      </c>
      <c r="C238" s="3">
        <v>0</v>
      </c>
      <c r="D238" s="4">
        <v>5.6691784858703604</v>
      </c>
      <c r="E238" s="4">
        <v>0.31885075569152799</v>
      </c>
      <c r="F238" s="3">
        <v>0</v>
      </c>
      <c r="G238" s="4">
        <v>13.072287559509199</v>
      </c>
      <c r="H238" s="4">
        <v>0.118838548660278</v>
      </c>
      <c r="I238" s="3">
        <v>0</v>
      </c>
      <c r="J238" s="4">
        <v>11.784330844879101</v>
      </c>
      <c r="K238" s="4">
        <v>0.17093968391418399</v>
      </c>
      <c r="L238" s="3">
        <v>0</v>
      </c>
      <c r="M238" s="4">
        <v>9.5025317668914795</v>
      </c>
      <c r="N238" s="4">
        <v>0.16933250427245999</v>
      </c>
      <c r="O238" s="3" t="b">
        <v>1</v>
      </c>
      <c r="P238" s="3" t="b">
        <v>1</v>
      </c>
      <c r="Q238" s="3" t="b">
        <v>1</v>
      </c>
      <c r="R238" s="3" t="b">
        <v>1</v>
      </c>
    </row>
    <row r="239" spans="1:18" x14ac:dyDescent="0.2">
      <c r="A239" s="7">
        <v>2306.0005299999998</v>
      </c>
      <c r="B239" s="3" t="s">
        <v>54</v>
      </c>
      <c r="C239" s="3">
        <v>0</v>
      </c>
      <c r="D239" s="4">
        <v>31.7983844280242</v>
      </c>
      <c r="E239" s="4">
        <v>0.26751971244812001</v>
      </c>
      <c r="F239" s="3">
        <v>0</v>
      </c>
      <c r="G239" s="4">
        <v>21.402885198593101</v>
      </c>
      <c r="H239" s="4">
        <v>0.21912956237792899</v>
      </c>
      <c r="I239" s="3">
        <v>12</v>
      </c>
      <c r="J239" s="4">
        <v>18.863674879074001</v>
      </c>
      <c r="K239" s="4">
        <v>0.216286420822143</v>
      </c>
      <c r="L239" s="3">
        <v>0</v>
      </c>
      <c r="M239" s="4">
        <v>13.4555945396423</v>
      </c>
      <c r="N239" s="4">
        <v>0.166310310363769</v>
      </c>
      <c r="O239" s="3" t="b">
        <v>0</v>
      </c>
      <c r="P239" s="3" t="b">
        <v>1</v>
      </c>
      <c r="Q239" s="3" t="b">
        <v>1</v>
      </c>
      <c r="R239" s="3" t="b">
        <v>0</v>
      </c>
    </row>
    <row r="240" spans="1:18" x14ac:dyDescent="0.2">
      <c r="A240" s="7">
        <v>2306.09186</v>
      </c>
      <c r="B240" s="3" t="s">
        <v>10</v>
      </c>
      <c r="C240" s="3">
        <v>0</v>
      </c>
      <c r="D240" s="4">
        <v>32.936913728713897</v>
      </c>
      <c r="E240" s="4">
        <v>0.217617511749267</v>
      </c>
      <c r="F240" s="3">
        <v>0</v>
      </c>
      <c r="G240" s="4">
        <v>22.694926261901799</v>
      </c>
      <c r="H240" s="4">
        <v>0.171417951583862</v>
      </c>
      <c r="I240" s="3">
        <v>0</v>
      </c>
      <c r="J240" s="4">
        <v>19.4958608150482</v>
      </c>
      <c r="K240" s="4">
        <v>0.11630511283874501</v>
      </c>
      <c r="L240" s="3">
        <v>0</v>
      </c>
      <c r="M240" s="4">
        <v>13.867646455764699</v>
      </c>
      <c r="N240" s="4">
        <v>0.17081212997436501</v>
      </c>
      <c r="O240" s="3" t="b">
        <v>0</v>
      </c>
      <c r="P240" s="3" t="b">
        <v>1</v>
      </c>
      <c r="Q240" s="3" t="b">
        <v>1</v>
      </c>
      <c r="R240" s="3" t="b">
        <v>0</v>
      </c>
    </row>
    <row r="241" spans="1:18" x14ac:dyDescent="0.2">
      <c r="A241" s="7">
        <v>2306.0004800000002</v>
      </c>
      <c r="B241" s="3" t="s">
        <v>18</v>
      </c>
      <c r="C241" s="3">
        <v>0</v>
      </c>
      <c r="D241" s="4">
        <v>12.1101505756378</v>
      </c>
      <c r="E241" s="4">
        <v>0.36942672729492099</v>
      </c>
      <c r="F241" s="3">
        <v>0</v>
      </c>
      <c r="G241" s="4">
        <v>16.061253786087001</v>
      </c>
      <c r="H241" s="4">
        <v>0.170007944107055</v>
      </c>
      <c r="I241" s="3">
        <v>0</v>
      </c>
      <c r="J241" s="4">
        <v>13.6505320072174</v>
      </c>
      <c r="K241" s="4">
        <v>0.16830778121948201</v>
      </c>
      <c r="L241" s="3">
        <v>0</v>
      </c>
      <c r="M241" s="4">
        <v>10.441155195236201</v>
      </c>
      <c r="N241" s="4">
        <v>0.16814804077148399</v>
      </c>
      <c r="O241" s="3" t="b">
        <v>0</v>
      </c>
      <c r="P241" s="3" t="b">
        <v>1</v>
      </c>
      <c r="Q241" s="3" t="b">
        <v>1</v>
      </c>
      <c r="R241" s="3" t="b">
        <v>0</v>
      </c>
    </row>
    <row r="242" spans="1:18" x14ac:dyDescent="0.2">
      <c r="A242" s="7">
        <v>2306.1529099999998</v>
      </c>
      <c r="B242" s="3" t="s">
        <v>10</v>
      </c>
      <c r="C242" s="3">
        <v>0</v>
      </c>
      <c r="D242" s="4">
        <v>11.6017196178436</v>
      </c>
      <c r="E242" s="4">
        <v>0.167578220367431</v>
      </c>
      <c r="F242" s="3">
        <v>0</v>
      </c>
      <c r="G242" s="4">
        <v>8.1149568557739205</v>
      </c>
      <c r="H242" s="4">
        <v>0.17090868949890101</v>
      </c>
      <c r="I242" s="3">
        <v>0</v>
      </c>
      <c r="J242" s="4">
        <v>7.0552899837493896</v>
      </c>
      <c r="K242" s="4">
        <v>0.11567187309265101</v>
      </c>
      <c r="L242" s="3">
        <v>0</v>
      </c>
      <c r="M242" s="4">
        <v>6.0564098358154297</v>
      </c>
      <c r="N242" s="4">
        <v>0.16887760162353499</v>
      </c>
      <c r="O242" s="3" t="b">
        <v>1</v>
      </c>
      <c r="P242" s="3" t="b">
        <v>1</v>
      </c>
      <c r="Q242" s="3" t="b">
        <v>1</v>
      </c>
      <c r="R242" s="3" t="b">
        <v>1</v>
      </c>
    </row>
    <row r="243" spans="1:18" x14ac:dyDescent="0.2">
      <c r="A243" s="7">
        <v>2306.00054</v>
      </c>
      <c r="B243" s="3" t="s">
        <v>18</v>
      </c>
      <c r="C243" s="3">
        <v>0</v>
      </c>
      <c r="D243" s="4">
        <v>17.989656686782801</v>
      </c>
      <c r="E243" s="4">
        <v>0.21760082244873</v>
      </c>
      <c r="F243" s="3">
        <v>0</v>
      </c>
      <c r="G243" s="4">
        <v>12.257817745208699</v>
      </c>
      <c r="H243" s="4">
        <v>0.16871953010558999</v>
      </c>
      <c r="I243" s="3">
        <v>12</v>
      </c>
      <c r="J243" s="4">
        <v>10.6482758522033</v>
      </c>
      <c r="K243" s="4">
        <v>0.16681361198425201</v>
      </c>
      <c r="L243" s="3">
        <v>0</v>
      </c>
      <c r="M243" s="4">
        <v>8.0309743881225497</v>
      </c>
      <c r="N243" s="4">
        <v>0.17074847221374501</v>
      </c>
      <c r="O243" s="3" t="b">
        <v>1</v>
      </c>
      <c r="P243" s="3" t="b">
        <v>1</v>
      </c>
      <c r="Q243" s="3" t="b">
        <v>1</v>
      </c>
      <c r="R243" s="3" t="b">
        <v>1</v>
      </c>
    </row>
    <row r="244" spans="1:18" x14ac:dyDescent="0.2">
      <c r="A244" s="7">
        <v>2306.0088000000001</v>
      </c>
      <c r="B244" s="3"/>
      <c r="C244" s="3">
        <v>12</v>
      </c>
      <c r="D244" s="4">
        <v>0.77682924270629805</v>
      </c>
      <c r="E244" s="4">
        <v>0.72470545768737704</v>
      </c>
      <c r="F244" s="3">
        <v>12</v>
      </c>
      <c r="G244" s="4">
        <v>0.57285976409912098</v>
      </c>
      <c r="H244" s="4">
        <v>0.58864474296569802</v>
      </c>
      <c r="I244" s="3">
        <v>12</v>
      </c>
      <c r="J244" s="4">
        <v>0.61980199813842696</v>
      </c>
      <c r="K244" s="4">
        <v>0.116433858871459</v>
      </c>
      <c r="L244" s="3">
        <v>12</v>
      </c>
      <c r="M244" s="4">
        <v>0.62188696861267001</v>
      </c>
      <c r="N244" s="4">
        <v>0.170815229415893</v>
      </c>
      <c r="O244" s="3" t="b">
        <v>0</v>
      </c>
      <c r="P244" s="3" t="b">
        <v>0</v>
      </c>
      <c r="Q244" s="3" t="b">
        <v>1</v>
      </c>
      <c r="R244" s="3" t="b">
        <v>0</v>
      </c>
    </row>
    <row r="245" spans="1:18" x14ac:dyDescent="0.2">
      <c r="A245" s="7">
        <v>2306.1050300000002</v>
      </c>
      <c r="B245" s="3" t="s">
        <v>23</v>
      </c>
      <c r="C245" s="3">
        <v>12</v>
      </c>
      <c r="D245" s="4">
        <v>6.6473324298858598</v>
      </c>
      <c r="E245" s="4">
        <v>0.333512783050537</v>
      </c>
      <c r="F245" s="3">
        <v>12</v>
      </c>
      <c r="G245" s="4">
        <v>4.1405694484710596</v>
      </c>
      <c r="H245" s="4">
        <v>3.95763063430786</v>
      </c>
      <c r="I245" s="3">
        <v>12</v>
      </c>
      <c r="J245" s="4">
        <v>3.88745737075805</v>
      </c>
      <c r="K245" s="4">
        <v>0.170016288757324</v>
      </c>
      <c r="L245" s="3">
        <v>12</v>
      </c>
      <c r="M245" s="4">
        <v>3.0011796951293901</v>
      </c>
      <c r="N245" s="4">
        <v>0.168584585189819</v>
      </c>
      <c r="O245" s="3" t="b">
        <v>1</v>
      </c>
      <c r="P245" s="3" t="b">
        <v>0</v>
      </c>
      <c r="Q245" s="3" t="b">
        <v>1</v>
      </c>
      <c r="R245" s="3" t="b">
        <v>1</v>
      </c>
    </row>
    <row r="246" spans="1:18" x14ac:dyDescent="0.2">
      <c r="A246" s="7">
        <v>2306.0007599999999</v>
      </c>
      <c r="B246" s="3" t="s">
        <v>11</v>
      </c>
      <c r="C246" s="3">
        <v>0</v>
      </c>
      <c r="D246" s="4">
        <v>7.5168874263763401</v>
      </c>
      <c r="E246" s="4">
        <v>0.36880755424499501</v>
      </c>
      <c r="F246" s="3">
        <v>0</v>
      </c>
      <c r="G246" s="4">
        <v>19.8429579734802</v>
      </c>
      <c r="H246" s="4">
        <v>0.11728405952453599</v>
      </c>
      <c r="I246" s="3">
        <v>0</v>
      </c>
      <c r="J246" s="4">
        <v>17.816728591918899</v>
      </c>
      <c r="K246" s="4">
        <v>0.17096900939941401</v>
      </c>
      <c r="L246" s="3">
        <v>0</v>
      </c>
      <c r="M246" s="4">
        <v>13.0968329906463</v>
      </c>
      <c r="N246" s="4">
        <v>0.16781711578369099</v>
      </c>
      <c r="O246" s="3" t="b">
        <v>0</v>
      </c>
      <c r="P246" s="3" t="b">
        <v>1</v>
      </c>
      <c r="Q246" s="3" t="b">
        <v>0</v>
      </c>
      <c r="R246" s="3" t="b">
        <v>0</v>
      </c>
    </row>
    <row r="247" spans="1:18" x14ac:dyDescent="0.2">
      <c r="A247" s="7">
        <v>2306.0004300000001</v>
      </c>
      <c r="B247" s="3" t="s">
        <v>34</v>
      </c>
      <c r="C247" s="3">
        <v>0</v>
      </c>
      <c r="D247" s="4">
        <v>24.1577694416046</v>
      </c>
      <c r="E247" s="4">
        <v>0.218032836914062</v>
      </c>
      <c r="F247" s="3">
        <v>0</v>
      </c>
      <c r="G247" s="4">
        <v>16.1975529193878</v>
      </c>
      <c r="H247" s="4">
        <v>0.17573928833007799</v>
      </c>
      <c r="I247" s="3">
        <v>0</v>
      </c>
      <c r="J247" s="4">
        <v>14.0388758182525</v>
      </c>
      <c r="K247" s="4">
        <v>0.173827409744262</v>
      </c>
      <c r="L247" s="3">
        <v>0</v>
      </c>
      <c r="M247" s="4">
        <v>11.2317810058593</v>
      </c>
      <c r="N247" s="4">
        <v>0.16830754280090299</v>
      </c>
      <c r="O247" s="3" t="b">
        <v>1</v>
      </c>
      <c r="P247" s="3" t="b">
        <v>1</v>
      </c>
      <c r="Q247" s="3" t="b">
        <v>1</v>
      </c>
      <c r="R247" s="3" t="b">
        <v>1</v>
      </c>
    </row>
    <row r="248" spans="1:18" x14ac:dyDescent="0.2">
      <c r="A248" s="7">
        <v>2306.0016300000002</v>
      </c>
      <c r="B248" s="3" t="s">
        <v>55</v>
      </c>
      <c r="C248" s="3">
        <v>0</v>
      </c>
      <c r="D248" s="4">
        <v>17.873317480087199</v>
      </c>
      <c r="E248" s="4">
        <v>0.36911034584045399</v>
      </c>
      <c r="F248" s="3">
        <v>0</v>
      </c>
      <c r="G248" s="4">
        <v>12.502118110656699</v>
      </c>
      <c r="H248" s="4">
        <v>24.1174426078796</v>
      </c>
      <c r="I248" s="3">
        <v>12</v>
      </c>
      <c r="J248" s="4">
        <v>11.335206747055</v>
      </c>
      <c r="K248" s="4">
        <v>0.22652673721313399</v>
      </c>
      <c r="L248" s="3">
        <v>12</v>
      </c>
      <c r="M248" s="4">
        <v>9.9995033740997297</v>
      </c>
      <c r="N248" s="4">
        <v>0.1767578125</v>
      </c>
      <c r="O248" s="3" t="b">
        <v>1</v>
      </c>
      <c r="P248" s="3" t="b">
        <v>0</v>
      </c>
      <c r="Q248" s="3" t="b">
        <v>1</v>
      </c>
      <c r="R248" s="3" t="b">
        <v>1</v>
      </c>
    </row>
    <row r="249" spans="1:18" x14ac:dyDescent="0.2">
      <c r="A249" s="7">
        <v>2306.0230299999998</v>
      </c>
      <c r="B249" s="3" t="s">
        <v>10</v>
      </c>
      <c r="C249" s="3">
        <v>0</v>
      </c>
      <c r="D249" s="4">
        <v>10.8100056648254</v>
      </c>
      <c r="E249" s="4">
        <v>0.26734113693237299</v>
      </c>
      <c r="F249" s="3">
        <v>0</v>
      </c>
      <c r="G249" s="4">
        <v>32.2712624073028</v>
      </c>
      <c r="H249" s="4">
        <v>0.167246103286743</v>
      </c>
      <c r="I249" s="3">
        <v>0</v>
      </c>
      <c r="J249" s="4">
        <v>33.370534896850501</v>
      </c>
      <c r="K249" s="4">
        <v>0.17139124870300201</v>
      </c>
      <c r="L249" s="3">
        <v>0</v>
      </c>
      <c r="M249" s="4">
        <v>20.351256608962998</v>
      </c>
      <c r="N249" s="4">
        <v>0.16833543777465801</v>
      </c>
      <c r="O249" s="3" t="b">
        <v>0</v>
      </c>
      <c r="P249" s="3" t="b">
        <v>1</v>
      </c>
      <c r="Q249" s="3" t="b">
        <v>1</v>
      </c>
      <c r="R249" s="3" t="b">
        <v>0</v>
      </c>
    </row>
    <row r="250" spans="1:18" x14ac:dyDescent="0.2">
      <c r="A250" s="7">
        <v>2306.0066099999999</v>
      </c>
      <c r="B250" s="3" t="s">
        <v>13</v>
      </c>
      <c r="C250" s="3">
        <v>0</v>
      </c>
      <c r="D250" s="4">
        <v>7.3040683269500697</v>
      </c>
      <c r="E250" s="4">
        <v>0.11564970016479401</v>
      </c>
      <c r="F250" s="3">
        <v>0</v>
      </c>
      <c r="G250" s="4">
        <v>6.6589241027831996</v>
      </c>
      <c r="H250" s="4">
        <v>0.17717242240905701</v>
      </c>
      <c r="I250" s="3">
        <v>0</v>
      </c>
      <c r="J250" s="4">
        <v>6.35518050193786</v>
      </c>
      <c r="K250" s="4">
        <v>0.168423652648925</v>
      </c>
      <c r="L250" s="3">
        <v>0</v>
      </c>
      <c r="M250" s="4">
        <v>3.7585606575012198</v>
      </c>
      <c r="N250" s="4">
        <v>0.169300317764282</v>
      </c>
      <c r="O250" s="3" t="b">
        <v>1</v>
      </c>
      <c r="P250" s="3" t="b">
        <v>1</v>
      </c>
      <c r="Q250" s="3" t="b">
        <v>1</v>
      </c>
      <c r="R250" s="3" t="b">
        <v>1</v>
      </c>
    </row>
    <row r="251" spans="1:18" x14ac:dyDescent="0.2">
      <c r="A251" s="7">
        <v>2306.1634600000002</v>
      </c>
      <c r="B251" s="3" t="s">
        <v>10</v>
      </c>
      <c r="C251" s="3">
        <v>0</v>
      </c>
      <c r="D251" s="4">
        <v>7.4623019695281902</v>
      </c>
      <c r="E251" s="4">
        <v>0.21826553344726499</v>
      </c>
      <c r="F251" s="3">
        <v>0</v>
      </c>
      <c r="G251" s="4">
        <v>20.914488554000801</v>
      </c>
      <c r="H251" s="4">
        <v>0.174349784851074</v>
      </c>
      <c r="I251" s="3">
        <v>0</v>
      </c>
      <c r="J251" s="4">
        <v>19.2220153808593</v>
      </c>
      <c r="K251" s="4">
        <v>0.171597003936767</v>
      </c>
      <c r="L251" s="3">
        <v>0</v>
      </c>
      <c r="M251" s="4">
        <v>13.456602811813299</v>
      </c>
      <c r="N251" s="4">
        <v>0.17689609527587799</v>
      </c>
      <c r="O251" s="3" t="b">
        <v>0</v>
      </c>
      <c r="P251" s="3" t="b">
        <v>1</v>
      </c>
      <c r="Q251" s="3" t="b">
        <v>1</v>
      </c>
      <c r="R251" s="3" t="b">
        <v>0</v>
      </c>
    </row>
    <row r="252" spans="1:18" x14ac:dyDescent="0.2">
      <c r="A252" s="7">
        <v>2306.0179899999998</v>
      </c>
      <c r="B252" s="3" t="s">
        <v>10</v>
      </c>
      <c r="C252" s="3">
        <v>12</v>
      </c>
      <c r="D252" s="4">
        <v>5.7553362846374503</v>
      </c>
      <c r="E252" s="4">
        <v>5.2541973590850803</v>
      </c>
      <c r="F252" s="3">
        <v>12</v>
      </c>
      <c r="G252" s="4">
        <v>6.0349850654601997</v>
      </c>
      <c r="H252" s="4">
        <v>5.7018802165985099</v>
      </c>
      <c r="I252" s="3">
        <v>12</v>
      </c>
      <c r="J252" s="4">
        <v>5.3153390884399396</v>
      </c>
      <c r="K252" s="4">
        <v>0.21825313568115201</v>
      </c>
      <c r="L252" s="3">
        <v>12</v>
      </c>
      <c r="M252" s="4">
        <v>3.7406415939331001</v>
      </c>
      <c r="N252" s="4">
        <v>0.168097019195556</v>
      </c>
      <c r="O252" s="3" t="b">
        <v>0</v>
      </c>
      <c r="P252" s="3" t="b">
        <v>0</v>
      </c>
      <c r="Q252" s="3" t="b">
        <v>1</v>
      </c>
      <c r="R252" s="3" t="b">
        <v>0</v>
      </c>
    </row>
    <row r="253" spans="1:18" x14ac:dyDescent="0.2">
      <c r="A253" s="7">
        <v>2306.0000799999998</v>
      </c>
      <c r="B253" s="3" t="s">
        <v>10</v>
      </c>
      <c r="C253" s="3">
        <v>0</v>
      </c>
      <c r="D253" s="4">
        <v>6.9744000434875399</v>
      </c>
      <c r="E253" s="4">
        <v>0.26938104629516602</v>
      </c>
      <c r="F253" s="3">
        <v>0</v>
      </c>
      <c r="G253" s="4">
        <v>29.6408081054687</v>
      </c>
      <c r="H253" s="4">
        <v>0.17068362236022899</v>
      </c>
      <c r="I253" s="3">
        <v>0</v>
      </c>
      <c r="J253" s="4">
        <v>27.016806602477999</v>
      </c>
      <c r="K253" s="4">
        <v>0.172290563583374</v>
      </c>
      <c r="L253" s="3">
        <v>0</v>
      </c>
      <c r="M253" s="4">
        <v>17.289794206619199</v>
      </c>
      <c r="N253" s="4">
        <v>0.173320531845092</v>
      </c>
      <c r="O253" s="3" t="b">
        <v>0</v>
      </c>
      <c r="P253" s="3" t="b">
        <v>1</v>
      </c>
      <c r="Q253" s="3" t="b">
        <v>1</v>
      </c>
      <c r="R253" s="3" t="b">
        <v>0</v>
      </c>
    </row>
    <row r="254" spans="1:18" x14ac:dyDescent="0.2">
      <c r="A254" s="7">
        <v>2306.0203299999998</v>
      </c>
      <c r="B254" s="3" t="s">
        <v>18</v>
      </c>
      <c r="C254" s="3">
        <v>0</v>
      </c>
      <c r="D254" s="4">
        <v>5.7009601593017498</v>
      </c>
      <c r="E254" s="4">
        <v>0.27778983116149902</v>
      </c>
      <c r="F254" s="3">
        <v>0</v>
      </c>
      <c r="G254" s="4">
        <v>18.9007632732391</v>
      </c>
      <c r="H254" s="4">
        <v>0.17049598693847601</v>
      </c>
      <c r="I254" s="3">
        <v>0</v>
      </c>
      <c r="J254" s="4">
        <v>17.1443610191345</v>
      </c>
      <c r="K254" s="4">
        <v>0.116011619567871</v>
      </c>
      <c r="L254" s="3">
        <v>0</v>
      </c>
      <c r="M254" s="4">
        <v>13.223992824554401</v>
      </c>
      <c r="N254" s="4">
        <v>0.167352199554443</v>
      </c>
      <c r="O254" s="3" t="b">
        <v>1</v>
      </c>
      <c r="P254" s="3" t="b">
        <v>1</v>
      </c>
      <c r="Q254" s="3" t="b">
        <v>1</v>
      </c>
      <c r="R254" s="3" t="b">
        <v>1</v>
      </c>
    </row>
    <row r="255" spans="1:18" x14ac:dyDescent="0.2">
      <c r="A255" s="7">
        <v>2306.0154400000001</v>
      </c>
      <c r="B255" s="3" t="s">
        <v>10</v>
      </c>
      <c r="C255" s="3">
        <v>0</v>
      </c>
      <c r="D255" s="4">
        <v>18.426845550537099</v>
      </c>
      <c r="E255" s="4">
        <v>0.14337110519409099</v>
      </c>
      <c r="F255" s="3">
        <v>0</v>
      </c>
      <c r="G255" s="4">
        <v>20.791859626770002</v>
      </c>
      <c r="H255" s="4">
        <v>0.16824293136596599</v>
      </c>
      <c r="I255" s="3">
        <v>12</v>
      </c>
      <c r="J255" s="4">
        <v>19.7914044857025</v>
      </c>
      <c r="K255" s="4">
        <v>0.216932773590087</v>
      </c>
      <c r="L255" s="3">
        <v>0</v>
      </c>
      <c r="M255" s="4">
        <v>14.2281708717346</v>
      </c>
      <c r="N255" s="4">
        <v>0.17521548271179199</v>
      </c>
      <c r="O255" s="3" t="b">
        <v>0</v>
      </c>
      <c r="P255" s="3" t="b">
        <v>1</v>
      </c>
      <c r="Q255" s="3" t="b">
        <v>1</v>
      </c>
      <c r="R255" s="3" t="b">
        <v>0</v>
      </c>
    </row>
    <row r="256" spans="1:18" x14ac:dyDescent="0.2">
      <c r="A256" s="7">
        <v>2306.0091600000001</v>
      </c>
      <c r="B256" s="3" t="s">
        <v>13</v>
      </c>
      <c r="C256" s="3">
        <v>0</v>
      </c>
      <c r="D256" s="4">
        <v>11.2269809246063</v>
      </c>
      <c r="E256" s="4">
        <v>0.17240118980407701</v>
      </c>
      <c r="F256" s="3">
        <v>0</v>
      </c>
      <c r="G256" s="4">
        <v>13.2204329967498</v>
      </c>
      <c r="H256" s="4">
        <v>0.16793370246887199</v>
      </c>
      <c r="I256" s="3">
        <v>12</v>
      </c>
      <c r="J256" s="4">
        <v>12.5920660495758</v>
      </c>
      <c r="K256" s="4">
        <v>0.220142602920532</v>
      </c>
      <c r="L256" s="3">
        <v>0</v>
      </c>
      <c r="M256" s="4">
        <v>9.8345651626586896</v>
      </c>
      <c r="N256" s="4">
        <v>0.23302721977233801</v>
      </c>
      <c r="O256" s="3" t="b">
        <v>1</v>
      </c>
      <c r="P256" s="3" t="b">
        <v>1</v>
      </c>
      <c r="Q256" s="3" t="b">
        <v>1</v>
      </c>
      <c r="R256" s="3" t="b">
        <v>1</v>
      </c>
    </row>
    <row r="257" spans="1:18" x14ac:dyDescent="0.2">
      <c r="A257" s="7">
        <v>2306.06151</v>
      </c>
      <c r="B257" s="3" t="s">
        <v>56</v>
      </c>
      <c r="C257" s="3">
        <v>0</v>
      </c>
      <c r="D257" s="4">
        <v>5.6501352787017796</v>
      </c>
      <c r="E257" s="4">
        <v>0.219815969467163</v>
      </c>
      <c r="F257" s="3">
        <v>0</v>
      </c>
      <c r="G257" s="4">
        <v>19.4132142066955</v>
      </c>
      <c r="H257" s="4">
        <v>0.16989874839782701</v>
      </c>
      <c r="I257" s="3">
        <v>0</v>
      </c>
      <c r="J257" s="4">
        <v>17.827012300491301</v>
      </c>
      <c r="K257" s="4">
        <v>0.116133689880371</v>
      </c>
      <c r="L257" s="3">
        <v>0</v>
      </c>
      <c r="M257" s="4">
        <v>11.088747739791801</v>
      </c>
      <c r="N257" s="4">
        <v>0.168012380599975</v>
      </c>
      <c r="O257" s="3" t="b">
        <v>0</v>
      </c>
      <c r="P257" s="3" t="b">
        <v>1</v>
      </c>
      <c r="Q257" s="3" t="b">
        <v>1</v>
      </c>
      <c r="R257" s="3" t="b">
        <v>0</v>
      </c>
    </row>
    <row r="258" spans="1:18" x14ac:dyDescent="0.2">
      <c r="A258" s="7">
        <v>2306.0037200000002</v>
      </c>
      <c r="B258" s="3" t="s">
        <v>23</v>
      </c>
      <c r="C258" s="3">
        <v>0</v>
      </c>
      <c r="D258" s="4">
        <v>5.1451876163482604</v>
      </c>
      <c r="E258" s="4">
        <v>0.217243671417236</v>
      </c>
      <c r="F258" s="3">
        <v>0</v>
      </c>
      <c r="G258" s="4">
        <v>22.017312288284302</v>
      </c>
      <c r="H258" s="4">
        <v>0.17471289634704501</v>
      </c>
      <c r="I258" s="3">
        <v>0</v>
      </c>
      <c r="J258" s="4">
        <v>21.1817879676818</v>
      </c>
      <c r="K258" s="4">
        <v>0.166283369064331</v>
      </c>
      <c r="L258" s="3">
        <v>0</v>
      </c>
      <c r="M258" s="4">
        <v>14.731053829193099</v>
      </c>
      <c r="N258" s="4">
        <v>0.170036315917968</v>
      </c>
      <c r="O258" s="3" t="b">
        <v>1</v>
      </c>
      <c r="P258" s="3" t="b">
        <v>1</v>
      </c>
      <c r="Q258" s="3" t="b">
        <v>0</v>
      </c>
      <c r="R258" s="3" t="b">
        <v>0</v>
      </c>
    </row>
    <row r="259" spans="1:18" x14ac:dyDescent="0.2">
      <c r="A259" s="7">
        <v>2306.0574999999999</v>
      </c>
      <c r="B259" s="3" t="s">
        <v>10</v>
      </c>
      <c r="C259" s="3">
        <v>12</v>
      </c>
      <c r="D259" s="4">
        <v>2.2812836170196502</v>
      </c>
      <c r="E259" s="4">
        <v>2.12708520889282</v>
      </c>
      <c r="F259" s="3">
        <v>0</v>
      </c>
      <c r="G259" s="4">
        <v>9.5117154121398908</v>
      </c>
      <c r="H259" s="4">
        <v>0.118110418319702</v>
      </c>
      <c r="I259" s="3">
        <v>0</v>
      </c>
      <c r="J259" s="4">
        <v>6.6247069835662797</v>
      </c>
      <c r="K259" s="4">
        <v>0.116230010986328</v>
      </c>
      <c r="L259" s="3">
        <v>0</v>
      </c>
      <c r="M259" s="4">
        <v>4.4926557540893501</v>
      </c>
      <c r="N259" s="4">
        <v>0.167054653167724</v>
      </c>
      <c r="O259" s="3" t="b">
        <v>0</v>
      </c>
      <c r="P259" s="3" t="b">
        <v>1</v>
      </c>
      <c r="Q259" s="3" t="b">
        <v>1</v>
      </c>
      <c r="R259" s="3" t="b">
        <v>0</v>
      </c>
    </row>
    <row r="260" spans="1:18" x14ac:dyDescent="0.2">
      <c r="A260" s="7">
        <v>2306.0048999999999</v>
      </c>
      <c r="B260" s="3" t="s">
        <v>57</v>
      </c>
      <c r="C260" s="3">
        <v>12</v>
      </c>
      <c r="D260" s="4">
        <v>0.31741070747375399</v>
      </c>
      <c r="E260" s="4">
        <v>0.31723928451538003</v>
      </c>
      <c r="F260" s="3">
        <v>12</v>
      </c>
      <c r="G260" s="4">
        <v>0.36825156211853</v>
      </c>
      <c r="H260" s="4">
        <v>0.37395644187927202</v>
      </c>
      <c r="I260" s="3">
        <v>12</v>
      </c>
      <c r="J260" s="4">
        <v>0.520410776138305</v>
      </c>
      <c r="K260" s="4">
        <v>0.168676137924194</v>
      </c>
      <c r="L260" s="3">
        <v>12</v>
      </c>
      <c r="M260" s="4">
        <v>0.469096899032592</v>
      </c>
      <c r="N260" s="4">
        <v>0.17053604125976499</v>
      </c>
      <c r="O260" s="3" t="b">
        <v>0</v>
      </c>
      <c r="P260" s="3" t="b">
        <v>0</v>
      </c>
      <c r="Q260" s="3" t="b">
        <v>0</v>
      </c>
      <c r="R260" s="3" t="b">
        <v>0</v>
      </c>
    </row>
    <row r="261" spans="1:18" x14ac:dyDescent="0.2">
      <c r="A261" s="7">
        <v>2306.0005999999998</v>
      </c>
      <c r="B261" s="3" t="s">
        <v>11</v>
      </c>
      <c r="C261" s="3">
        <v>0</v>
      </c>
      <c r="D261" s="4">
        <v>12.752329826354901</v>
      </c>
      <c r="E261" s="4">
        <v>0.16774559020995999</v>
      </c>
      <c r="F261" s="3">
        <v>0</v>
      </c>
      <c r="G261" s="4">
        <v>14.587208271026601</v>
      </c>
      <c r="H261" s="4">
        <v>0.16671228408813399</v>
      </c>
      <c r="I261" s="3">
        <v>12</v>
      </c>
      <c r="J261" s="4">
        <v>16.706601858138999</v>
      </c>
      <c r="K261" s="4">
        <v>0.26810908317565901</v>
      </c>
      <c r="L261" s="3">
        <v>0</v>
      </c>
      <c r="M261" s="4">
        <v>11.3462281227111</v>
      </c>
      <c r="N261" s="4">
        <v>0.16968011856079099</v>
      </c>
      <c r="O261" s="3" t="b">
        <v>1</v>
      </c>
      <c r="P261" s="3" t="b">
        <v>1</v>
      </c>
      <c r="Q261" s="3" t="b">
        <v>0</v>
      </c>
      <c r="R261" s="3" t="b">
        <v>0</v>
      </c>
    </row>
    <row r="262" spans="1:18" x14ac:dyDescent="0.2">
      <c r="A262" s="7">
        <v>2306.00279</v>
      </c>
      <c r="B262" s="3" t="s">
        <v>23</v>
      </c>
      <c r="C262" s="3">
        <v>12</v>
      </c>
      <c r="D262" s="4">
        <v>3.5410783290863002</v>
      </c>
      <c r="E262" s="4">
        <v>0.22433924674987701</v>
      </c>
      <c r="F262" s="3">
        <v>12</v>
      </c>
      <c r="G262" s="4">
        <v>3.9626579284667902</v>
      </c>
      <c r="H262" s="4">
        <v>3.8449780941009499</v>
      </c>
      <c r="I262" s="3">
        <v>12</v>
      </c>
      <c r="J262" s="4">
        <v>3.8896498680114702</v>
      </c>
      <c r="K262" s="4">
        <v>0.16788053512573201</v>
      </c>
      <c r="L262" s="3">
        <v>12</v>
      </c>
      <c r="M262" s="4">
        <v>2.9861147403717001</v>
      </c>
      <c r="N262" s="4">
        <v>0.14313769340515101</v>
      </c>
      <c r="O262" s="3" t="b">
        <v>1</v>
      </c>
      <c r="P262" s="3" t="b">
        <v>0</v>
      </c>
      <c r="Q262" s="3" t="b">
        <v>1</v>
      </c>
      <c r="R262" s="3" t="b">
        <v>1</v>
      </c>
    </row>
    <row r="263" spans="1:18" x14ac:dyDescent="0.2">
      <c r="A263" s="7">
        <v>2306.0059000000001</v>
      </c>
      <c r="B263" s="3" t="s">
        <v>13</v>
      </c>
      <c r="C263" s="3">
        <v>0</v>
      </c>
      <c r="D263" s="4">
        <v>7.5123324394226003</v>
      </c>
      <c r="E263" s="4">
        <v>0.118599414825439</v>
      </c>
      <c r="F263" s="3">
        <v>0</v>
      </c>
      <c r="G263" s="4">
        <v>8.2276339530944806</v>
      </c>
      <c r="H263" s="4">
        <v>0.116230249404907</v>
      </c>
      <c r="I263" s="3">
        <v>0</v>
      </c>
      <c r="J263" s="4">
        <v>8.3809061050415004</v>
      </c>
      <c r="K263" s="4">
        <v>0.115810394287109</v>
      </c>
      <c r="L263" s="3">
        <v>0</v>
      </c>
      <c r="M263" s="4">
        <v>4.5044293403625399</v>
      </c>
      <c r="N263" s="4">
        <v>0.177493810653686</v>
      </c>
      <c r="O263" s="3" t="b">
        <v>1</v>
      </c>
      <c r="P263" s="3" t="b">
        <v>1</v>
      </c>
      <c r="Q263" s="3" t="b">
        <v>1</v>
      </c>
      <c r="R263" s="3" t="b">
        <v>1</v>
      </c>
    </row>
    <row r="264" spans="1:18" x14ac:dyDescent="0.2">
      <c r="A264" s="7">
        <v>2306.0034300000002</v>
      </c>
      <c r="B264" s="3" t="s">
        <v>23</v>
      </c>
      <c r="C264" s="3">
        <v>0</v>
      </c>
      <c r="D264" s="4">
        <v>4.5390219688415501</v>
      </c>
      <c r="E264" s="4">
        <v>0.116338491439819</v>
      </c>
      <c r="F264" s="3">
        <v>0</v>
      </c>
      <c r="G264" s="4">
        <v>5.2969396114349303</v>
      </c>
      <c r="H264" s="4">
        <v>0.11683845520019499</v>
      </c>
      <c r="I264" s="3">
        <v>0</v>
      </c>
      <c r="J264" s="4">
        <v>5.2978324890136701</v>
      </c>
      <c r="K264" s="4">
        <v>0.17041754722595201</v>
      </c>
      <c r="L264" s="3">
        <v>0</v>
      </c>
      <c r="M264" s="4">
        <v>3.5481288433074898</v>
      </c>
      <c r="N264" s="4">
        <v>0.173328638076782</v>
      </c>
      <c r="O264" s="3" t="b">
        <v>1</v>
      </c>
      <c r="P264" s="3" t="b">
        <v>1</v>
      </c>
      <c r="Q264" s="3" t="b">
        <v>1</v>
      </c>
      <c r="R264" s="3" t="b">
        <v>1</v>
      </c>
    </row>
    <row r="265" spans="1:18" x14ac:dyDescent="0.2">
      <c r="A265" s="7">
        <v>2306.1219999999998</v>
      </c>
      <c r="B265" s="3" t="s">
        <v>12</v>
      </c>
      <c r="C265" s="3">
        <v>0</v>
      </c>
      <c r="D265" s="4">
        <v>22.590245723724301</v>
      </c>
      <c r="E265" s="4">
        <v>0.11770582199096601</v>
      </c>
      <c r="F265" s="3">
        <v>0</v>
      </c>
      <c r="G265" s="4">
        <v>17.2877371311187</v>
      </c>
      <c r="H265" s="4">
        <v>0.16752791404724099</v>
      </c>
      <c r="I265" s="3">
        <v>0</v>
      </c>
      <c r="J265" s="4">
        <v>24.0307970046997</v>
      </c>
      <c r="K265" s="4">
        <v>0.116594076156616</v>
      </c>
      <c r="L265" s="3">
        <v>0</v>
      </c>
      <c r="M265" s="4">
        <v>18.858238935470499</v>
      </c>
      <c r="N265" s="4">
        <v>0.171055793762207</v>
      </c>
      <c r="O265" s="3" t="b">
        <v>1</v>
      </c>
      <c r="P265" s="3" t="b">
        <v>1</v>
      </c>
      <c r="Q265" s="3" t="b">
        <v>1</v>
      </c>
      <c r="R265" s="3" t="b">
        <v>1</v>
      </c>
    </row>
    <row r="266" spans="1:18" x14ac:dyDescent="0.2">
      <c r="A266" s="7">
        <v>2306.0206199999998</v>
      </c>
      <c r="B266" s="3" t="s">
        <v>23</v>
      </c>
      <c r="C266" s="3">
        <v>0</v>
      </c>
      <c r="D266" s="4">
        <v>10.688845396041801</v>
      </c>
      <c r="E266" s="4">
        <v>0.11734390258789</v>
      </c>
      <c r="F266" s="3">
        <v>0</v>
      </c>
      <c r="G266" s="4">
        <v>13.086674451827999</v>
      </c>
      <c r="H266" s="4">
        <v>0.16805148124694799</v>
      </c>
      <c r="I266" s="3">
        <v>0</v>
      </c>
      <c r="J266" s="4">
        <v>11.829971551895101</v>
      </c>
      <c r="K266" s="4">
        <v>0.11554741859436</v>
      </c>
      <c r="L266" s="3">
        <v>0</v>
      </c>
      <c r="M266" s="4">
        <v>7.5269868373870796</v>
      </c>
      <c r="N266" s="4">
        <v>0.172609567642211</v>
      </c>
      <c r="O266" s="3" t="b">
        <v>1</v>
      </c>
      <c r="P266" s="3" t="b">
        <v>1</v>
      </c>
      <c r="Q266" s="3" t="b">
        <v>1</v>
      </c>
      <c r="R266" s="3" t="b">
        <v>1</v>
      </c>
    </row>
    <row r="267" spans="1:18" x14ac:dyDescent="0.2">
      <c r="A267" s="7">
        <v>2306.0130800000002</v>
      </c>
      <c r="B267" s="3" t="s">
        <v>49</v>
      </c>
      <c r="C267" s="3">
        <v>0</v>
      </c>
      <c r="D267" s="4">
        <v>6.0983736515045104</v>
      </c>
      <c r="E267" s="4">
        <v>0.117482185363769</v>
      </c>
      <c r="F267" s="3">
        <v>0</v>
      </c>
      <c r="G267" s="4">
        <v>7.6734859943389804</v>
      </c>
      <c r="H267" s="4">
        <v>0.176876544952392</v>
      </c>
      <c r="I267" s="3">
        <v>0</v>
      </c>
      <c r="J267" s="4">
        <v>7.2058117389678902</v>
      </c>
      <c r="K267" s="4">
        <v>0.11665081977844199</v>
      </c>
      <c r="L267" s="3">
        <v>0</v>
      </c>
      <c r="M267" s="4">
        <v>5.9061481952667201</v>
      </c>
      <c r="N267" s="4">
        <v>0.174128532409667</v>
      </c>
      <c r="O267" s="3" t="b">
        <v>1</v>
      </c>
      <c r="P267" s="3" t="b">
        <v>1</v>
      </c>
      <c r="Q267" s="3" t="b">
        <v>1</v>
      </c>
      <c r="R267" s="3" t="b">
        <v>1</v>
      </c>
    </row>
    <row r="268" spans="1:18" x14ac:dyDescent="0.2">
      <c r="A268" s="7">
        <v>2306.00371</v>
      </c>
      <c r="B268" s="3" t="s">
        <v>10</v>
      </c>
      <c r="C268" s="3">
        <v>12</v>
      </c>
      <c r="D268" s="4">
        <v>3.2383282184600799</v>
      </c>
      <c r="E268" s="4">
        <v>0.22050046920776301</v>
      </c>
      <c r="F268" s="3">
        <v>0</v>
      </c>
      <c r="G268" s="4">
        <v>7.4916641712188703</v>
      </c>
      <c r="H268" s="4">
        <v>0.16720128059387199</v>
      </c>
      <c r="I268" s="3">
        <v>0</v>
      </c>
      <c r="J268" s="4">
        <v>7.1963405609130797</v>
      </c>
      <c r="K268" s="4">
        <v>0.16715478897094699</v>
      </c>
      <c r="L268" s="3">
        <v>0</v>
      </c>
      <c r="M268" s="4">
        <v>4.25148272514343</v>
      </c>
      <c r="N268" s="4">
        <v>0.17055964469909601</v>
      </c>
      <c r="O268" s="3" t="b">
        <v>0</v>
      </c>
      <c r="P268" s="3" t="b">
        <v>1</v>
      </c>
      <c r="Q268" s="3" t="b">
        <v>1</v>
      </c>
      <c r="R268" s="3" t="b">
        <v>0</v>
      </c>
    </row>
    <row r="269" spans="1:18" x14ac:dyDescent="0.2">
      <c r="A269" s="7">
        <v>2306.0174000000002</v>
      </c>
      <c r="B269" s="3" t="s">
        <v>12</v>
      </c>
      <c r="C269" s="3">
        <v>0</v>
      </c>
      <c r="D269" s="4">
        <v>5.40232157707214</v>
      </c>
      <c r="E269" s="4">
        <v>0.27058768272399902</v>
      </c>
      <c r="F269" s="3">
        <v>0</v>
      </c>
      <c r="G269" s="4">
        <v>22.003672599792399</v>
      </c>
      <c r="H269" s="4">
        <v>0.169718742370605</v>
      </c>
      <c r="I269" s="3">
        <v>0</v>
      </c>
      <c r="J269" s="4">
        <v>20.446733236312799</v>
      </c>
      <c r="K269" s="4">
        <v>0.11553215980529701</v>
      </c>
      <c r="L269" s="3">
        <v>0</v>
      </c>
      <c r="M269" s="4">
        <v>14.226687192916801</v>
      </c>
      <c r="N269" s="4">
        <v>0.16743206977844199</v>
      </c>
      <c r="O269" s="3" t="b">
        <v>0</v>
      </c>
      <c r="P269" s="3" t="b">
        <v>1</v>
      </c>
      <c r="Q269" s="3" t="b">
        <v>1</v>
      </c>
      <c r="R269" s="3" t="b">
        <v>0</v>
      </c>
    </row>
    <row r="270" spans="1:18" x14ac:dyDescent="0.2">
      <c r="A270" s="7">
        <v>2306.0159199999998</v>
      </c>
      <c r="B270" s="3" t="s">
        <v>10</v>
      </c>
      <c r="C270" s="3">
        <v>0</v>
      </c>
      <c r="D270" s="4">
        <v>5.5548827648162797</v>
      </c>
      <c r="E270" s="4">
        <v>0.16929435729980399</v>
      </c>
      <c r="F270" s="3">
        <v>0</v>
      </c>
      <c r="G270" s="4">
        <v>5.8369784355163503</v>
      </c>
      <c r="H270" s="4">
        <v>0.116313934326171</v>
      </c>
      <c r="I270" s="3">
        <v>0</v>
      </c>
      <c r="J270" s="4">
        <v>5.8515641689300502</v>
      </c>
      <c r="K270" s="4">
        <v>0.116579532623291</v>
      </c>
      <c r="L270" s="3">
        <v>0</v>
      </c>
      <c r="M270" s="4">
        <v>4.1415383815765301</v>
      </c>
      <c r="N270" s="4">
        <v>0.22095370292663499</v>
      </c>
      <c r="O270" s="3" t="b">
        <v>1</v>
      </c>
      <c r="P270" s="3" t="b">
        <v>1</v>
      </c>
      <c r="Q270" s="3" t="b">
        <v>1</v>
      </c>
      <c r="R270" s="3" t="b">
        <v>1</v>
      </c>
    </row>
    <row r="271" spans="1:18" x14ac:dyDescent="0.2">
      <c r="A271" s="7">
        <v>2306.0088300000002</v>
      </c>
      <c r="B271" s="3" t="s">
        <v>16</v>
      </c>
      <c r="C271" s="3">
        <v>0</v>
      </c>
      <c r="D271" s="4">
        <v>6.3100960254669101</v>
      </c>
      <c r="E271" s="4">
        <v>0.21980881690979001</v>
      </c>
      <c r="F271" s="3">
        <v>0</v>
      </c>
      <c r="G271" s="4">
        <v>21.299105644226</v>
      </c>
      <c r="H271" s="4">
        <v>0.16700410842895499</v>
      </c>
      <c r="I271" s="3">
        <v>0</v>
      </c>
      <c r="J271" s="4">
        <v>18.986820697784399</v>
      </c>
      <c r="K271" s="4">
        <v>0.1709725856781</v>
      </c>
      <c r="L271" s="3">
        <v>0</v>
      </c>
      <c r="M271" s="4">
        <v>12.4531338214874</v>
      </c>
      <c r="N271" s="4">
        <v>0.17014980316162101</v>
      </c>
      <c r="O271" s="3" t="b">
        <v>1</v>
      </c>
      <c r="P271" s="3" t="b">
        <v>1</v>
      </c>
      <c r="Q271" s="3" t="b">
        <v>1</v>
      </c>
      <c r="R271" s="3" t="b">
        <v>1</v>
      </c>
    </row>
    <row r="272" spans="1:18" x14ac:dyDescent="0.2">
      <c r="A272" s="7">
        <v>2306.0019000000002</v>
      </c>
      <c r="B272" s="3" t="s">
        <v>58</v>
      </c>
      <c r="C272" s="3">
        <v>0</v>
      </c>
      <c r="D272" s="4">
        <v>7.4262154102325404</v>
      </c>
      <c r="E272" s="4">
        <v>0.27360367774963301</v>
      </c>
      <c r="F272" s="3">
        <v>0</v>
      </c>
      <c r="G272" s="4">
        <v>28.5857110023498</v>
      </c>
      <c r="H272" s="4">
        <v>0.16735959053039501</v>
      </c>
      <c r="I272" s="3">
        <v>0</v>
      </c>
      <c r="J272" s="4">
        <v>23.469280481338501</v>
      </c>
      <c r="K272" s="4">
        <v>0.11596393585205</v>
      </c>
      <c r="L272" s="3">
        <v>0</v>
      </c>
      <c r="M272" s="4">
        <v>16.551445245742698</v>
      </c>
      <c r="N272" s="4">
        <v>0.16972589492797799</v>
      </c>
      <c r="O272" s="3" t="b">
        <v>0</v>
      </c>
      <c r="P272" s="3" t="b">
        <v>0</v>
      </c>
      <c r="Q272" s="3" t="b">
        <v>1</v>
      </c>
      <c r="R272" s="3" t="b">
        <v>0</v>
      </c>
    </row>
    <row r="273" spans="1:18" x14ac:dyDescent="0.2">
      <c r="A273" s="7">
        <v>2306.0020300000001</v>
      </c>
      <c r="B273" s="3" t="s">
        <v>14</v>
      </c>
      <c r="C273" s="3">
        <v>12</v>
      </c>
      <c r="D273" s="4">
        <v>4.2428193092346103</v>
      </c>
      <c r="E273" s="4">
        <v>0.220025539398193</v>
      </c>
      <c r="F273" s="3">
        <v>12</v>
      </c>
      <c r="G273" s="4">
        <v>4.7607164382934499</v>
      </c>
      <c r="H273" s="4">
        <v>0.27255821228027299</v>
      </c>
      <c r="I273" s="3">
        <v>0</v>
      </c>
      <c r="J273" s="4">
        <v>13.2378842830657</v>
      </c>
      <c r="K273" s="4">
        <v>0.16851544380187899</v>
      </c>
      <c r="L273" s="3">
        <v>0</v>
      </c>
      <c r="M273" s="4">
        <v>8.6733767986297607</v>
      </c>
      <c r="N273" s="4">
        <v>0.170197248458862</v>
      </c>
      <c r="O273" s="3" t="b">
        <v>1</v>
      </c>
      <c r="P273" s="3" t="b">
        <v>0</v>
      </c>
      <c r="Q273" s="3" t="b">
        <v>1</v>
      </c>
      <c r="R273" s="3" t="b">
        <v>0</v>
      </c>
    </row>
    <row r="274" spans="1:18" x14ac:dyDescent="0.2">
      <c r="A274" s="7">
        <v>2306.0192000000002</v>
      </c>
      <c r="B274" s="3" t="s">
        <v>10</v>
      </c>
      <c r="C274" s="3">
        <v>0</v>
      </c>
      <c r="D274" s="4">
        <v>6.1514112949371302</v>
      </c>
      <c r="E274" s="4">
        <v>0.217977285385131</v>
      </c>
      <c r="F274" s="3">
        <v>0</v>
      </c>
      <c r="G274" s="4">
        <v>27.015147209167399</v>
      </c>
      <c r="H274" s="4">
        <v>0.16948103904724099</v>
      </c>
      <c r="I274" s="3">
        <v>0</v>
      </c>
      <c r="J274" s="4">
        <v>26.1291372776031</v>
      </c>
      <c r="K274" s="4">
        <v>0.11592411994934</v>
      </c>
      <c r="L274" s="3">
        <v>0</v>
      </c>
      <c r="M274" s="4">
        <v>16.983007431030199</v>
      </c>
      <c r="N274" s="4">
        <v>0.169514179229736</v>
      </c>
      <c r="O274" s="3" t="b">
        <v>0</v>
      </c>
      <c r="P274" s="3" t="b">
        <v>1</v>
      </c>
      <c r="Q274" s="3" t="b">
        <v>1</v>
      </c>
      <c r="R274" s="3" t="b">
        <v>0</v>
      </c>
    </row>
    <row r="275" spans="1:18" x14ac:dyDescent="0.2">
      <c r="A275" s="7">
        <v>2306.05701</v>
      </c>
      <c r="B275" s="3" t="s">
        <v>17</v>
      </c>
      <c r="C275" s="3">
        <v>12</v>
      </c>
      <c r="D275" s="4">
        <v>9.7233510017395002</v>
      </c>
      <c r="E275" s="4">
        <v>0.27297592163085899</v>
      </c>
      <c r="F275" s="3">
        <v>0</v>
      </c>
      <c r="G275" s="4">
        <v>35.038238048553403</v>
      </c>
      <c r="H275" s="4">
        <v>0.16685938835144001</v>
      </c>
      <c r="I275" s="3">
        <v>0</v>
      </c>
      <c r="J275" s="4">
        <v>30.149588108062702</v>
      </c>
      <c r="K275" s="4">
        <v>0.16744279861450101</v>
      </c>
      <c r="L275" s="3">
        <v>0</v>
      </c>
      <c r="M275" s="4">
        <v>20.243094205856298</v>
      </c>
      <c r="N275" s="4">
        <v>0.16979956626892001</v>
      </c>
      <c r="O275" s="3" t="b">
        <v>0</v>
      </c>
      <c r="P275" s="3" t="b">
        <v>1</v>
      </c>
      <c r="Q275" s="3" t="b">
        <v>1</v>
      </c>
      <c r="R275" s="3" t="b">
        <v>0</v>
      </c>
    </row>
    <row r="276" spans="1:18" x14ac:dyDescent="0.2">
      <c r="A276" s="7">
        <v>2306.0398700000001</v>
      </c>
      <c r="B276" s="3" t="s">
        <v>10</v>
      </c>
      <c r="C276" s="3">
        <v>0</v>
      </c>
      <c r="D276" s="4">
        <v>3.2524204254150302</v>
      </c>
      <c r="E276" s="4">
        <v>0.220569849014282</v>
      </c>
      <c r="F276" s="3">
        <v>0</v>
      </c>
      <c r="G276" s="4">
        <v>10.226933240890499</v>
      </c>
      <c r="H276" s="4">
        <v>0.116623640060424</v>
      </c>
      <c r="I276" s="3">
        <v>0</v>
      </c>
      <c r="J276" s="4">
        <v>10.741639137268001</v>
      </c>
      <c r="K276" s="4">
        <v>0.115872144699096</v>
      </c>
      <c r="L276" s="3">
        <v>0</v>
      </c>
      <c r="M276" s="4">
        <v>7.7142133712768501</v>
      </c>
      <c r="N276" s="4">
        <v>0.16961288452148399</v>
      </c>
      <c r="O276" s="3" t="b">
        <v>1</v>
      </c>
      <c r="P276" s="3" t="b">
        <v>1</v>
      </c>
      <c r="Q276" s="3" t="b">
        <v>1</v>
      </c>
      <c r="R276" s="3" t="b">
        <v>1</v>
      </c>
    </row>
    <row r="277" spans="1:18" x14ac:dyDescent="0.2">
      <c r="A277" s="7">
        <v>2306.01838</v>
      </c>
      <c r="B277" s="3" t="s">
        <v>10</v>
      </c>
      <c r="C277" s="3">
        <v>0</v>
      </c>
      <c r="D277" s="4">
        <v>15.1536011695861</v>
      </c>
      <c r="E277" s="4">
        <v>0.16958785057067799</v>
      </c>
      <c r="F277" s="3">
        <v>0</v>
      </c>
      <c r="G277" s="4">
        <v>16.811826467513999</v>
      </c>
      <c r="H277" s="4">
        <v>0.22195029258728</v>
      </c>
      <c r="I277" s="3">
        <v>12</v>
      </c>
      <c r="J277" s="4">
        <v>15.5550897121429</v>
      </c>
      <c r="K277" s="4">
        <v>0.27170705795288003</v>
      </c>
      <c r="L277" s="3">
        <v>0</v>
      </c>
      <c r="M277" s="4">
        <v>10.148456096649101</v>
      </c>
      <c r="N277" s="4">
        <v>0.22293114662170399</v>
      </c>
      <c r="O277" s="3" t="b">
        <v>1</v>
      </c>
      <c r="P277" s="3" t="b">
        <v>1</v>
      </c>
      <c r="Q277" s="3" t="b">
        <v>0</v>
      </c>
      <c r="R277" s="3" t="b">
        <v>0</v>
      </c>
    </row>
    <row r="278" spans="1:18" x14ac:dyDescent="0.2">
      <c r="A278" s="7">
        <v>2306.0443</v>
      </c>
      <c r="B278" s="3" t="s">
        <v>10</v>
      </c>
      <c r="C278" s="3">
        <v>0</v>
      </c>
      <c r="D278" s="4">
        <v>4.3978385925292898</v>
      </c>
      <c r="E278" s="4">
        <v>0.119753122329711</v>
      </c>
      <c r="F278" s="3">
        <v>0</v>
      </c>
      <c r="G278" s="4">
        <v>5.05279040336608</v>
      </c>
      <c r="H278" s="4">
        <v>0.17196464538574199</v>
      </c>
      <c r="I278" s="3">
        <v>0</v>
      </c>
      <c r="J278" s="4">
        <v>4.6990950107574401</v>
      </c>
      <c r="K278" s="4">
        <v>0.119133710861206</v>
      </c>
      <c r="L278" s="3">
        <v>0</v>
      </c>
      <c r="M278" s="4">
        <v>3.59792733192443</v>
      </c>
      <c r="N278" s="4">
        <v>0.17208456993103</v>
      </c>
      <c r="O278" s="3" t="b">
        <v>0</v>
      </c>
      <c r="P278" s="3" t="b">
        <v>0</v>
      </c>
      <c r="Q278" s="3" t="b">
        <v>1</v>
      </c>
      <c r="R278" s="3" t="b">
        <v>0</v>
      </c>
    </row>
    <row r="279" spans="1:18" x14ac:dyDescent="0.2">
      <c r="A279" s="7">
        <v>2306.0033100000001</v>
      </c>
      <c r="B279" s="3" t="s">
        <v>14</v>
      </c>
      <c r="C279" s="3">
        <v>0</v>
      </c>
      <c r="D279" s="4">
        <v>12.401717662811199</v>
      </c>
      <c r="E279" s="4">
        <v>0.17631793022155701</v>
      </c>
      <c r="F279" s="3">
        <v>0</v>
      </c>
      <c r="G279" s="4">
        <v>14.922037601470899</v>
      </c>
      <c r="H279" s="4">
        <v>0.16945552825927701</v>
      </c>
      <c r="I279" s="3">
        <v>12</v>
      </c>
      <c r="J279" s="4">
        <v>12.4027116298675</v>
      </c>
      <c r="K279" s="4">
        <v>0.2218918800354</v>
      </c>
      <c r="L279" s="3">
        <v>0</v>
      </c>
      <c r="M279" s="4">
        <v>7.6634385585784903</v>
      </c>
      <c r="N279" s="4">
        <v>0.17430686950683499</v>
      </c>
      <c r="O279" s="3" t="b">
        <v>1</v>
      </c>
      <c r="P279" s="3" t="b">
        <v>1</v>
      </c>
      <c r="Q279" s="3" t="b">
        <v>1</v>
      </c>
      <c r="R279" s="3" t="b">
        <v>1</v>
      </c>
    </row>
    <row r="280" spans="1:18" x14ac:dyDescent="0.2">
      <c r="A280" s="7">
        <v>2306.1004800000001</v>
      </c>
      <c r="B280" s="3" t="s">
        <v>17</v>
      </c>
      <c r="C280" s="3">
        <v>0</v>
      </c>
      <c r="D280" s="4">
        <v>13.045110464096</v>
      </c>
      <c r="E280" s="4">
        <v>0.27248358726501398</v>
      </c>
      <c r="F280" s="3">
        <v>0</v>
      </c>
      <c r="G280" s="4">
        <v>58.869194269180298</v>
      </c>
      <c r="H280" s="4">
        <v>0.17885565757751401</v>
      </c>
      <c r="I280" s="3">
        <v>0</v>
      </c>
      <c r="J280" s="4">
        <v>51.989101648330603</v>
      </c>
      <c r="K280" s="4">
        <v>0.16802477836608801</v>
      </c>
      <c r="L280" s="3">
        <v>12</v>
      </c>
      <c r="M280" s="4">
        <v>10.968325138092</v>
      </c>
      <c r="N280" s="4">
        <v>11.763047933578401</v>
      </c>
      <c r="O280" s="3" t="b">
        <v>0</v>
      </c>
      <c r="P280" s="3" t="b">
        <v>0</v>
      </c>
      <c r="Q280" s="3" t="b">
        <v>0</v>
      </c>
      <c r="R280" s="3" t="b">
        <v>0</v>
      </c>
    </row>
    <row r="281" spans="1:18" x14ac:dyDescent="0.2">
      <c r="A281" s="7">
        <v>2306.0269199999998</v>
      </c>
      <c r="B281" s="3" t="s">
        <v>10</v>
      </c>
      <c r="C281" s="3">
        <v>0</v>
      </c>
      <c r="D281" s="4">
        <v>30.6818461418151</v>
      </c>
      <c r="E281" s="4">
        <v>0.11651659011840799</v>
      </c>
      <c r="F281" s="3">
        <v>0</v>
      </c>
      <c r="G281" s="4">
        <v>34.750560760497997</v>
      </c>
      <c r="H281" s="4">
        <v>0.16657710075378401</v>
      </c>
      <c r="I281" s="3">
        <v>0</v>
      </c>
      <c r="J281" s="4">
        <v>31.2119042873382</v>
      </c>
      <c r="K281" s="4">
        <v>0.16801714897155701</v>
      </c>
      <c r="L281" s="3">
        <v>0</v>
      </c>
      <c r="M281" s="4">
        <v>26.914542913436801</v>
      </c>
      <c r="N281" s="4">
        <v>0.17006230354308999</v>
      </c>
      <c r="O281" s="3" t="b">
        <v>0</v>
      </c>
      <c r="P281" s="3" t="b">
        <v>1</v>
      </c>
      <c r="Q281" s="3" t="b">
        <v>0</v>
      </c>
      <c r="R281" s="3" t="b">
        <v>0</v>
      </c>
    </row>
    <row r="282" spans="1:18" x14ac:dyDescent="0.2">
      <c r="A282" s="7">
        <v>2306.0014500000002</v>
      </c>
      <c r="B282" s="3" t="s">
        <v>10</v>
      </c>
      <c r="C282" s="3">
        <v>0</v>
      </c>
      <c r="D282" s="4">
        <v>51.984466552734297</v>
      </c>
      <c r="E282" s="4">
        <v>0.177956342697143</v>
      </c>
      <c r="F282" s="3">
        <v>0</v>
      </c>
      <c r="G282" s="4">
        <v>63.973174571990903</v>
      </c>
      <c r="H282" s="4">
        <v>0.16702795028686501</v>
      </c>
      <c r="I282" s="3">
        <v>0</v>
      </c>
      <c r="J282" s="4">
        <v>55.682576656341503</v>
      </c>
      <c r="K282" s="4">
        <v>0.16906023025512601</v>
      </c>
      <c r="L282" s="3">
        <v>0</v>
      </c>
      <c r="M282" s="4">
        <v>49.360211133956902</v>
      </c>
      <c r="N282" s="4">
        <v>0.16974115371704099</v>
      </c>
      <c r="O282" s="3" t="b">
        <v>1</v>
      </c>
      <c r="P282" s="3" t="b">
        <v>1</v>
      </c>
      <c r="Q282" s="3" t="b">
        <v>1</v>
      </c>
      <c r="R282" s="3" t="b">
        <v>1</v>
      </c>
    </row>
    <row r="283" spans="1:18" x14ac:dyDescent="0.2">
      <c r="A283" s="7">
        <v>2306.0026800000001</v>
      </c>
      <c r="B283" s="3" t="s">
        <v>10</v>
      </c>
      <c r="C283" s="3">
        <v>0</v>
      </c>
      <c r="D283" s="4">
        <v>50.545673131942699</v>
      </c>
      <c r="E283" s="4">
        <v>0.32311081886291498</v>
      </c>
      <c r="F283" s="3">
        <v>0</v>
      </c>
      <c r="G283" s="4">
        <v>36.035121679306002</v>
      </c>
      <c r="H283" s="4">
        <v>0.16958451271057101</v>
      </c>
      <c r="I283" s="3">
        <v>0</v>
      </c>
      <c r="J283" s="4">
        <v>33.218570470809901</v>
      </c>
      <c r="K283" s="4">
        <v>0.116366624832153</v>
      </c>
      <c r="L283" s="3">
        <v>0</v>
      </c>
      <c r="M283" s="4">
        <v>24.835139989852902</v>
      </c>
      <c r="N283" s="4">
        <v>0.16934847831725999</v>
      </c>
      <c r="O283" s="3" t="b">
        <v>1</v>
      </c>
      <c r="P283" s="3" t="b">
        <v>1</v>
      </c>
      <c r="Q283" s="3" t="b">
        <v>1</v>
      </c>
      <c r="R283" s="3" t="b">
        <v>1</v>
      </c>
    </row>
    <row r="284" spans="1:18" x14ac:dyDescent="0.2">
      <c r="A284" s="7">
        <v>2306.0057499999998</v>
      </c>
      <c r="B284" s="3" t="s">
        <v>17</v>
      </c>
      <c r="C284" s="3">
        <v>0</v>
      </c>
      <c r="D284" s="4">
        <v>25.018945693969702</v>
      </c>
      <c r="E284" s="4">
        <v>0.21785545349120999</v>
      </c>
      <c r="F284" s="3">
        <v>0</v>
      </c>
      <c r="G284" s="4">
        <v>15.2267906665802</v>
      </c>
      <c r="H284" s="4">
        <v>0.16596937179565399</v>
      </c>
      <c r="I284" s="3">
        <v>12</v>
      </c>
      <c r="J284" s="4">
        <v>14.3077847957611</v>
      </c>
      <c r="K284" s="4">
        <v>0.16593408584594699</v>
      </c>
      <c r="L284" s="3">
        <v>0</v>
      </c>
      <c r="M284" s="4">
        <v>11.5607435703277</v>
      </c>
      <c r="N284" s="4">
        <v>0.16752290725707999</v>
      </c>
      <c r="O284" s="3" t="b">
        <v>0</v>
      </c>
      <c r="P284" s="3" t="b">
        <v>1</v>
      </c>
      <c r="Q284" s="3" t="b">
        <v>1</v>
      </c>
      <c r="R284" s="3" t="b">
        <v>0</v>
      </c>
    </row>
    <row r="285" spans="1:18" x14ac:dyDescent="0.2">
      <c r="A285" s="7">
        <v>2306.0063100000002</v>
      </c>
      <c r="B285" s="3" t="s">
        <v>13</v>
      </c>
      <c r="C285" s="3">
        <v>0</v>
      </c>
      <c r="D285" s="4">
        <v>14.7344493865966</v>
      </c>
      <c r="E285" s="4">
        <v>0.217965602874755</v>
      </c>
      <c r="F285" s="3">
        <v>0</v>
      </c>
      <c r="G285" s="4">
        <v>10.089570999145501</v>
      </c>
      <c r="H285" s="4">
        <v>0.16935682296752899</v>
      </c>
      <c r="I285" s="3">
        <v>12</v>
      </c>
      <c r="J285" s="4">
        <v>9.7780225276947004</v>
      </c>
      <c r="K285" s="4">
        <v>0.22002458572387601</v>
      </c>
      <c r="L285" s="3">
        <v>0</v>
      </c>
      <c r="M285" s="4">
        <v>6.2080149650573704</v>
      </c>
      <c r="N285" s="4">
        <v>0.17237877845764099</v>
      </c>
      <c r="O285" s="3" t="b">
        <v>0</v>
      </c>
      <c r="P285" s="3" t="b">
        <v>1</v>
      </c>
      <c r="Q285" s="3" t="b">
        <v>1</v>
      </c>
      <c r="R285" s="3" t="b">
        <v>0</v>
      </c>
    </row>
    <row r="286" spans="1:18" x14ac:dyDescent="0.2">
      <c r="A286" s="7">
        <v>2306.009</v>
      </c>
      <c r="B286" s="3" t="s">
        <v>16</v>
      </c>
      <c r="C286" s="3">
        <v>0</v>
      </c>
      <c r="D286" s="4">
        <v>20.721162796020501</v>
      </c>
      <c r="E286" s="4">
        <v>0.16717028617858801</v>
      </c>
      <c r="F286" s="3">
        <v>0</v>
      </c>
      <c r="G286" s="4">
        <v>14.1538279056549</v>
      </c>
      <c r="H286" s="4">
        <v>0.17472743988037101</v>
      </c>
      <c r="I286" s="3">
        <v>0</v>
      </c>
      <c r="J286" s="4">
        <v>14.209494590759199</v>
      </c>
      <c r="K286" s="4">
        <v>0.17076492309570299</v>
      </c>
      <c r="L286" s="3">
        <v>0</v>
      </c>
      <c r="M286" s="4">
        <v>8.4204592704772896</v>
      </c>
      <c r="N286" s="4">
        <v>0.16697025299072199</v>
      </c>
      <c r="O286" s="3" t="b">
        <v>0</v>
      </c>
      <c r="P286" s="3" t="b">
        <v>1</v>
      </c>
      <c r="Q286" s="3" t="b">
        <v>0</v>
      </c>
      <c r="R286" s="3" t="b">
        <v>0</v>
      </c>
    </row>
    <row r="287" spans="1:18" x14ac:dyDescent="0.2">
      <c r="A287" s="7">
        <v>2306.0000399999999</v>
      </c>
      <c r="B287" s="3" t="s">
        <v>26</v>
      </c>
      <c r="C287" s="3">
        <v>0</v>
      </c>
      <c r="D287" s="4">
        <v>12.675754308700499</v>
      </c>
      <c r="E287" s="4">
        <v>0.36900353431701599</v>
      </c>
      <c r="F287" s="3">
        <v>0</v>
      </c>
      <c r="G287" s="4">
        <v>21.482311487197801</v>
      </c>
      <c r="H287" s="4">
        <v>0.17409491539001401</v>
      </c>
      <c r="I287" s="3">
        <v>0</v>
      </c>
      <c r="J287" s="4">
        <v>21.440961599349901</v>
      </c>
      <c r="K287" s="4">
        <v>0.169979333877563</v>
      </c>
      <c r="L287" s="3">
        <v>0</v>
      </c>
      <c r="M287" s="4">
        <v>14.2799956798553</v>
      </c>
      <c r="N287" s="4">
        <v>0.17000532150268499</v>
      </c>
      <c r="O287" s="3" t="b">
        <v>0</v>
      </c>
      <c r="P287" s="3" t="b">
        <v>1</v>
      </c>
      <c r="Q287" s="3" t="b">
        <v>0</v>
      </c>
      <c r="R287" s="3" t="b">
        <v>0</v>
      </c>
    </row>
    <row r="288" spans="1:18" x14ac:dyDescent="0.2">
      <c r="A288" s="7">
        <v>2306.0014700000002</v>
      </c>
      <c r="B288" s="3" t="s">
        <v>23</v>
      </c>
      <c r="C288" s="3">
        <v>12</v>
      </c>
      <c r="D288" s="4">
        <v>16.6615455150604</v>
      </c>
      <c r="E288" s="4">
        <v>0.31887578964233398</v>
      </c>
      <c r="F288" s="3">
        <v>12</v>
      </c>
      <c r="G288" s="4">
        <v>13.1686828136444</v>
      </c>
      <c r="H288" s="4">
        <v>13.1170396804809</v>
      </c>
      <c r="I288" s="3">
        <v>12</v>
      </c>
      <c r="J288" s="4">
        <v>12.4153158664703</v>
      </c>
      <c r="K288" s="4">
        <v>0.116600036621093</v>
      </c>
      <c r="L288" s="3">
        <v>12</v>
      </c>
      <c r="M288" s="4">
        <v>12.3203115463256</v>
      </c>
      <c r="N288" s="4">
        <v>0.170758962631225</v>
      </c>
      <c r="O288" s="3" t="b">
        <v>1</v>
      </c>
      <c r="P288" s="3" t="b">
        <v>0</v>
      </c>
      <c r="Q288" s="3" t="b">
        <v>1</v>
      </c>
      <c r="R288" s="3" t="b">
        <v>1</v>
      </c>
    </row>
    <row r="289" spans="1:18" x14ac:dyDescent="0.2">
      <c r="A289" s="7">
        <v>2306.0016700000001</v>
      </c>
      <c r="B289" s="3" t="s">
        <v>59</v>
      </c>
      <c r="C289" s="3">
        <v>0</v>
      </c>
      <c r="D289" s="4">
        <v>13.526572942733701</v>
      </c>
      <c r="E289" s="4">
        <v>0.31833052635192799</v>
      </c>
      <c r="F289" s="3">
        <v>0</v>
      </c>
      <c r="G289" s="4">
        <v>25.5670340061187</v>
      </c>
      <c r="H289" s="4">
        <v>0.166718959808349</v>
      </c>
      <c r="I289" s="3">
        <v>0</v>
      </c>
      <c r="J289" s="4">
        <v>24.8235871791839</v>
      </c>
      <c r="K289" s="4">
        <v>0.16647791862487701</v>
      </c>
      <c r="L289" s="3">
        <v>0</v>
      </c>
      <c r="M289" s="4">
        <v>14.669782638549799</v>
      </c>
      <c r="N289" s="4">
        <v>0.17466092109680101</v>
      </c>
      <c r="O289" s="3" t="b">
        <v>0</v>
      </c>
      <c r="P289" s="3" t="b">
        <v>1</v>
      </c>
      <c r="Q289" s="3" t="b">
        <v>0</v>
      </c>
      <c r="R289" s="3" t="b">
        <v>0</v>
      </c>
    </row>
    <row r="290" spans="1:18" x14ac:dyDescent="0.2">
      <c r="A290" s="7">
        <v>2306.00056</v>
      </c>
      <c r="B290" s="3" t="s">
        <v>18</v>
      </c>
      <c r="C290" s="3">
        <v>12</v>
      </c>
      <c r="D290" s="4">
        <v>7.3687629699706996</v>
      </c>
      <c r="E290" s="4">
        <v>0.31824541091918901</v>
      </c>
      <c r="F290" s="3">
        <v>12</v>
      </c>
      <c r="G290" s="4">
        <v>4.9654667377471897</v>
      </c>
      <c r="H290" s="4">
        <v>4.9478859901428196</v>
      </c>
      <c r="I290" s="3">
        <v>12</v>
      </c>
      <c r="J290" s="4">
        <v>5.6472742557525599</v>
      </c>
      <c r="K290" s="4">
        <v>0.16901206970214799</v>
      </c>
      <c r="L290" s="3">
        <v>12</v>
      </c>
      <c r="M290" s="4">
        <v>3.1850590705871502</v>
      </c>
      <c r="N290" s="4">
        <v>0.172857046127319</v>
      </c>
      <c r="O290" s="3" t="b">
        <v>0</v>
      </c>
      <c r="P290" s="3" t="b">
        <v>0</v>
      </c>
      <c r="Q290" s="3" t="b">
        <v>0</v>
      </c>
      <c r="R290" s="3" t="b">
        <v>1</v>
      </c>
    </row>
    <row r="291" spans="1:18" x14ac:dyDescent="0.2">
      <c r="A291" s="7">
        <v>2306.0385500000002</v>
      </c>
      <c r="B291" s="3" t="s">
        <v>17</v>
      </c>
      <c r="C291" s="3">
        <v>0</v>
      </c>
      <c r="D291" s="4">
        <v>13.9295918941497</v>
      </c>
      <c r="E291" s="4">
        <v>0.36876630783080999</v>
      </c>
      <c r="F291" s="3">
        <v>0</v>
      </c>
      <c r="G291" s="4">
        <v>25.754832267761198</v>
      </c>
      <c r="H291" s="4">
        <v>0.16900205612182601</v>
      </c>
      <c r="I291" s="3">
        <v>0</v>
      </c>
      <c r="J291" s="4">
        <v>24.687256097793501</v>
      </c>
      <c r="K291" s="4">
        <v>0.167428493499755</v>
      </c>
      <c r="L291" s="3">
        <v>0</v>
      </c>
      <c r="M291" s="4">
        <v>16.820383787155102</v>
      </c>
      <c r="N291" s="4">
        <v>0.17122840881347601</v>
      </c>
      <c r="O291" s="3" t="b">
        <v>0</v>
      </c>
      <c r="P291" s="3" t="b">
        <v>0</v>
      </c>
      <c r="Q291" s="3" t="b">
        <v>0</v>
      </c>
      <c r="R291" s="3" t="b">
        <v>0</v>
      </c>
    </row>
    <row r="292" spans="1:18" x14ac:dyDescent="0.2">
      <c r="A292" s="7">
        <v>2306.0092100000002</v>
      </c>
      <c r="B292" s="3" t="s">
        <v>18</v>
      </c>
      <c r="C292" s="3">
        <v>12</v>
      </c>
      <c r="D292" s="4">
        <v>8.1511466503143293</v>
      </c>
      <c r="E292" s="4">
        <v>0.31841588020324701</v>
      </c>
      <c r="F292" s="3">
        <v>12</v>
      </c>
      <c r="G292" s="4">
        <v>11.291079044342</v>
      </c>
      <c r="H292" s="4">
        <v>5.7708356380462602</v>
      </c>
      <c r="I292" s="3">
        <v>12</v>
      </c>
      <c r="J292" s="4">
        <v>10.830748796463</v>
      </c>
      <c r="K292" s="4">
        <v>0.11562705039978</v>
      </c>
      <c r="L292" s="3">
        <v>12</v>
      </c>
      <c r="M292" s="4">
        <v>9.0450541973113996</v>
      </c>
      <c r="N292" s="4">
        <v>0.181150197982788</v>
      </c>
      <c r="O292" s="3" t="b">
        <v>1</v>
      </c>
      <c r="P292" s="3" t="b">
        <v>0</v>
      </c>
      <c r="Q292" s="3" t="b">
        <v>1</v>
      </c>
      <c r="R292" s="3" t="b">
        <v>0</v>
      </c>
    </row>
    <row r="293" spans="1:18" x14ac:dyDescent="0.2">
      <c r="A293" s="7">
        <v>2306.01629</v>
      </c>
      <c r="B293" s="3" t="s">
        <v>49</v>
      </c>
      <c r="C293" s="3">
        <v>0</v>
      </c>
      <c r="D293" s="4">
        <v>7.8692326545715297</v>
      </c>
      <c r="E293" s="4">
        <v>0.167316198348999</v>
      </c>
      <c r="F293" s="3">
        <v>0</v>
      </c>
      <c r="G293" s="4">
        <v>5.25016045570373</v>
      </c>
      <c r="H293" s="4">
        <v>0.115867614746093</v>
      </c>
      <c r="I293" s="3">
        <v>0</v>
      </c>
      <c r="J293" s="4">
        <v>4.8406548500061</v>
      </c>
      <c r="K293" s="4">
        <v>0.116146802902221</v>
      </c>
      <c r="L293" s="3">
        <v>0</v>
      </c>
      <c r="M293" s="4">
        <v>3.5898849964141801</v>
      </c>
      <c r="N293" s="4">
        <v>0.17284226417541501</v>
      </c>
      <c r="O293" s="3" t="b">
        <v>1</v>
      </c>
      <c r="P293" s="3" t="b">
        <v>1</v>
      </c>
      <c r="Q293" s="3" t="b">
        <v>1</v>
      </c>
      <c r="R293" s="3" t="b">
        <v>1</v>
      </c>
    </row>
    <row r="294" spans="1:18" x14ac:dyDescent="0.2">
      <c r="A294" s="7">
        <v>2306.1205599999998</v>
      </c>
      <c r="B294" s="3" t="s">
        <v>10</v>
      </c>
      <c r="C294" s="3">
        <v>0</v>
      </c>
      <c r="D294" s="4">
        <v>10.200944900512599</v>
      </c>
      <c r="E294" s="4">
        <v>0.31882333755493097</v>
      </c>
      <c r="F294" s="3">
        <v>0</v>
      </c>
      <c r="G294" s="4">
        <v>22.383150100708001</v>
      </c>
      <c r="H294" s="4">
        <v>0.166866779327392</v>
      </c>
      <c r="I294" s="3">
        <v>0</v>
      </c>
      <c r="J294" s="4">
        <v>18.8878800868988</v>
      </c>
      <c r="K294" s="4">
        <v>0.16816878318786599</v>
      </c>
      <c r="L294" s="3">
        <v>0</v>
      </c>
      <c r="M294" s="4">
        <v>13.6612088680267</v>
      </c>
      <c r="N294" s="4">
        <v>0.17228436470031699</v>
      </c>
      <c r="O294" s="3" t="b">
        <v>1</v>
      </c>
      <c r="P294" s="3" t="b">
        <v>0</v>
      </c>
      <c r="Q294" s="3" t="b">
        <v>1</v>
      </c>
      <c r="R294" s="3" t="b">
        <v>0</v>
      </c>
    </row>
    <row r="295" spans="1:18" x14ac:dyDescent="0.2">
      <c r="A295" s="7">
        <v>2306.00767</v>
      </c>
      <c r="B295" s="3" t="s">
        <v>34</v>
      </c>
      <c r="C295" s="3">
        <v>0</v>
      </c>
      <c r="D295" s="4">
        <v>8.9780302047729492</v>
      </c>
      <c r="E295" s="4">
        <v>0.31798028945922802</v>
      </c>
      <c r="F295" s="3">
        <v>0</v>
      </c>
      <c r="G295" s="4">
        <v>21.071316242218</v>
      </c>
      <c r="H295" s="4">
        <v>0.16993975639343201</v>
      </c>
      <c r="I295" s="3">
        <v>0</v>
      </c>
      <c r="J295" s="4">
        <v>16.255753993988002</v>
      </c>
      <c r="K295" s="4">
        <v>0.16853713989257799</v>
      </c>
      <c r="L295" s="3">
        <v>0</v>
      </c>
      <c r="M295" s="4">
        <v>10.5998334884643</v>
      </c>
      <c r="N295" s="4">
        <v>0.172630310058593</v>
      </c>
      <c r="O295" s="3" t="b">
        <v>1</v>
      </c>
      <c r="P295" s="3" t="b">
        <v>1</v>
      </c>
      <c r="Q295" s="3" t="b">
        <v>1</v>
      </c>
      <c r="R295" s="3" t="b">
        <v>1</v>
      </c>
    </row>
    <row r="296" spans="1:18" x14ac:dyDescent="0.2">
      <c r="A296" s="7">
        <v>2306.0002500000001</v>
      </c>
      <c r="B296" s="3" t="s">
        <v>17</v>
      </c>
      <c r="C296" s="3">
        <v>12</v>
      </c>
      <c r="D296" s="4">
        <v>18.8325722217559</v>
      </c>
      <c r="E296" s="4">
        <v>0.41887807846069303</v>
      </c>
      <c r="F296" s="3">
        <v>12</v>
      </c>
      <c r="G296" s="4">
        <v>16.6250627040863</v>
      </c>
      <c r="H296" s="4">
        <v>14.4160547256469</v>
      </c>
      <c r="I296" s="3">
        <v>12</v>
      </c>
      <c r="J296" s="4">
        <v>12.5116872787475</v>
      </c>
      <c r="K296" s="4">
        <v>0.17129492759704501</v>
      </c>
      <c r="L296" s="3">
        <v>12</v>
      </c>
      <c r="M296" s="4">
        <v>9.4271297454833896</v>
      </c>
      <c r="N296" s="4">
        <v>0.37409543991088801</v>
      </c>
      <c r="O296" s="3" t="b">
        <v>1</v>
      </c>
      <c r="P296" s="3" t="b">
        <v>0</v>
      </c>
      <c r="Q296" s="3" t="b">
        <v>1</v>
      </c>
      <c r="R296" s="3" t="b">
        <v>0</v>
      </c>
    </row>
    <row r="297" spans="1:18" x14ac:dyDescent="0.2">
      <c r="A297" s="7">
        <v>2306.0051199999998</v>
      </c>
      <c r="B297" s="3" t="s">
        <v>16</v>
      </c>
      <c r="C297" s="3">
        <v>0</v>
      </c>
      <c r="D297" s="4">
        <v>5.8019864559173504</v>
      </c>
      <c r="E297" s="4">
        <v>0.318169355392456</v>
      </c>
      <c r="F297" s="3">
        <v>0</v>
      </c>
      <c r="G297" s="4">
        <v>12.664584875106801</v>
      </c>
      <c r="H297" s="4">
        <v>0.173815727233886</v>
      </c>
      <c r="I297" s="3">
        <v>0</v>
      </c>
      <c r="J297" s="4">
        <v>12.1374485492706</v>
      </c>
      <c r="K297" s="4">
        <v>0.16672015190124501</v>
      </c>
      <c r="L297" s="3">
        <v>0</v>
      </c>
      <c r="M297" s="4">
        <v>9.6776256561279297</v>
      </c>
      <c r="N297" s="4">
        <v>0.175042629241943</v>
      </c>
      <c r="O297" s="3" t="b">
        <v>1</v>
      </c>
      <c r="P297" s="3" t="b">
        <v>1</v>
      </c>
      <c r="Q297" s="3" t="b">
        <v>1</v>
      </c>
      <c r="R297" s="3" t="b">
        <v>1</v>
      </c>
    </row>
    <row r="298" spans="1:18" x14ac:dyDescent="0.2">
      <c r="A298" s="7">
        <v>2306.0012999999999</v>
      </c>
      <c r="B298" s="3" t="s">
        <v>12</v>
      </c>
      <c r="C298" s="3">
        <v>0</v>
      </c>
      <c r="D298" s="4">
        <v>13.5639204978942</v>
      </c>
      <c r="E298" s="4">
        <v>0.167665004730224</v>
      </c>
      <c r="F298" s="3">
        <v>0</v>
      </c>
      <c r="G298" s="4">
        <v>9.6608257293701101</v>
      </c>
      <c r="H298" s="4">
        <v>0.16611528396606401</v>
      </c>
      <c r="I298" s="3">
        <v>0</v>
      </c>
      <c r="J298" s="4">
        <v>9.3403267860412598</v>
      </c>
      <c r="K298" s="4">
        <v>0.11693000793456999</v>
      </c>
      <c r="L298" s="3">
        <v>0</v>
      </c>
      <c r="M298" s="4">
        <v>6.0543363094329798</v>
      </c>
      <c r="N298" s="4">
        <v>0.17940020561218201</v>
      </c>
      <c r="O298" s="3" t="b">
        <v>1</v>
      </c>
      <c r="P298" s="3" t="b">
        <v>1</v>
      </c>
      <c r="Q298" s="3" t="b">
        <v>1</v>
      </c>
      <c r="R298" s="3" t="b">
        <v>1</v>
      </c>
    </row>
    <row r="299" spans="1:18" x14ac:dyDescent="0.2">
      <c r="A299" s="7">
        <v>2306.0099399999999</v>
      </c>
      <c r="B299" s="3" t="s">
        <v>16</v>
      </c>
      <c r="C299" s="3">
        <v>12</v>
      </c>
      <c r="D299" s="4">
        <v>5.3074841499328604</v>
      </c>
      <c r="E299" s="4">
        <v>0.31846117973327598</v>
      </c>
      <c r="F299" s="3">
        <v>12</v>
      </c>
      <c r="G299" s="4">
        <v>3.9266359806060702</v>
      </c>
      <c r="H299" s="4">
        <v>3.6457345485687198</v>
      </c>
      <c r="I299" s="3">
        <v>12</v>
      </c>
      <c r="J299" s="4">
        <v>3.8372106552124001</v>
      </c>
      <c r="K299" s="4">
        <v>0.116381168365478</v>
      </c>
      <c r="L299" s="3">
        <v>12</v>
      </c>
      <c r="M299" s="4">
        <v>3.3651304244995099</v>
      </c>
      <c r="N299" s="4">
        <v>0.17242312431335399</v>
      </c>
      <c r="O299" s="3" t="b">
        <v>1</v>
      </c>
      <c r="P299" s="3" t="b">
        <v>0</v>
      </c>
      <c r="Q299" s="3" t="b">
        <v>1</v>
      </c>
      <c r="R299" s="3" t="b">
        <v>0</v>
      </c>
    </row>
    <row r="300" spans="1:18" x14ac:dyDescent="0.2">
      <c r="A300" s="7">
        <v>2306.0044200000002</v>
      </c>
      <c r="B300" s="3" t="s">
        <v>23</v>
      </c>
      <c r="C300" s="3">
        <v>0</v>
      </c>
      <c r="D300" s="4">
        <v>22.600274801254201</v>
      </c>
      <c r="E300" s="4">
        <v>0.217414855957031</v>
      </c>
      <c r="F300" s="3">
        <v>0</v>
      </c>
      <c r="G300" s="4">
        <v>15.2158777713775</v>
      </c>
      <c r="H300" s="4">
        <v>0.22074151039123499</v>
      </c>
      <c r="I300" s="3">
        <v>12</v>
      </c>
      <c r="J300" s="4">
        <v>13.447449684143001</v>
      </c>
      <c r="K300" s="4">
        <v>0.21779942512512199</v>
      </c>
      <c r="L300" s="3">
        <v>0</v>
      </c>
      <c r="M300" s="4">
        <v>9.0750100612640292</v>
      </c>
      <c r="N300" s="4">
        <v>0.169799089431762</v>
      </c>
      <c r="O300" s="3" t="b">
        <v>1</v>
      </c>
      <c r="P300" s="3" t="b">
        <v>1</v>
      </c>
      <c r="Q300" s="3" t="b">
        <v>1</v>
      </c>
      <c r="R300" s="3" t="b">
        <v>1</v>
      </c>
    </row>
    <row r="301" spans="1:18" x14ac:dyDescent="0.2">
      <c r="A301" s="7">
        <v>2306.0067899999999</v>
      </c>
      <c r="B301" s="3" t="s">
        <v>13</v>
      </c>
      <c r="C301" s="3">
        <v>0</v>
      </c>
      <c r="D301" s="4">
        <v>17.2733714580535</v>
      </c>
      <c r="E301" s="4">
        <v>0.21863675117492601</v>
      </c>
      <c r="F301" s="3">
        <v>0</v>
      </c>
      <c r="G301" s="4">
        <v>11.9032793045043</v>
      </c>
      <c r="H301" s="4">
        <v>0.17823052406310999</v>
      </c>
      <c r="I301" s="3">
        <v>0</v>
      </c>
      <c r="J301" s="4">
        <v>11.1918325424194</v>
      </c>
      <c r="K301" s="4">
        <v>0.116250753402709</v>
      </c>
      <c r="L301" s="3">
        <v>0</v>
      </c>
      <c r="M301" s="4">
        <v>7.7665686607360804</v>
      </c>
      <c r="N301" s="4">
        <v>0.16942167282104401</v>
      </c>
      <c r="O301" s="3" t="b">
        <v>0</v>
      </c>
      <c r="P301" s="3" t="b">
        <v>1</v>
      </c>
      <c r="Q301" s="3" t="b">
        <v>1</v>
      </c>
      <c r="R301" s="3" t="b">
        <v>0</v>
      </c>
    </row>
    <row r="302" spans="1:18" x14ac:dyDescent="0.2">
      <c r="A302" s="7">
        <v>2306.0084499999998</v>
      </c>
      <c r="B302" s="3" t="s">
        <v>17</v>
      </c>
      <c r="C302" s="3">
        <v>0</v>
      </c>
      <c r="D302" s="4">
        <v>23.585356235504101</v>
      </c>
      <c r="E302" s="4">
        <v>0.25399398803710899</v>
      </c>
      <c r="F302" s="3">
        <v>0</v>
      </c>
      <c r="G302" s="4">
        <v>15.820995330810501</v>
      </c>
      <c r="H302" s="4">
        <v>0.16986417770385701</v>
      </c>
      <c r="I302" s="3">
        <v>0</v>
      </c>
      <c r="J302" s="4">
        <v>18.377481222152699</v>
      </c>
      <c r="K302" s="4">
        <v>0.16632652282714799</v>
      </c>
      <c r="L302" s="3">
        <v>12</v>
      </c>
      <c r="M302" s="4">
        <v>5.1584789752960196</v>
      </c>
      <c r="N302" s="4">
        <v>0.16742539405822701</v>
      </c>
      <c r="O302" s="3" t="b">
        <v>0</v>
      </c>
      <c r="P302" s="3" t="b">
        <v>1</v>
      </c>
      <c r="Q302" s="3" t="b">
        <v>0</v>
      </c>
      <c r="R302" s="3" t="b">
        <v>0</v>
      </c>
    </row>
    <row r="303" spans="1:18" x14ac:dyDescent="0.2">
      <c r="A303" s="7">
        <v>2306.0427100000002</v>
      </c>
      <c r="B303" s="3" t="s">
        <v>17</v>
      </c>
      <c r="C303" s="3">
        <v>0</v>
      </c>
      <c r="D303" s="4">
        <v>21.154028892517001</v>
      </c>
      <c r="E303" s="4">
        <v>0.17168736457824699</v>
      </c>
      <c r="F303" s="3">
        <v>0</v>
      </c>
      <c r="G303" s="4">
        <v>15.7732720375061</v>
      </c>
      <c r="H303" s="4">
        <v>0.16648817062377899</v>
      </c>
      <c r="I303" s="3">
        <v>12</v>
      </c>
      <c r="J303" s="4">
        <v>14.218914985656699</v>
      </c>
      <c r="K303" s="4">
        <v>0.221639394760131</v>
      </c>
      <c r="L303" s="3">
        <v>12</v>
      </c>
      <c r="M303" s="4">
        <v>4.85060691833496</v>
      </c>
      <c r="N303" s="4">
        <v>0.16784763336181599</v>
      </c>
      <c r="O303" s="3" t="b">
        <v>0</v>
      </c>
      <c r="P303" s="3" t="b">
        <v>1</v>
      </c>
      <c r="Q303" s="3" t="b">
        <v>0</v>
      </c>
      <c r="R303" s="3" t="b">
        <v>0</v>
      </c>
    </row>
    <row r="304" spans="1:18" x14ac:dyDescent="0.2">
      <c r="A304" s="7">
        <v>2306.02925</v>
      </c>
      <c r="B304" s="3" t="s">
        <v>10</v>
      </c>
      <c r="C304" s="3">
        <v>0</v>
      </c>
      <c r="D304" s="4">
        <v>10.806213855743399</v>
      </c>
      <c r="E304" s="4">
        <v>0.117768764495849</v>
      </c>
      <c r="F304" s="3">
        <v>0</v>
      </c>
      <c r="G304" s="4">
        <v>14.7477352619171</v>
      </c>
      <c r="H304" s="4">
        <v>0.22881698608398399</v>
      </c>
      <c r="I304" s="3">
        <v>0</v>
      </c>
      <c r="J304" s="4">
        <v>11.2333664894104</v>
      </c>
      <c r="K304" s="4">
        <v>0.116948843002319</v>
      </c>
      <c r="L304" s="3">
        <v>0</v>
      </c>
      <c r="M304" s="4">
        <v>9.7978458404540998</v>
      </c>
      <c r="N304" s="4">
        <v>0.116391897201538</v>
      </c>
      <c r="O304" s="3" t="b">
        <v>0</v>
      </c>
      <c r="P304" s="3" t="b">
        <v>0</v>
      </c>
      <c r="Q304" s="3" t="b">
        <v>1</v>
      </c>
      <c r="R304" s="3" t="b">
        <v>0</v>
      </c>
    </row>
    <row r="305" spans="1:18" x14ac:dyDescent="0.2">
      <c r="A305" s="7">
        <v>2306.0065500000001</v>
      </c>
      <c r="B305" s="3" t="s">
        <v>60</v>
      </c>
      <c r="C305" s="3">
        <v>0</v>
      </c>
      <c r="D305" s="4">
        <v>11.1828958988189</v>
      </c>
      <c r="E305" s="4">
        <v>0.169925928115844</v>
      </c>
      <c r="F305" s="3">
        <v>0</v>
      </c>
      <c r="G305" s="4">
        <v>12.3584330081939</v>
      </c>
      <c r="H305" s="4">
        <v>0.17179965972900299</v>
      </c>
      <c r="I305" s="3">
        <v>12</v>
      </c>
      <c r="J305" s="4">
        <v>11.077244281768801</v>
      </c>
      <c r="K305" s="4">
        <v>0.220255851745605</v>
      </c>
      <c r="L305" s="3">
        <v>0</v>
      </c>
      <c r="M305" s="4">
        <v>7.8600594997405997</v>
      </c>
      <c r="N305" s="4">
        <v>0.169739484786987</v>
      </c>
      <c r="O305" s="3" t="b">
        <v>1</v>
      </c>
      <c r="P305" s="3" t="b">
        <v>1</v>
      </c>
      <c r="Q305" s="3" t="b">
        <v>1</v>
      </c>
      <c r="R305" s="3" t="b">
        <v>1</v>
      </c>
    </row>
    <row r="306" spans="1:18" x14ac:dyDescent="0.2">
      <c r="A306" s="7">
        <v>2306.0034000000001</v>
      </c>
      <c r="B306" s="3" t="s">
        <v>18</v>
      </c>
      <c r="C306" s="3">
        <v>12</v>
      </c>
      <c r="D306" s="4">
        <v>11.398550748825</v>
      </c>
      <c r="E306" s="4">
        <v>0.21662044525146401</v>
      </c>
      <c r="F306" s="3">
        <v>12</v>
      </c>
      <c r="G306" s="4">
        <v>15.440090417861899</v>
      </c>
      <c r="H306" s="4">
        <v>16.308184385299601</v>
      </c>
      <c r="I306" s="3">
        <v>12</v>
      </c>
      <c r="J306" s="4">
        <v>11.603455781936599</v>
      </c>
      <c r="K306" s="4">
        <v>0.116194725036621</v>
      </c>
      <c r="L306" s="3">
        <v>12</v>
      </c>
      <c r="M306" s="4">
        <v>9.90374302864074</v>
      </c>
      <c r="N306" s="4">
        <v>0.16909956932067799</v>
      </c>
      <c r="O306" s="3" t="b">
        <v>0</v>
      </c>
      <c r="P306" s="3" t="b">
        <v>0</v>
      </c>
      <c r="Q306" s="3" t="b">
        <v>1</v>
      </c>
      <c r="R306" s="3" t="b">
        <v>0</v>
      </c>
    </row>
    <row r="307" spans="1:18" x14ac:dyDescent="0.2">
      <c r="A307" s="7">
        <v>2306.0003900000002</v>
      </c>
      <c r="B307" s="3" t="s">
        <v>61</v>
      </c>
      <c r="C307" s="3">
        <v>0</v>
      </c>
      <c r="D307" s="4">
        <v>8.0381510257720894</v>
      </c>
      <c r="E307" s="4">
        <v>0.11588931083679101</v>
      </c>
      <c r="F307" s="3">
        <v>0</v>
      </c>
      <c r="G307" s="4">
        <v>11.233268499374301</v>
      </c>
      <c r="H307" s="4">
        <v>0.22466373443603499</v>
      </c>
      <c r="I307" s="3">
        <v>12</v>
      </c>
      <c r="J307" s="4">
        <v>8.5907411575317294</v>
      </c>
      <c r="K307" s="4">
        <v>0.219111442565917</v>
      </c>
      <c r="L307" s="3">
        <v>0</v>
      </c>
      <c r="M307" s="4">
        <v>5.8179121017456001</v>
      </c>
      <c r="N307" s="4">
        <v>0.16782212257385201</v>
      </c>
      <c r="O307" s="3" t="b">
        <v>1</v>
      </c>
      <c r="P307" s="3" t="b">
        <v>1</v>
      </c>
      <c r="Q307" s="3" t="b">
        <v>1</v>
      </c>
      <c r="R307" s="3" t="b">
        <v>1</v>
      </c>
    </row>
    <row r="308" spans="1:18" x14ac:dyDescent="0.2">
      <c r="A308" s="7">
        <v>2306.0166300000001</v>
      </c>
      <c r="B308" s="3" t="s">
        <v>13</v>
      </c>
      <c r="C308" s="3">
        <v>0</v>
      </c>
      <c r="D308" s="4">
        <v>9.2172310352325404</v>
      </c>
      <c r="E308" s="4">
        <v>0.16838192939758301</v>
      </c>
      <c r="F308" s="3">
        <v>0</v>
      </c>
      <c r="G308" s="4">
        <v>10.1439278125762</v>
      </c>
      <c r="H308" s="4">
        <v>0.17052721977233801</v>
      </c>
      <c r="I308" s="3">
        <v>12</v>
      </c>
      <c r="J308" s="4">
        <v>10.5417709350585</v>
      </c>
      <c r="K308" s="4">
        <v>0.166067600250244</v>
      </c>
      <c r="L308" s="3">
        <v>0</v>
      </c>
      <c r="M308" s="4">
        <v>6.3088657855987504</v>
      </c>
      <c r="N308" s="4">
        <v>0.168016672134399</v>
      </c>
      <c r="O308" s="3" t="b">
        <v>1</v>
      </c>
      <c r="P308" s="3" t="b">
        <v>1</v>
      </c>
      <c r="Q308" s="3" t="b">
        <v>1</v>
      </c>
      <c r="R308" s="3" t="b">
        <v>1</v>
      </c>
    </row>
    <row r="309" spans="1:18" x14ac:dyDescent="0.2">
      <c r="A309" s="7">
        <v>2306.0033400000002</v>
      </c>
      <c r="B309" s="3" t="s">
        <v>13</v>
      </c>
      <c r="C309" s="3">
        <v>0</v>
      </c>
      <c r="D309" s="4">
        <v>7.1103627681732098</v>
      </c>
      <c r="E309" s="4">
        <v>0.172974348068237</v>
      </c>
      <c r="F309" s="3">
        <v>0</v>
      </c>
      <c r="G309" s="4">
        <v>7.1814482212066597</v>
      </c>
      <c r="H309" s="4">
        <v>0.116634845733642</v>
      </c>
      <c r="I309" s="3">
        <v>0</v>
      </c>
      <c r="J309" s="4">
        <v>7.3559186458587602</v>
      </c>
      <c r="K309" s="4">
        <v>0.17038059234619099</v>
      </c>
      <c r="L309" s="3">
        <v>0</v>
      </c>
      <c r="M309" s="4">
        <v>5.1977260112762398</v>
      </c>
      <c r="N309" s="4">
        <v>0.170048713684082</v>
      </c>
      <c r="O309" s="3" t="b">
        <v>1</v>
      </c>
      <c r="P309" s="3" t="b">
        <v>1</v>
      </c>
      <c r="Q309" s="3" t="b">
        <v>1</v>
      </c>
      <c r="R309" s="3" t="b">
        <v>1</v>
      </c>
    </row>
    <row r="310" spans="1:18" x14ac:dyDescent="0.2">
      <c r="A310" s="7">
        <v>2306.0039700000002</v>
      </c>
      <c r="B310" s="3" t="s">
        <v>13</v>
      </c>
      <c r="C310" s="3">
        <v>0</v>
      </c>
      <c r="D310" s="4">
        <v>4.4926517009735099</v>
      </c>
      <c r="E310" s="4">
        <v>0.21844363212585399</v>
      </c>
      <c r="F310" s="3">
        <v>0</v>
      </c>
      <c r="G310" s="4">
        <v>16.631651878356902</v>
      </c>
      <c r="H310" s="4">
        <v>0.168384313583374</v>
      </c>
      <c r="I310" s="3">
        <v>0</v>
      </c>
      <c r="J310" s="4">
        <v>13.4904584884643</v>
      </c>
      <c r="K310" s="4">
        <v>0.17299771308898901</v>
      </c>
      <c r="L310" s="3">
        <v>0</v>
      </c>
      <c r="M310" s="4">
        <v>11.442402362823399</v>
      </c>
      <c r="N310" s="4">
        <v>0.16957616806030201</v>
      </c>
      <c r="O310" s="3" t="b">
        <v>0</v>
      </c>
      <c r="P310" s="3" t="b">
        <v>1</v>
      </c>
      <c r="Q310" s="3" t="b">
        <v>1</v>
      </c>
      <c r="R310" s="3" t="b">
        <v>0</v>
      </c>
    </row>
    <row r="311" spans="1:18" x14ac:dyDescent="0.2">
      <c r="A311" s="7">
        <v>2306.0067800000002</v>
      </c>
      <c r="B311" s="3" t="s">
        <v>18</v>
      </c>
      <c r="C311" s="3">
        <v>12</v>
      </c>
      <c r="D311" s="4">
        <v>6.3162891864776602</v>
      </c>
      <c r="E311" s="4">
        <v>6.0477256774902299</v>
      </c>
      <c r="F311" s="3">
        <v>0</v>
      </c>
      <c r="G311" s="4">
        <v>18.631518602371202</v>
      </c>
      <c r="H311" s="4">
        <v>0.36556673049926702</v>
      </c>
      <c r="I311" s="3">
        <v>12</v>
      </c>
      <c r="J311" s="4">
        <v>12.4475955963134</v>
      </c>
      <c r="K311" s="4">
        <v>0.22068834304809501</v>
      </c>
      <c r="L311" s="3">
        <v>0</v>
      </c>
      <c r="M311" s="4">
        <v>8.8940737247467005</v>
      </c>
      <c r="N311" s="4">
        <v>0.17029619216918901</v>
      </c>
      <c r="O311" s="3" t="b">
        <v>0</v>
      </c>
      <c r="P311" s="3" t="b">
        <v>1</v>
      </c>
      <c r="Q311" s="3" t="b">
        <v>1</v>
      </c>
      <c r="R311" s="3" t="b">
        <v>0</v>
      </c>
    </row>
    <row r="312" spans="1:18" x14ac:dyDescent="0.2">
      <c r="A312" s="7">
        <v>2306.0182500000001</v>
      </c>
      <c r="B312" s="3" t="s">
        <v>13</v>
      </c>
      <c r="C312" s="3">
        <v>0</v>
      </c>
      <c r="D312" s="4">
        <v>8.0647311210632306</v>
      </c>
      <c r="E312" s="4">
        <v>0.117995977401733</v>
      </c>
      <c r="F312" s="3">
        <v>0</v>
      </c>
      <c r="G312" s="4">
        <v>12.000430107116699</v>
      </c>
      <c r="H312" s="4">
        <v>0.16783785820007299</v>
      </c>
      <c r="I312" s="3">
        <v>0</v>
      </c>
      <c r="J312" s="4">
        <v>8.1583328247070295</v>
      </c>
      <c r="K312" s="4">
        <v>0.17076563835144001</v>
      </c>
      <c r="L312" s="3">
        <v>0</v>
      </c>
      <c r="M312" s="4">
        <v>5.7504782676696697</v>
      </c>
      <c r="N312" s="4">
        <v>0.16843557357788</v>
      </c>
      <c r="O312" s="3" t="b">
        <v>1</v>
      </c>
      <c r="P312" s="3" t="b">
        <v>1</v>
      </c>
      <c r="Q312" s="3" t="b">
        <v>1</v>
      </c>
      <c r="R312" s="3" t="b">
        <v>1</v>
      </c>
    </row>
    <row r="313" spans="1:18" x14ac:dyDescent="0.2">
      <c r="A313" s="7">
        <v>2306.0106300000002</v>
      </c>
      <c r="B313" s="3" t="s">
        <v>13</v>
      </c>
      <c r="C313" s="3">
        <v>0</v>
      </c>
      <c r="D313" s="4">
        <v>25.549536943435601</v>
      </c>
      <c r="E313" s="4">
        <v>0.16873407363891599</v>
      </c>
      <c r="F313" s="3">
        <v>0</v>
      </c>
      <c r="G313" s="4">
        <v>41.149533510208101</v>
      </c>
      <c r="H313" s="4">
        <v>0.16816067695617601</v>
      </c>
      <c r="I313" s="3">
        <v>12</v>
      </c>
      <c r="J313" s="4">
        <v>26.3302931785583</v>
      </c>
      <c r="K313" s="4">
        <v>0.22003173828125</v>
      </c>
      <c r="L313" s="3">
        <v>0</v>
      </c>
      <c r="M313" s="4">
        <v>18.6132731437683</v>
      </c>
      <c r="N313" s="4">
        <v>0.16581654548645</v>
      </c>
      <c r="O313" s="3" t="b">
        <v>1</v>
      </c>
      <c r="P313" s="3" t="b">
        <v>1</v>
      </c>
      <c r="Q313" s="3" t="b">
        <v>1</v>
      </c>
      <c r="R313" s="3" t="b">
        <v>1</v>
      </c>
    </row>
    <row r="314" spans="1:18" x14ac:dyDescent="0.2">
      <c r="A314" s="7">
        <v>2306.00702</v>
      </c>
      <c r="B314" s="3" t="s">
        <v>10</v>
      </c>
      <c r="C314" s="3">
        <v>0</v>
      </c>
      <c r="D314" s="4">
        <v>9.9187710285186697</v>
      </c>
      <c r="E314" s="4">
        <v>0.17751669883728</v>
      </c>
      <c r="F314" s="3">
        <v>0</v>
      </c>
      <c r="G314" s="4">
        <v>15.547265529632501</v>
      </c>
      <c r="H314" s="4">
        <v>0.21954226493835399</v>
      </c>
      <c r="I314" s="3">
        <v>12</v>
      </c>
      <c r="J314" s="4">
        <v>9.9162278175354004</v>
      </c>
      <c r="K314" s="4">
        <v>0.16628718376159601</v>
      </c>
      <c r="L314" s="3">
        <v>0</v>
      </c>
      <c r="M314" s="4">
        <v>7.3623595237731898</v>
      </c>
      <c r="N314" s="4">
        <v>0.167519330978393</v>
      </c>
      <c r="O314" s="3" t="b">
        <v>0</v>
      </c>
      <c r="P314" s="3" t="b">
        <v>1</v>
      </c>
      <c r="Q314" s="3" t="b">
        <v>1</v>
      </c>
      <c r="R314" s="3" t="b">
        <v>0</v>
      </c>
    </row>
    <row r="315" spans="1:18" x14ac:dyDescent="0.2">
      <c r="A315" s="7">
        <v>2306.0349000000001</v>
      </c>
      <c r="B315" s="3" t="s">
        <v>26</v>
      </c>
      <c r="C315" s="3">
        <v>0</v>
      </c>
      <c r="D315" s="4">
        <v>17.811745405197101</v>
      </c>
      <c r="E315" s="4">
        <v>0.16959118843078599</v>
      </c>
      <c r="F315" s="3">
        <v>0</v>
      </c>
      <c r="G315" s="4">
        <v>26.084234476089399</v>
      </c>
      <c r="H315" s="4">
        <v>0.22205996513366699</v>
      </c>
      <c r="I315" s="3">
        <v>12</v>
      </c>
      <c r="J315" s="4">
        <v>19.2847015857696</v>
      </c>
      <c r="K315" s="4">
        <v>0.270117998123168</v>
      </c>
      <c r="L315" s="3">
        <v>0</v>
      </c>
      <c r="M315" s="4">
        <v>16.754024744033799</v>
      </c>
      <c r="N315" s="4">
        <v>0.167606592178344</v>
      </c>
      <c r="O315" s="3" t="b">
        <v>1</v>
      </c>
      <c r="P315" s="3" t="b">
        <v>1</v>
      </c>
      <c r="Q315" s="3" t="b">
        <v>1</v>
      </c>
      <c r="R315" s="3" t="b">
        <v>1</v>
      </c>
    </row>
    <row r="316" spans="1:18" x14ac:dyDescent="0.2">
      <c r="A316" s="7">
        <v>2306.0798799999998</v>
      </c>
      <c r="B316" s="3" t="s">
        <v>12</v>
      </c>
      <c r="C316" s="3">
        <v>0</v>
      </c>
      <c r="D316" s="4">
        <v>4.9439282417297301</v>
      </c>
      <c r="E316" s="4">
        <v>0.22345471382141099</v>
      </c>
      <c r="F316" s="3">
        <v>0</v>
      </c>
      <c r="G316" s="4">
        <v>25.6380965709686</v>
      </c>
      <c r="H316" s="4">
        <v>0.16590642929077101</v>
      </c>
      <c r="I316" s="3">
        <v>0</v>
      </c>
      <c r="J316" s="4">
        <v>18.671296358108499</v>
      </c>
      <c r="K316" s="4">
        <v>0.116241693496704</v>
      </c>
      <c r="L316" s="3">
        <v>0</v>
      </c>
      <c r="M316" s="4">
        <v>14.0754995346069</v>
      </c>
      <c r="N316" s="4">
        <v>0.17431449890136699</v>
      </c>
      <c r="O316" s="3" t="b">
        <v>1</v>
      </c>
      <c r="P316" s="3" t="b">
        <v>1</v>
      </c>
      <c r="Q316" s="3" t="b">
        <v>1</v>
      </c>
      <c r="R316" s="3" t="b">
        <v>1</v>
      </c>
    </row>
    <row r="317" spans="1:18" x14ac:dyDescent="0.2">
      <c r="A317" s="7">
        <v>2306.0593899999999</v>
      </c>
      <c r="B317" s="3" t="s">
        <v>18</v>
      </c>
      <c r="C317" s="3">
        <v>0</v>
      </c>
      <c r="D317" s="4">
        <v>4.29154300689697</v>
      </c>
      <c r="E317" s="4">
        <v>0.21736121177673301</v>
      </c>
      <c r="F317" s="3">
        <v>0</v>
      </c>
      <c r="G317" s="4">
        <v>16.565681219100899</v>
      </c>
      <c r="H317" s="4">
        <v>0.17097997665405201</v>
      </c>
      <c r="I317" s="3">
        <v>0</v>
      </c>
      <c r="J317" s="4">
        <v>12.544416904449401</v>
      </c>
      <c r="K317" s="4">
        <v>0.11618375778198201</v>
      </c>
      <c r="L317" s="3">
        <v>0</v>
      </c>
      <c r="M317" s="4">
        <v>10.6326067447662</v>
      </c>
      <c r="N317" s="4">
        <v>0.17144823074340801</v>
      </c>
      <c r="O317" s="3" t="b">
        <v>1</v>
      </c>
      <c r="P317" s="3" t="b">
        <v>1</v>
      </c>
      <c r="Q317" s="3" t="b">
        <v>1</v>
      </c>
      <c r="R317" s="3" t="b">
        <v>1</v>
      </c>
    </row>
    <row r="318" spans="1:18" x14ac:dyDescent="0.2">
      <c r="A318" s="7">
        <v>2306.0196500000002</v>
      </c>
      <c r="B318" s="3" t="s">
        <v>18</v>
      </c>
      <c r="C318" s="3">
        <v>0</v>
      </c>
      <c r="D318" s="4">
        <v>7.03228688240051</v>
      </c>
      <c r="E318" s="4">
        <v>0.219408988952636</v>
      </c>
      <c r="F318" s="3">
        <v>0</v>
      </c>
      <c r="G318" s="4">
        <v>36.904780864715498</v>
      </c>
      <c r="H318" s="4">
        <v>0.169793605804443</v>
      </c>
      <c r="I318" s="3">
        <v>0</v>
      </c>
      <c r="J318" s="4">
        <v>28.1392276287078</v>
      </c>
      <c r="K318" s="4">
        <v>0.11703681945800699</v>
      </c>
      <c r="L318" s="3">
        <v>0</v>
      </c>
      <c r="M318" s="4">
        <v>22.894863128662099</v>
      </c>
      <c r="N318" s="4">
        <v>0.168864250183105</v>
      </c>
      <c r="O318" s="3" t="b">
        <v>1</v>
      </c>
      <c r="P318" s="3" t="b">
        <v>1</v>
      </c>
      <c r="Q318" s="3" t="b">
        <v>1</v>
      </c>
      <c r="R318" s="3" t="b">
        <v>1</v>
      </c>
    </row>
    <row r="319" spans="1:18" x14ac:dyDescent="0.2">
      <c r="A319" s="7">
        <v>2306.0773100000001</v>
      </c>
      <c r="B319" s="3" t="s">
        <v>13</v>
      </c>
      <c r="C319" s="3">
        <v>0</v>
      </c>
      <c r="D319" s="4">
        <v>21.7332537174224</v>
      </c>
      <c r="E319" s="4">
        <v>0.11687731742858801</v>
      </c>
      <c r="F319" s="3">
        <v>0</v>
      </c>
      <c r="G319" s="4">
        <v>30.944315433502201</v>
      </c>
      <c r="H319" s="4">
        <v>0.168330907821655</v>
      </c>
      <c r="I319" s="3">
        <v>0</v>
      </c>
      <c r="J319" s="4">
        <v>15.394462585449199</v>
      </c>
      <c r="K319" s="4">
        <v>0.115867614746093</v>
      </c>
      <c r="L319" s="3">
        <v>0</v>
      </c>
      <c r="M319" s="4">
        <v>12.339139699935901</v>
      </c>
      <c r="N319" s="4">
        <v>0.16840314865112299</v>
      </c>
      <c r="O319" s="3" t="b">
        <v>0</v>
      </c>
      <c r="P319" s="3" t="b">
        <v>1</v>
      </c>
      <c r="Q319" s="3" t="b">
        <v>1</v>
      </c>
      <c r="R319" s="3" t="b">
        <v>0</v>
      </c>
    </row>
    <row r="320" spans="1:18" x14ac:dyDescent="0.2">
      <c r="A320" s="7">
        <v>2306.0000199999999</v>
      </c>
      <c r="B320" s="3" t="s">
        <v>12</v>
      </c>
      <c r="C320" s="3">
        <v>0</v>
      </c>
      <c r="D320" s="4">
        <v>4.6402111053466797</v>
      </c>
      <c r="E320" s="4">
        <v>0.21731376647949199</v>
      </c>
      <c r="F320" s="3">
        <v>0</v>
      </c>
      <c r="G320" s="4">
        <v>22.3349883556366</v>
      </c>
      <c r="H320" s="4">
        <v>0.16910791397094699</v>
      </c>
      <c r="I320" s="3">
        <v>0</v>
      </c>
      <c r="J320" s="4">
        <v>19.536329507827698</v>
      </c>
      <c r="K320" s="4">
        <v>0.11694145202636699</v>
      </c>
      <c r="L320" s="3">
        <v>0</v>
      </c>
      <c r="M320" s="4">
        <v>11.6543016433715</v>
      </c>
      <c r="N320" s="4">
        <v>0.16772723197937001</v>
      </c>
      <c r="O320" s="3" t="b">
        <v>0</v>
      </c>
      <c r="P320" s="3" t="b">
        <v>1</v>
      </c>
      <c r="Q320" s="3" t="b">
        <v>1</v>
      </c>
      <c r="R320" s="3" t="b">
        <v>0</v>
      </c>
    </row>
    <row r="321" spans="1:18" x14ac:dyDescent="0.2">
      <c r="A321" s="7">
        <v>2306.0000700000001</v>
      </c>
      <c r="B321" s="3" t="s">
        <v>10</v>
      </c>
      <c r="C321" s="3">
        <v>0</v>
      </c>
      <c r="D321" s="4">
        <v>4.3590564727783203</v>
      </c>
      <c r="E321" s="4">
        <v>0.218247175216674</v>
      </c>
      <c r="F321" s="3">
        <v>0</v>
      </c>
      <c r="G321" s="4">
        <v>15.9009020328521</v>
      </c>
      <c r="H321" s="4">
        <v>0.17475795745849601</v>
      </c>
      <c r="I321" s="3">
        <v>0</v>
      </c>
      <c r="J321" s="4">
        <v>12.992159128189</v>
      </c>
      <c r="K321" s="4">
        <v>0.17333197593688901</v>
      </c>
      <c r="L321" s="3">
        <v>0</v>
      </c>
      <c r="M321" s="4">
        <v>9.6250855922698904</v>
      </c>
      <c r="N321" s="4">
        <v>0.16787266731262199</v>
      </c>
      <c r="O321" s="3" t="b">
        <v>1</v>
      </c>
      <c r="P321" s="3" t="b">
        <v>1</v>
      </c>
      <c r="Q321" s="3" t="b">
        <v>1</v>
      </c>
      <c r="R321" s="3" t="b">
        <v>1</v>
      </c>
    </row>
    <row r="322" spans="1:18" x14ac:dyDescent="0.2">
      <c r="A322" s="7">
        <v>2306.00308</v>
      </c>
      <c r="B322" s="3" t="s">
        <v>10</v>
      </c>
      <c r="C322" s="3">
        <v>0</v>
      </c>
      <c r="D322" s="4">
        <v>7.4571266174316397</v>
      </c>
      <c r="E322" s="4">
        <v>0.270738124847412</v>
      </c>
      <c r="F322" s="3">
        <v>0</v>
      </c>
      <c r="G322" s="4">
        <v>31.093021154403601</v>
      </c>
      <c r="H322" s="4">
        <v>0.170636892318725</v>
      </c>
      <c r="I322" s="3">
        <v>0</v>
      </c>
      <c r="J322" s="4">
        <v>21.751002550125101</v>
      </c>
      <c r="K322" s="4">
        <v>0.11678886413574199</v>
      </c>
      <c r="L322" s="3">
        <v>0</v>
      </c>
      <c r="M322" s="4">
        <v>16.686524391174299</v>
      </c>
      <c r="N322" s="4">
        <v>0.168110847473144</v>
      </c>
      <c r="O322" s="3" t="b">
        <v>0</v>
      </c>
      <c r="P322" s="3" t="b">
        <v>1</v>
      </c>
      <c r="Q322" s="3" t="b">
        <v>1</v>
      </c>
      <c r="R322" s="3" t="b">
        <v>0</v>
      </c>
    </row>
    <row r="323" spans="1:18" x14ac:dyDescent="0.2">
      <c r="A323" s="7">
        <v>2306.0119199999999</v>
      </c>
      <c r="B323" s="3" t="s">
        <v>12</v>
      </c>
      <c r="C323" s="3">
        <v>0</v>
      </c>
      <c r="D323" s="4">
        <v>6.3633275032043404</v>
      </c>
      <c r="E323" s="4">
        <v>0.22014021873474099</v>
      </c>
      <c r="F323" s="3">
        <v>0</v>
      </c>
      <c r="G323" s="4">
        <v>24.655750513076701</v>
      </c>
      <c r="H323" s="4">
        <v>0.166938781738281</v>
      </c>
      <c r="I323" s="3">
        <v>0</v>
      </c>
      <c r="J323" s="4">
        <v>18.642503738403299</v>
      </c>
      <c r="K323" s="4">
        <v>0.16978287696838301</v>
      </c>
      <c r="L323" s="3">
        <v>0</v>
      </c>
      <c r="M323" s="4">
        <v>14.0556187629699</v>
      </c>
      <c r="N323" s="4">
        <v>0.168697834014892</v>
      </c>
      <c r="O323" s="3" t="b">
        <v>0</v>
      </c>
      <c r="P323" s="3" t="b">
        <v>1</v>
      </c>
      <c r="Q323" s="3" t="b">
        <v>1</v>
      </c>
      <c r="R323" s="3" t="b">
        <v>0</v>
      </c>
    </row>
    <row r="324" spans="1:18" x14ac:dyDescent="0.2">
      <c r="A324" s="7">
        <v>2306.00981</v>
      </c>
      <c r="B324" s="3" t="s">
        <v>18</v>
      </c>
      <c r="C324" s="3">
        <v>0</v>
      </c>
      <c r="D324" s="4">
        <v>8.7237012386322004</v>
      </c>
      <c r="E324" s="4">
        <v>0.17039442062377899</v>
      </c>
      <c r="F324" s="3">
        <v>0</v>
      </c>
      <c r="G324" s="4">
        <v>12.9375102519989</v>
      </c>
      <c r="H324" s="4">
        <v>0.16620039939880299</v>
      </c>
      <c r="I324" s="3">
        <v>12</v>
      </c>
      <c r="J324" s="4">
        <v>8.7203030586242605</v>
      </c>
      <c r="K324" s="4">
        <v>0.22190904617309501</v>
      </c>
      <c r="L324" s="3">
        <v>0</v>
      </c>
      <c r="M324" s="4">
        <v>6.4114933013915998</v>
      </c>
      <c r="N324" s="4">
        <v>0.170322895050048</v>
      </c>
      <c r="O324" s="3" t="b">
        <v>1</v>
      </c>
      <c r="P324" s="3" t="b">
        <v>1</v>
      </c>
      <c r="Q324" s="3" t="b">
        <v>1</v>
      </c>
      <c r="R324" s="3" t="b">
        <v>1</v>
      </c>
    </row>
    <row r="325" spans="1:18" x14ac:dyDescent="0.2">
      <c r="A325" s="7">
        <v>2306.00209</v>
      </c>
      <c r="B325" s="3" t="s">
        <v>13</v>
      </c>
      <c r="C325" s="3">
        <v>0</v>
      </c>
      <c r="D325" s="4">
        <v>3.7894475460052401</v>
      </c>
      <c r="E325" s="4">
        <v>0.21882319450378401</v>
      </c>
      <c r="F325" s="3">
        <v>0</v>
      </c>
      <c r="G325" s="4">
        <v>17.073342561721802</v>
      </c>
      <c r="H325" s="4">
        <v>0.167012929916381</v>
      </c>
      <c r="I325" s="3">
        <v>0</v>
      </c>
      <c r="J325" s="4">
        <v>11.4799375534057</v>
      </c>
      <c r="K325" s="4">
        <v>0.11584520339965799</v>
      </c>
      <c r="L325" s="3">
        <v>0</v>
      </c>
      <c r="M325" s="4">
        <v>8.5559606552124006</v>
      </c>
      <c r="N325" s="4">
        <v>0.17107343673705999</v>
      </c>
      <c r="O325" s="3" t="b">
        <v>0</v>
      </c>
      <c r="P325" s="3" t="b">
        <v>1</v>
      </c>
      <c r="Q325" s="3" t="b">
        <v>1</v>
      </c>
      <c r="R325" s="3" t="b">
        <v>0</v>
      </c>
    </row>
    <row r="326" spans="1:18" x14ac:dyDescent="0.2">
      <c r="A326" s="7">
        <v>2306.0010699999998</v>
      </c>
      <c r="B326" s="3" t="s">
        <v>10</v>
      </c>
      <c r="C326" s="3">
        <v>0</v>
      </c>
      <c r="D326" s="4">
        <v>14.168592929840001</v>
      </c>
      <c r="E326" s="4">
        <v>0.16850042343139601</v>
      </c>
      <c r="F326" s="3">
        <v>0</v>
      </c>
      <c r="G326" s="4">
        <v>19.059718608856201</v>
      </c>
      <c r="H326" s="4">
        <v>0.22077751159667899</v>
      </c>
      <c r="I326" s="3">
        <v>12</v>
      </c>
      <c r="J326" s="4">
        <v>13.803077697753899</v>
      </c>
      <c r="K326" s="4">
        <v>0.21680736541748</v>
      </c>
      <c r="L326" s="3">
        <v>0</v>
      </c>
      <c r="M326" s="4">
        <v>10.3318359851837</v>
      </c>
      <c r="N326" s="4">
        <v>0.16704177856445299</v>
      </c>
      <c r="O326" s="3" t="b">
        <v>0</v>
      </c>
      <c r="P326" s="3" t="b">
        <v>1</v>
      </c>
      <c r="Q326" s="3" t="b">
        <v>1</v>
      </c>
      <c r="R326" s="3" t="b">
        <v>0</v>
      </c>
    </row>
    <row r="327" spans="1:18" x14ac:dyDescent="0.2">
      <c r="A327" s="7">
        <v>2306.0162500000001</v>
      </c>
      <c r="B327" s="3" t="s">
        <v>13</v>
      </c>
      <c r="C327" s="3">
        <v>0</v>
      </c>
      <c r="D327" s="4">
        <v>33.178127765655503</v>
      </c>
      <c r="E327" s="4">
        <v>0.17596697807312001</v>
      </c>
      <c r="F327" s="3">
        <v>0</v>
      </c>
      <c r="G327" s="4">
        <v>57.978116512298499</v>
      </c>
      <c r="H327" s="4">
        <v>0.166894435882568</v>
      </c>
      <c r="I327" s="3">
        <v>0</v>
      </c>
      <c r="J327" s="4">
        <v>36.184641838073702</v>
      </c>
      <c r="K327" s="4">
        <v>0.16716098785400299</v>
      </c>
      <c r="L327" s="3">
        <v>0</v>
      </c>
      <c r="M327" s="4">
        <v>35.679829120635901</v>
      </c>
      <c r="N327" s="4">
        <v>0.17081952095031699</v>
      </c>
      <c r="O327" s="3" t="b">
        <v>0</v>
      </c>
      <c r="P327" s="3" t="b">
        <v>0</v>
      </c>
      <c r="Q327" s="3" t="b">
        <v>1</v>
      </c>
      <c r="R327" s="3" t="b">
        <v>0</v>
      </c>
    </row>
    <row r="328" spans="1:18" x14ac:dyDescent="0.2">
      <c r="A328" s="7">
        <v>2306.0008899999998</v>
      </c>
      <c r="B328" s="3" t="s">
        <v>12</v>
      </c>
      <c r="C328" s="3">
        <v>0</v>
      </c>
      <c r="D328" s="4">
        <v>10.124809026718101</v>
      </c>
      <c r="E328" s="4">
        <v>0.21741175651550201</v>
      </c>
      <c r="F328" s="3">
        <v>0</v>
      </c>
      <c r="G328" s="4">
        <v>54.640811920166001</v>
      </c>
      <c r="H328" s="4">
        <v>0.166823625564575</v>
      </c>
      <c r="I328" s="3">
        <v>0</v>
      </c>
      <c r="J328" s="4">
        <v>43.425647258758502</v>
      </c>
      <c r="K328" s="4">
        <v>0.11637759208679101</v>
      </c>
      <c r="L328" s="3">
        <v>0</v>
      </c>
      <c r="M328" s="4">
        <v>35.967851400375302</v>
      </c>
      <c r="N328" s="4">
        <v>0.171846628189086</v>
      </c>
      <c r="O328" s="3" t="b">
        <v>1</v>
      </c>
      <c r="P328" s="3" t="b">
        <v>1</v>
      </c>
      <c r="Q328" s="3" t="b">
        <v>1</v>
      </c>
      <c r="R328" s="3" t="b">
        <v>1</v>
      </c>
    </row>
    <row r="329" spans="1:18" x14ac:dyDescent="0.2">
      <c r="A329" s="7">
        <v>2306.0077299999998</v>
      </c>
      <c r="B329" s="3" t="s">
        <v>42</v>
      </c>
      <c r="C329" s="3">
        <v>12</v>
      </c>
      <c r="D329" s="4">
        <v>4.8683617115020699</v>
      </c>
      <c r="E329" s="4">
        <v>0.22104001045227001</v>
      </c>
      <c r="F329" s="3">
        <v>12</v>
      </c>
      <c r="G329" s="4">
        <v>6.5239305496215803</v>
      </c>
      <c r="H329" s="4">
        <v>6.5883905887603698</v>
      </c>
      <c r="I329" s="3">
        <v>12</v>
      </c>
      <c r="J329" s="4">
        <v>5.2488136291503897</v>
      </c>
      <c r="K329" s="4">
        <v>0.16790533065795801</v>
      </c>
      <c r="L329" s="3">
        <v>12</v>
      </c>
      <c r="M329" s="4">
        <v>4.36543440818786</v>
      </c>
      <c r="N329" s="4">
        <v>0.17258477210998499</v>
      </c>
      <c r="O329" s="3" t="b">
        <v>1</v>
      </c>
      <c r="P329" s="3" t="b">
        <v>0</v>
      </c>
      <c r="Q329" s="3" t="b">
        <v>1</v>
      </c>
      <c r="R329" s="3" t="b">
        <v>1</v>
      </c>
    </row>
    <row r="330" spans="1:18" x14ac:dyDescent="0.2">
      <c r="A330" s="7">
        <v>2306.0038800000002</v>
      </c>
      <c r="B330" s="3" t="s">
        <v>11</v>
      </c>
      <c r="C330" s="3">
        <v>0</v>
      </c>
      <c r="D330" s="4">
        <v>12.612222433090199</v>
      </c>
      <c r="E330" s="4">
        <v>0.21955776214599601</v>
      </c>
      <c r="F330" s="3">
        <v>0</v>
      </c>
      <c r="G330" s="4">
        <v>63.6438724994659</v>
      </c>
      <c r="H330" s="4">
        <v>0.170280456542968</v>
      </c>
      <c r="I330" s="3">
        <v>0</v>
      </c>
      <c r="J330" s="4">
        <v>49.860094785690301</v>
      </c>
      <c r="K330" s="4">
        <v>0.16709232330322199</v>
      </c>
      <c r="L330" s="3">
        <v>0</v>
      </c>
      <c r="M330" s="4">
        <v>43.923059463500898</v>
      </c>
      <c r="N330" s="4">
        <v>0.16689562797546301</v>
      </c>
      <c r="O330" s="3" t="b">
        <v>0</v>
      </c>
      <c r="P330" s="3" t="b">
        <v>1</v>
      </c>
      <c r="Q330" s="3" t="b">
        <v>0</v>
      </c>
      <c r="R330" s="3" t="b">
        <v>0</v>
      </c>
    </row>
    <row r="331" spans="1:18" x14ac:dyDescent="0.2">
      <c r="A331" s="7">
        <v>2306.0007300000002</v>
      </c>
      <c r="B331" s="3" t="s">
        <v>18</v>
      </c>
      <c r="C331" s="3">
        <v>0</v>
      </c>
      <c r="D331" s="4">
        <v>8.2658407688140798</v>
      </c>
      <c r="E331" s="4">
        <v>0.172761440277099</v>
      </c>
      <c r="F331" s="3">
        <v>0</v>
      </c>
      <c r="G331" s="4">
        <v>10.9205191135406</v>
      </c>
      <c r="H331" s="4">
        <v>0.168248176574707</v>
      </c>
      <c r="I331" s="3">
        <v>12</v>
      </c>
      <c r="J331" s="4">
        <v>9.4406323432922292</v>
      </c>
      <c r="K331" s="4">
        <v>0.220217704772949</v>
      </c>
      <c r="L331" s="3">
        <v>0</v>
      </c>
      <c r="M331" s="4">
        <v>5.6568825244903502</v>
      </c>
      <c r="N331" s="4">
        <v>0.167309761047363</v>
      </c>
      <c r="O331" s="3" t="b">
        <v>1</v>
      </c>
      <c r="P331" s="3" t="b">
        <v>1</v>
      </c>
      <c r="Q331" s="3" t="b">
        <v>1</v>
      </c>
      <c r="R331" s="3" t="b">
        <v>1</v>
      </c>
    </row>
    <row r="332" spans="1:18" x14ac:dyDescent="0.2">
      <c r="A332" s="7">
        <v>2306.0071699999999</v>
      </c>
      <c r="B332" s="3" t="s">
        <v>23</v>
      </c>
      <c r="C332" s="3">
        <v>0</v>
      </c>
      <c r="D332" s="4">
        <v>4.5527894496917698</v>
      </c>
      <c r="E332" s="4">
        <v>0.219447135925292</v>
      </c>
      <c r="F332" s="3">
        <v>0</v>
      </c>
      <c r="G332" s="4">
        <v>22.0234115123748</v>
      </c>
      <c r="H332" s="4">
        <v>0.16628074645995999</v>
      </c>
      <c r="I332" s="3">
        <v>0</v>
      </c>
      <c r="J332" s="4">
        <v>17.5130307674407</v>
      </c>
      <c r="K332" s="4">
        <v>0.17019844055175701</v>
      </c>
      <c r="L332" s="3">
        <v>0</v>
      </c>
      <c r="M332" s="4">
        <v>12.5625190734863</v>
      </c>
      <c r="N332" s="4">
        <v>0.16672706604003901</v>
      </c>
      <c r="O332" s="3" t="b">
        <v>1</v>
      </c>
      <c r="P332" s="3" t="b">
        <v>1</v>
      </c>
      <c r="Q332" s="3" t="b">
        <v>1</v>
      </c>
      <c r="R332" s="3" t="b">
        <v>1</v>
      </c>
    </row>
    <row r="333" spans="1:18" x14ac:dyDescent="0.2">
      <c r="A333" s="7">
        <v>2306.0026899999998</v>
      </c>
      <c r="B333" s="3" t="s">
        <v>10</v>
      </c>
      <c r="C333" s="3">
        <v>0</v>
      </c>
      <c r="D333" s="4">
        <v>3.5016922950744598</v>
      </c>
      <c r="E333" s="4">
        <v>0.117599248886108</v>
      </c>
      <c r="F333" s="3">
        <v>0</v>
      </c>
      <c r="G333" s="4">
        <v>4.8635723590850803</v>
      </c>
      <c r="H333" s="4">
        <v>0.18218827247619601</v>
      </c>
      <c r="I333" s="3">
        <v>0</v>
      </c>
      <c r="J333" s="4">
        <v>3.6856210231781001</v>
      </c>
      <c r="K333" s="4">
        <v>0.115448236465454</v>
      </c>
      <c r="L333" s="3">
        <v>0</v>
      </c>
      <c r="M333" s="4">
        <v>2.9896686077117902</v>
      </c>
      <c r="N333" s="4">
        <v>0.17680335044860801</v>
      </c>
      <c r="O333" s="3" t="b">
        <v>1</v>
      </c>
      <c r="P333" s="3" t="b">
        <v>1</v>
      </c>
      <c r="Q333" s="3" t="b">
        <v>0</v>
      </c>
      <c r="R333" s="3" t="b">
        <v>0</v>
      </c>
    </row>
    <row r="334" spans="1:18" x14ac:dyDescent="0.2">
      <c r="A334" s="7">
        <v>2306.00216</v>
      </c>
      <c r="B334" s="3" t="s">
        <v>13</v>
      </c>
      <c r="C334" s="3">
        <v>0</v>
      </c>
      <c r="D334" s="4">
        <v>9.4147436618804896</v>
      </c>
      <c r="E334" s="4">
        <v>0.118141412734985</v>
      </c>
      <c r="F334" s="3">
        <v>0</v>
      </c>
      <c r="G334" s="4">
        <v>13.394492149353001</v>
      </c>
      <c r="H334" s="4">
        <v>0.16933965682983301</v>
      </c>
      <c r="I334" s="3">
        <v>0</v>
      </c>
      <c r="J334" s="4">
        <v>13.7031593322753</v>
      </c>
      <c r="K334" s="4">
        <v>0.16868066787719699</v>
      </c>
      <c r="L334" s="3">
        <v>0</v>
      </c>
      <c r="M334" s="4">
        <v>5.9515228271484304</v>
      </c>
      <c r="N334" s="4">
        <v>0.17058610916137601</v>
      </c>
      <c r="O334" s="3" t="b">
        <v>0</v>
      </c>
      <c r="P334" s="3" t="b">
        <v>1</v>
      </c>
      <c r="Q334" s="3" t="b">
        <v>1</v>
      </c>
      <c r="R334" s="3" t="b">
        <v>0</v>
      </c>
    </row>
    <row r="335" spans="1:18" x14ac:dyDescent="0.2">
      <c r="A335" s="7">
        <v>2306.0029599999998</v>
      </c>
      <c r="B335" s="3" t="s">
        <v>10</v>
      </c>
      <c r="C335" s="3">
        <v>0</v>
      </c>
      <c r="D335" s="4">
        <v>10.926901578903101</v>
      </c>
      <c r="E335" s="4">
        <v>0.118824958801269</v>
      </c>
      <c r="F335" s="3">
        <v>0</v>
      </c>
      <c r="G335" s="4">
        <v>14.641519784927301</v>
      </c>
      <c r="H335" s="4">
        <v>0.168154716491699</v>
      </c>
      <c r="I335" s="3">
        <v>0</v>
      </c>
      <c r="J335" s="4">
        <v>16.732974767684901</v>
      </c>
      <c r="K335" s="4">
        <v>0.115519762039184</v>
      </c>
      <c r="L335" s="3">
        <v>0</v>
      </c>
      <c r="M335" s="4">
        <v>7.5120153427123997</v>
      </c>
      <c r="N335" s="4">
        <v>0.16797137260437001</v>
      </c>
      <c r="O335" s="3" t="b">
        <v>0</v>
      </c>
      <c r="P335" s="3" t="b">
        <v>1</v>
      </c>
      <c r="Q335" s="3" t="b">
        <v>1</v>
      </c>
      <c r="R335" s="3" t="b">
        <v>0</v>
      </c>
    </row>
    <row r="336" spans="1:18" x14ac:dyDescent="0.2">
      <c r="A336" s="7">
        <v>2306.0068099999999</v>
      </c>
      <c r="B336" s="3" t="s">
        <v>23</v>
      </c>
      <c r="C336" s="3">
        <v>0</v>
      </c>
      <c r="D336" s="4">
        <v>5.2455563545226997</v>
      </c>
      <c r="E336" s="4">
        <v>0.21944665908813399</v>
      </c>
      <c r="F336" s="3">
        <v>0</v>
      </c>
      <c r="G336" s="4">
        <v>21.504914999008101</v>
      </c>
      <c r="H336" s="4">
        <v>0.170192956924438</v>
      </c>
      <c r="I336" s="3">
        <v>0</v>
      </c>
      <c r="J336" s="4">
        <v>21.645140886306699</v>
      </c>
      <c r="K336" s="4">
        <v>0.16861534118652299</v>
      </c>
      <c r="L336" s="3">
        <v>0</v>
      </c>
      <c r="M336" s="4">
        <v>11.264680862426699</v>
      </c>
      <c r="N336" s="4">
        <v>0.16977930068969699</v>
      </c>
      <c r="O336" s="3" t="b">
        <v>1</v>
      </c>
      <c r="P336" s="3" t="b">
        <v>1</v>
      </c>
      <c r="Q336" s="3" t="b">
        <v>1</v>
      </c>
      <c r="R336" s="3" t="b">
        <v>1</v>
      </c>
    </row>
    <row r="337" spans="1:18" x14ac:dyDescent="0.2">
      <c r="A337" s="7">
        <v>2306.0174499999998</v>
      </c>
      <c r="B337" s="3" t="s">
        <v>10</v>
      </c>
      <c r="C337" s="3">
        <v>0</v>
      </c>
      <c r="D337" s="4">
        <v>9.8395802974700892</v>
      </c>
      <c r="E337" s="4">
        <v>0.27486944198608398</v>
      </c>
      <c r="F337" s="3">
        <v>0</v>
      </c>
      <c r="G337" s="4">
        <v>42.098191499709998</v>
      </c>
      <c r="H337" s="4">
        <v>0.115252017974853</v>
      </c>
      <c r="I337" s="3">
        <v>0</v>
      </c>
      <c r="J337" s="4">
        <v>42.5609128475189</v>
      </c>
      <c r="K337" s="4">
        <v>0.17090177536010701</v>
      </c>
      <c r="L337" s="3">
        <v>0</v>
      </c>
      <c r="M337" s="4">
        <v>32.226274728775003</v>
      </c>
      <c r="N337" s="4">
        <v>0.169584035873413</v>
      </c>
      <c r="O337" s="3" t="b">
        <v>0</v>
      </c>
      <c r="P337" s="3" t="b">
        <v>0</v>
      </c>
      <c r="Q337" s="3" t="b">
        <v>1</v>
      </c>
      <c r="R337" s="3" t="b">
        <v>0</v>
      </c>
    </row>
    <row r="338" spans="1:18" x14ac:dyDescent="0.2">
      <c r="A338" s="7">
        <v>2306.0382199999999</v>
      </c>
      <c r="B338" s="3" t="s">
        <v>10</v>
      </c>
      <c r="C338" s="3">
        <v>12</v>
      </c>
      <c r="D338" s="4">
        <v>4.0895667076110804</v>
      </c>
      <c r="E338" s="4">
        <v>4.0425770282745299</v>
      </c>
      <c r="F338" s="3">
        <v>0</v>
      </c>
      <c r="G338" s="4">
        <v>73.174633979797306</v>
      </c>
      <c r="H338" s="4">
        <v>0.173344612121582</v>
      </c>
      <c r="I338" s="3">
        <v>0</v>
      </c>
      <c r="J338" s="4">
        <v>64.795416593551593</v>
      </c>
      <c r="K338" s="4">
        <v>0.17122769355773901</v>
      </c>
      <c r="L338" s="3">
        <v>0</v>
      </c>
      <c r="M338" s="4">
        <v>56.080363512039099</v>
      </c>
      <c r="N338" s="4">
        <v>0.17186093330383301</v>
      </c>
      <c r="O338" s="3" t="b">
        <v>0</v>
      </c>
      <c r="P338" s="3" t="b">
        <v>1</v>
      </c>
      <c r="Q338" s="3" t="b">
        <v>1</v>
      </c>
      <c r="R338" s="3" t="b">
        <v>0</v>
      </c>
    </row>
    <row r="339" spans="1:18" x14ac:dyDescent="0.2">
      <c r="A339" s="7">
        <v>2306.1365500000002</v>
      </c>
      <c r="B339" s="3" t="s">
        <v>10</v>
      </c>
      <c r="C339" s="3">
        <v>0</v>
      </c>
      <c r="D339" s="4">
        <v>9.0628690719604492</v>
      </c>
      <c r="E339" s="4">
        <v>0.116702318191528</v>
      </c>
      <c r="F339" s="3">
        <v>0</v>
      </c>
      <c r="G339" s="4">
        <v>9.2692780494689906</v>
      </c>
      <c r="H339" s="4">
        <v>0.1172935962677</v>
      </c>
      <c r="I339" s="3">
        <v>0</v>
      </c>
      <c r="J339" s="4">
        <v>7.2090637683868399</v>
      </c>
      <c r="K339" s="4">
        <v>0.16625237464904699</v>
      </c>
      <c r="L339" s="3">
        <v>0</v>
      </c>
      <c r="M339" s="4">
        <v>4.4951012134552002</v>
      </c>
      <c r="N339" s="4">
        <v>0.16837286949157701</v>
      </c>
      <c r="O339" s="3" t="b">
        <v>1</v>
      </c>
      <c r="P339" s="3" t="b">
        <v>1</v>
      </c>
      <c r="Q339" s="3" t="b">
        <v>1</v>
      </c>
      <c r="R339" s="3" t="b">
        <v>1</v>
      </c>
    </row>
    <row r="340" spans="1:18" x14ac:dyDescent="0.2">
      <c r="A340" s="7">
        <v>2306.0537899999999</v>
      </c>
      <c r="B340" s="3" t="s">
        <v>62</v>
      </c>
      <c r="C340" s="3">
        <v>0</v>
      </c>
      <c r="D340" s="4">
        <v>2.7832055091857901</v>
      </c>
      <c r="E340" s="4">
        <v>0.217527151107788</v>
      </c>
      <c r="F340" s="3">
        <v>0</v>
      </c>
      <c r="G340" s="4">
        <v>8.9453885555267298</v>
      </c>
      <c r="H340" s="4">
        <v>0.118650197982788</v>
      </c>
      <c r="I340" s="3">
        <v>0</v>
      </c>
      <c r="J340" s="4">
        <v>8.8152477741241402</v>
      </c>
      <c r="K340" s="4">
        <v>0.117062330245971</v>
      </c>
      <c r="L340" s="3">
        <v>0</v>
      </c>
      <c r="M340" s="4">
        <v>7.2715034484863201</v>
      </c>
      <c r="N340" s="4">
        <v>0.178215742111206</v>
      </c>
      <c r="O340" s="3" t="b">
        <v>1</v>
      </c>
      <c r="P340" s="3" t="b">
        <v>1</v>
      </c>
      <c r="Q340" s="3" t="b">
        <v>1</v>
      </c>
      <c r="R340" s="3" t="b">
        <v>1</v>
      </c>
    </row>
    <row r="341" spans="1:18" x14ac:dyDescent="0.2">
      <c r="A341" s="7">
        <v>2306.0003099999999</v>
      </c>
      <c r="B341" s="3"/>
      <c r="C341" s="3">
        <v>12</v>
      </c>
      <c r="D341" s="4">
        <v>0.98249292373657204</v>
      </c>
      <c r="E341" s="4">
        <v>0.489886283874511</v>
      </c>
      <c r="F341" s="3">
        <v>12</v>
      </c>
      <c r="G341" s="4">
        <v>0.61940312385559004</v>
      </c>
      <c r="H341" s="4">
        <v>0.57000637054443304</v>
      </c>
      <c r="I341" s="3">
        <v>12</v>
      </c>
      <c r="J341" s="4">
        <v>0.87127375602722101</v>
      </c>
      <c r="K341" s="4">
        <v>0.116173267364501</v>
      </c>
      <c r="L341" s="3">
        <v>12</v>
      </c>
      <c r="M341" s="4">
        <v>0.87501168251037598</v>
      </c>
      <c r="N341" s="4">
        <v>0.17934775352478</v>
      </c>
      <c r="O341" s="3" t="b">
        <v>1</v>
      </c>
      <c r="P341" s="3" t="b">
        <v>1</v>
      </c>
      <c r="Q341" s="3" t="b">
        <v>1</v>
      </c>
      <c r="R341" s="3" t="b">
        <v>1</v>
      </c>
    </row>
    <row r="342" spans="1:18" x14ac:dyDescent="0.2">
      <c r="A342" s="7">
        <v>2306.0047399999999</v>
      </c>
      <c r="B342" s="3" t="s">
        <v>13</v>
      </c>
      <c r="C342" s="3">
        <v>0</v>
      </c>
      <c r="D342" s="4">
        <v>10.072095632553101</v>
      </c>
      <c r="E342" s="4">
        <v>0.174763679504394</v>
      </c>
      <c r="F342" s="3">
        <v>0</v>
      </c>
      <c r="G342" s="4">
        <v>10.8807570934295</v>
      </c>
      <c r="H342" s="4">
        <v>0.16780328750610299</v>
      </c>
      <c r="I342" s="3">
        <v>0</v>
      </c>
      <c r="J342" s="4">
        <v>10.7358622550964</v>
      </c>
      <c r="K342" s="4">
        <v>0.173083305358886</v>
      </c>
      <c r="L342" s="3">
        <v>0</v>
      </c>
      <c r="M342" s="4">
        <v>6.7620971202850297</v>
      </c>
      <c r="N342" s="4">
        <v>0.17215418815612701</v>
      </c>
      <c r="O342" s="3" t="b">
        <v>1</v>
      </c>
      <c r="P342" s="3" t="b">
        <v>1</v>
      </c>
      <c r="Q342" s="3" t="b">
        <v>1</v>
      </c>
      <c r="R342" s="3" t="b">
        <v>1</v>
      </c>
    </row>
    <row r="343" spans="1:18" x14ac:dyDescent="0.2">
      <c r="A343" s="7">
        <v>2306.06</v>
      </c>
      <c r="B343" s="3" t="s">
        <v>10</v>
      </c>
      <c r="C343" s="3">
        <v>0</v>
      </c>
      <c r="D343" s="4">
        <v>4.3471755981445304</v>
      </c>
      <c r="E343" s="4">
        <v>0.22135210037231401</v>
      </c>
      <c r="F343" s="3">
        <v>0</v>
      </c>
      <c r="G343" s="4">
        <v>13.6982252597808</v>
      </c>
      <c r="H343" s="4">
        <v>0.170184135437011</v>
      </c>
      <c r="I343" s="3">
        <v>0</v>
      </c>
      <c r="J343" s="4">
        <v>13.0413029193878</v>
      </c>
      <c r="K343" s="4">
        <v>0.116370916366577</v>
      </c>
      <c r="L343" s="3">
        <v>0</v>
      </c>
      <c r="M343" s="4">
        <v>8.2350981235504097</v>
      </c>
      <c r="N343" s="4">
        <v>0.17124271392822199</v>
      </c>
      <c r="O343" s="3" t="b">
        <v>1</v>
      </c>
      <c r="P343" s="3" t="b">
        <v>1</v>
      </c>
      <c r="Q343" s="3" t="b">
        <v>1</v>
      </c>
      <c r="R343" s="3" t="b">
        <v>1</v>
      </c>
    </row>
    <row r="344" spans="1:18" x14ac:dyDescent="0.2">
      <c r="A344" s="7">
        <v>2306.0023500000002</v>
      </c>
      <c r="B344" s="3" t="s">
        <v>10</v>
      </c>
      <c r="C344" s="3">
        <v>0</v>
      </c>
      <c r="D344" s="4">
        <v>18.332594156265198</v>
      </c>
      <c r="E344" s="4">
        <v>0.115585088729858</v>
      </c>
      <c r="F344" s="3">
        <v>0</v>
      </c>
      <c r="G344" s="4">
        <v>20.116189956665</v>
      </c>
      <c r="H344" s="4">
        <v>0.17109656333923301</v>
      </c>
      <c r="I344" s="3">
        <v>0</v>
      </c>
      <c r="J344" s="4">
        <v>11.698083400726301</v>
      </c>
      <c r="K344" s="4">
        <v>0.118974208831787</v>
      </c>
      <c r="L344" s="3">
        <v>0</v>
      </c>
      <c r="M344" s="4">
        <v>12.0378763675689</v>
      </c>
      <c r="N344" s="4">
        <v>0.16972613334655701</v>
      </c>
      <c r="O344" s="3" t="b">
        <v>1</v>
      </c>
      <c r="P344" s="3" t="b">
        <v>1</v>
      </c>
      <c r="Q344" s="3" t="b">
        <v>1</v>
      </c>
      <c r="R344" s="3" t="b">
        <v>1</v>
      </c>
    </row>
    <row r="345" spans="1:18" x14ac:dyDescent="0.2">
      <c r="A345" s="7">
        <v>2306.00045</v>
      </c>
      <c r="B345" s="3" t="s">
        <v>10</v>
      </c>
      <c r="C345" s="3">
        <v>0</v>
      </c>
      <c r="D345" s="4">
        <v>19.728672027587798</v>
      </c>
      <c r="E345" s="4">
        <v>0.27334785461425698</v>
      </c>
      <c r="F345" s="3">
        <v>0</v>
      </c>
      <c r="G345" s="4">
        <v>63.841178178787203</v>
      </c>
      <c r="H345" s="4">
        <v>0.16846084594726499</v>
      </c>
      <c r="I345" s="3">
        <v>0</v>
      </c>
      <c r="J345" s="4">
        <v>56.335208654403601</v>
      </c>
      <c r="K345" s="4">
        <v>0.21849727630615201</v>
      </c>
      <c r="L345" s="3">
        <v>0</v>
      </c>
      <c r="M345" s="4">
        <v>50.791022777557302</v>
      </c>
      <c r="N345" s="4">
        <v>0.223881006240844</v>
      </c>
      <c r="O345" s="3" t="b">
        <v>1</v>
      </c>
      <c r="P345" s="3" t="b">
        <v>1</v>
      </c>
      <c r="Q345" s="3" t="b">
        <v>1</v>
      </c>
      <c r="R345" s="3" t="b">
        <v>1</v>
      </c>
    </row>
    <row r="346" spans="1:18" x14ac:dyDescent="0.2">
      <c r="A346" s="7">
        <v>2306.00225</v>
      </c>
      <c r="B346" s="3" t="s">
        <v>13</v>
      </c>
      <c r="C346" s="3">
        <v>0</v>
      </c>
      <c r="D346" s="4">
        <v>5.8511717319488499</v>
      </c>
      <c r="E346" s="4">
        <v>0.16676211357116699</v>
      </c>
      <c r="F346" s="3">
        <v>0</v>
      </c>
      <c r="G346" s="4">
        <v>5.6017603874206499</v>
      </c>
      <c r="H346" s="4">
        <v>0.11594533920288</v>
      </c>
      <c r="I346" s="3">
        <v>0</v>
      </c>
      <c r="J346" s="4">
        <v>6.2577877044677699</v>
      </c>
      <c r="K346" s="4">
        <v>0.22603082656860299</v>
      </c>
      <c r="L346" s="3">
        <v>0</v>
      </c>
      <c r="M346" s="4">
        <v>3.0912389755249001</v>
      </c>
      <c r="N346" s="4">
        <v>0.116580247879028</v>
      </c>
      <c r="O346" s="3" t="b">
        <v>1</v>
      </c>
      <c r="P346" s="3" t="b">
        <v>1</v>
      </c>
      <c r="Q346" s="3" t="b">
        <v>1</v>
      </c>
      <c r="R346" s="3" t="b">
        <v>1</v>
      </c>
    </row>
    <row r="347" spans="1:18" x14ac:dyDescent="0.2">
      <c r="A347" s="7">
        <v>2306.0184199999999</v>
      </c>
      <c r="B347" s="3" t="s">
        <v>16</v>
      </c>
      <c r="C347" s="3">
        <v>12</v>
      </c>
      <c r="D347" s="4">
        <v>3.95709800720214</v>
      </c>
      <c r="E347" s="4">
        <v>0.217855930328369</v>
      </c>
      <c r="F347" s="3">
        <v>0</v>
      </c>
      <c r="G347" s="4">
        <v>7.1688368320464999</v>
      </c>
      <c r="H347" s="4">
        <v>0.115409851074218</v>
      </c>
      <c r="I347" s="3">
        <v>0</v>
      </c>
      <c r="J347" s="4">
        <v>8.9322574138641304</v>
      </c>
      <c r="K347" s="4">
        <v>0.116108417510986</v>
      </c>
      <c r="L347" s="3">
        <v>0</v>
      </c>
      <c r="M347" s="4">
        <v>5.1489505767822203</v>
      </c>
      <c r="N347" s="4">
        <v>0.17043066024780201</v>
      </c>
      <c r="O347" s="3" t="b">
        <v>0</v>
      </c>
      <c r="P347" s="3" t="b">
        <v>1</v>
      </c>
      <c r="Q347" s="3" t="b">
        <v>1</v>
      </c>
      <c r="R347" s="3" t="b">
        <v>0</v>
      </c>
    </row>
    <row r="348" spans="1:18" x14ac:dyDescent="0.2">
      <c r="A348" s="7">
        <v>2306.0305899999998</v>
      </c>
      <c r="B348" s="3" t="s">
        <v>18</v>
      </c>
      <c r="C348" s="3">
        <v>0</v>
      </c>
      <c r="D348" s="4">
        <v>22.2529602050781</v>
      </c>
      <c r="E348" s="4">
        <v>0.217672109603881</v>
      </c>
      <c r="F348" s="3">
        <v>0</v>
      </c>
      <c r="G348" s="4">
        <v>28.360053539276102</v>
      </c>
      <c r="H348" s="4">
        <v>0.170156240463256</v>
      </c>
      <c r="I348" s="3">
        <v>0</v>
      </c>
      <c r="J348" s="4">
        <v>29.2318868637084</v>
      </c>
      <c r="K348" s="4">
        <v>0.171188354492187</v>
      </c>
      <c r="L348" s="3">
        <v>0</v>
      </c>
      <c r="M348" s="4">
        <v>27.805624485015802</v>
      </c>
      <c r="N348" s="4">
        <v>0.17064404487609799</v>
      </c>
      <c r="O348" s="3" t="b">
        <v>1</v>
      </c>
      <c r="P348" s="3" t="b">
        <v>1</v>
      </c>
      <c r="Q348" s="3" t="b">
        <v>1</v>
      </c>
      <c r="R348" s="3" t="b">
        <v>1</v>
      </c>
    </row>
    <row r="349" spans="1:18" x14ac:dyDescent="0.2">
      <c r="A349" s="7">
        <v>2306.0376299999998</v>
      </c>
      <c r="B349" s="3" t="s">
        <v>10</v>
      </c>
      <c r="C349" s="3">
        <v>0</v>
      </c>
      <c r="D349" s="4">
        <v>5.9150309562683097</v>
      </c>
      <c r="E349" s="4">
        <v>0.27522444725036599</v>
      </c>
      <c r="F349" s="3">
        <v>0</v>
      </c>
      <c r="G349" s="4">
        <v>16.978204488754201</v>
      </c>
      <c r="H349" s="4">
        <v>0.16886377334594699</v>
      </c>
      <c r="I349" s="3">
        <v>0</v>
      </c>
      <c r="J349" s="4">
        <v>17.023918867111199</v>
      </c>
      <c r="K349" s="4">
        <v>0.16841387748718201</v>
      </c>
      <c r="L349" s="3">
        <v>0</v>
      </c>
      <c r="M349" s="4">
        <v>11.241153717041</v>
      </c>
      <c r="N349" s="4">
        <v>0.17965579032897899</v>
      </c>
      <c r="O349" s="3" t="b">
        <v>0</v>
      </c>
      <c r="P349" s="3" t="b">
        <v>0</v>
      </c>
      <c r="Q349" s="3" t="b">
        <v>1</v>
      </c>
      <c r="R349" s="3" t="b">
        <v>0</v>
      </c>
    </row>
    <row r="350" spans="1:18" x14ac:dyDescent="0.2">
      <c r="A350" s="7">
        <v>2306.00378</v>
      </c>
      <c r="B350" s="3" t="s">
        <v>17</v>
      </c>
      <c r="C350" s="3">
        <v>0</v>
      </c>
      <c r="D350" s="4">
        <v>24.067286491394</v>
      </c>
      <c r="E350" s="4">
        <v>0.167711496353149</v>
      </c>
      <c r="F350" s="3">
        <v>0</v>
      </c>
      <c r="G350" s="4">
        <v>19.843003511428801</v>
      </c>
      <c r="H350" s="4">
        <v>0.16666936874389601</v>
      </c>
      <c r="I350" s="3">
        <v>12</v>
      </c>
      <c r="J350" s="4">
        <v>18.573798179626401</v>
      </c>
      <c r="K350" s="4">
        <v>0.22155642509460399</v>
      </c>
      <c r="L350" s="3">
        <v>12</v>
      </c>
      <c r="M350" s="4">
        <v>7.2128720283508301</v>
      </c>
      <c r="N350" s="4">
        <v>0.17073369026183999</v>
      </c>
      <c r="O350" s="3" t="b">
        <v>0</v>
      </c>
      <c r="P350" s="3" t="b">
        <v>1</v>
      </c>
      <c r="Q350" s="3" t="b">
        <v>0</v>
      </c>
      <c r="R350" s="3" t="b">
        <v>0</v>
      </c>
    </row>
    <row r="351" spans="1:18" x14ac:dyDescent="0.2">
      <c r="A351" s="7">
        <v>2306.15076</v>
      </c>
      <c r="B351" s="3" t="s">
        <v>17</v>
      </c>
      <c r="C351" s="3">
        <v>0</v>
      </c>
      <c r="D351" s="4">
        <v>8.5334539413452095</v>
      </c>
      <c r="E351" s="4">
        <v>0.27842593193054199</v>
      </c>
      <c r="F351" s="3">
        <v>0</v>
      </c>
      <c r="G351" s="4">
        <v>32.572459936141897</v>
      </c>
      <c r="H351" s="4">
        <v>0.118121147155761</v>
      </c>
      <c r="I351" s="3">
        <v>0</v>
      </c>
      <c r="J351" s="4">
        <v>29.147146701812702</v>
      </c>
      <c r="K351" s="4">
        <v>0.16864943504333399</v>
      </c>
      <c r="L351" s="3">
        <v>12</v>
      </c>
      <c r="M351" s="4">
        <v>4.91312479972839</v>
      </c>
      <c r="N351" s="4">
        <v>4.9478280544280997</v>
      </c>
      <c r="O351" s="3" t="b">
        <v>0</v>
      </c>
      <c r="P351" s="3" t="b">
        <v>1</v>
      </c>
      <c r="Q351" s="3" t="b">
        <v>0</v>
      </c>
      <c r="R351" s="3" t="b">
        <v>0</v>
      </c>
    </row>
    <row r="352" spans="1:18" x14ac:dyDescent="0.2">
      <c r="A352" s="7">
        <v>2306.0005099999998</v>
      </c>
      <c r="B352" s="3" t="s">
        <v>18</v>
      </c>
      <c r="C352" s="3">
        <v>0</v>
      </c>
      <c r="D352" s="4">
        <v>4.7569839954376203</v>
      </c>
      <c r="E352" s="4">
        <v>0.27843165397643999</v>
      </c>
      <c r="F352" s="3">
        <v>0</v>
      </c>
      <c r="G352" s="4">
        <v>11.733901500701901</v>
      </c>
      <c r="H352" s="4">
        <v>0.11794090270995999</v>
      </c>
      <c r="I352" s="3">
        <v>0</v>
      </c>
      <c r="J352" s="4">
        <v>12.052252054214399</v>
      </c>
      <c r="K352" s="4">
        <v>0.116129398345947</v>
      </c>
      <c r="L352" s="3">
        <v>0</v>
      </c>
      <c r="M352" s="4">
        <v>8.8730010986328107</v>
      </c>
      <c r="N352" s="4">
        <v>0.16763114929199199</v>
      </c>
      <c r="O352" s="3" t="b">
        <v>0</v>
      </c>
      <c r="P352" s="3" t="b">
        <v>1</v>
      </c>
      <c r="Q352" s="3" t="b">
        <v>1</v>
      </c>
      <c r="R352" s="3" t="b">
        <v>0</v>
      </c>
    </row>
    <row r="353" spans="1:18" x14ac:dyDescent="0.2">
      <c r="A353" s="7">
        <v>2306.0036300000002</v>
      </c>
      <c r="B353" s="3" t="s">
        <v>18</v>
      </c>
      <c r="C353" s="3">
        <v>0</v>
      </c>
      <c r="D353" s="4">
        <v>7.7191734313964799</v>
      </c>
      <c r="E353" s="4">
        <v>0.272441625595092</v>
      </c>
      <c r="F353" s="3">
        <v>0</v>
      </c>
      <c r="G353" s="4">
        <v>21.061676263809201</v>
      </c>
      <c r="H353" s="4">
        <v>0.16969633102416901</v>
      </c>
      <c r="I353" s="3">
        <v>0</v>
      </c>
      <c r="J353" s="4">
        <v>24.692621231079102</v>
      </c>
      <c r="K353" s="4">
        <v>0.115853071212768</v>
      </c>
      <c r="L353" s="3">
        <v>0</v>
      </c>
      <c r="M353" s="4">
        <v>16.145072698593101</v>
      </c>
      <c r="N353" s="4">
        <v>0.16865515708923301</v>
      </c>
      <c r="O353" s="3" t="b">
        <v>1</v>
      </c>
      <c r="P353" s="3" t="b">
        <v>1</v>
      </c>
      <c r="Q353" s="3" t="b">
        <v>1</v>
      </c>
      <c r="R353" s="3" t="b">
        <v>1</v>
      </c>
    </row>
    <row r="354" spans="1:18" x14ac:dyDescent="0.2">
      <c r="A354" s="7">
        <v>2306.0074100000002</v>
      </c>
      <c r="B354" s="3" t="s">
        <v>13</v>
      </c>
      <c r="C354" s="3">
        <v>0</v>
      </c>
      <c r="D354" s="4">
        <v>2.2307178974151598</v>
      </c>
      <c r="E354" s="4">
        <v>0.118459939956665</v>
      </c>
      <c r="F354" s="3">
        <v>0</v>
      </c>
      <c r="G354" s="4">
        <v>2.0277228355407702</v>
      </c>
      <c r="H354" s="4">
        <v>0.118913173675537</v>
      </c>
      <c r="I354" s="3">
        <v>0</v>
      </c>
      <c r="J354" s="4">
        <v>2.3291771411895699</v>
      </c>
      <c r="K354" s="4">
        <v>0.1159188747406</v>
      </c>
      <c r="L354" s="3">
        <v>0</v>
      </c>
      <c r="M354" s="4">
        <v>1.83107590675354</v>
      </c>
      <c r="N354" s="4">
        <v>0.17479968070983801</v>
      </c>
      <c r="O354" s="3" t="b">
        <v>1</v>
      </c>
      <c r="P354" s="3" t="b">
        <v>1</v>
      </c>
      <c r="Q354" s="3" t="b">
        <v>1</v>
      </c>
      <c r="R354" s="3" t="b">
        <v>1</v>
      </c>
    </row>
    <row r="355" spans="1:18" x14ac:dyDescent="0.2">
      <c r="A355" s="7">
        <v>2306.0047100000002</v>
      </c>
      <c r="B355" s="3" t="s">
        <v>13</v>
      </c>
      <c r="C355" s="3">
        <v>0</v>
      </c>
      <c r="D355" s="4">
        <v>26.837339401245099</v>
      </c>
      <c r="E355" s="4">
        <v>0.26974987983703602</v>
      </c>
      <c r="F355" s="3">
        <v>0</v>
      </c>
      <c r="G355" s="4">
        <v>102.26093673706001</v>
      </c>
      <c r="H355" s="4">
        <v>0.11659550666809</v>
      </c>
      <c r="I355" s="3">
        <v>0</v>
      </c>
      <c r="J355" s="4">
        <v>109.983445882797</v>
      </c>
      <c r="K355" s="4">
        <v>0.17373132705688399</v>
      </c>
      <c r="L355" s="3">
        <v>0</v>
      </c>
      <c r="M355" s="4">
        <v>99.4128835201263</v>
      </c>
      <c r="N355" s="4">
        <v>0.17655968666076599</v>
      </c>
      <c r="O355" s="3" t="b">
        <v>0</v>
      </c>
      <c r="P355" s="3" t="b">
        <v>1</v>
      </c>
      <c r="Q355" s="3" t="b">
        <v>1</v>
      </c>
      <c r="R355" s="3" t="b">
        <v>0</v>
      </c>
    </row>
    <row r="356" spans="1:18" x14ac:dyDescent="0.2">
      <c r="A356" s="7">
        <v>2306.00569</v>
      </c>
      <c r="B356" s="3" t="s">
        <v>18</v>
      </c>
      <c r="C356" s="3">
        <v>0</v>
      </c>
      <c r="D356" s="4">
        <v>8.3157360553741402</v>
      </c>
      <c r="E356" s="4">
        <v>0.115924596786499</v>
      </c>
      <c r="F356" s="3">
        <v>0</v>
      </c>
      <c r="G356" s="4">
        <v>7.2574603557586599</v>
      </c>
      <c r="H356" s="4">
        <v>0.174825429916381</v>
      </c>
      <c r="I356" s="3">
        <v>0</v>
      </c>
      <c r="J356" s="4">
        <v>7.2048244476318297</v>
      </c>
      <c r="K356" s="4">
        <v>0.11586570739745999</v>
      </c>
      <c r="L356" s="3">
        <v>0</v>
      </c>
      <c r="M356" s="4">
        <v>4.9530370235443097</v>
      </c>
      <c r="N356" s="4">
        <v>0.176292419433593</v>
      </c>
      <c r="O356" s="3" t="b">
        <v>0</v>
      </c>
      <c r="P356" s="3" t="b">
        <v>1</v>
      </c>
      <c r="Q356" s="3" t="b">
        <v>0</v>
      </c>
      <c r="R356" s="3" t="b">
        <v>0</v>
      </c>
    </row>
    <row r="357" spans="1:18" x14ac:dyDescent="0.2">
      <c r="A357" s="7">
        <v>2306.0005900000001</v>
      </c>
      <c r="B357" s="3" t="s">
        <v>63</v>
      </c>
      <c r="C357" s="3">
        <v>0</v>
      </c>
      <c r="D357" s="4">
        <v>10.2354576587677</v>
      </c>
      <c r="E357" s="4">
        <v>0.116556644439697</v>
      </c>
      <c r="F357" s="3">
        <v>0</v>
      </c>
      <c r="G357" s="4">
        <v>9.7205665111541695</v>
      </c>
      <c r="H357" s="4">
        <v>0.116774082183837</v>
      </c>
      <c r="I357" s="3">
        <v>0</v>
      </c>
      <c r="J357" s="4">
        <v>9.6730356216430593</v>
      </c>
      <c r="K357" s="4">
        <v>0.11608338356018</v>
      </c>
      <c r="L357" s="3">
        <v>0</v>
      </c>
      <c r="M357" s="4">
        <v>6.9079167842864901</v>
      </c>
      <c r="N357" s="4">
        <v>0.1662437915802</v>
      </c>
      <c r="O357" s="3" t="b">
        <v>1</v>
      </c>
      <c r="P357" s="3" t="b">
        <v>1</v>
      </c>
      <c r="Q357" s="3" t="b">
        <v>1</v>
      </c>
      <c r="R357" s="3" t="b">
        <v>1</v>
      </c>
    </row>
    <row r="358" spans="1:18" x14ac:dyDescent="0.2">
      <c r="A358" s="7">
        <v>2306.0032200000001</v>
      </c>
      <c r="B358" s="3" t="s">
        <v>16</v>
      </c>
      <c r="C358" s="3">
        <v>12</v>
      </c>
      <c r="D358" s="4">
        <v>2.9351878166198699</v>
      </c>
      <c r="E358" s="4">
        <v>0.217387914657592</v>
      </c>
      <c r="F358" s="3">
        <v>12</v>
      </c>
      <c r="G358" s="4">
        <v>2.5366523265838601</v>
      </c>
      <c r="H358" s="4">
        <v>2.4825696945190399</v>
      </c>
      <c r="I358" s="3">
        <v>12</v>
      </c>
      <c r="J358" s="4">
        <v>2.6298682689666699</v>
      </c>
      <c r="K358" s="4">
        <v>0.11634469032287501</v>
      </c>
      <c r="L358" s="3">
        <v>12</v>
      </c>
      <c r="M358" s="4">
        <v>2.1496293544769198</v>
      </c>
      <c r="N358" s="4">
        <v>0.170277118682861</v>
      </c>
      <c r="O358" s="3" t="b">
        <v>1</v>
      </c>
      <c r="P358" s="3" t="b">
        <v>0</v>
      </c>
      <c r="Q358" s="3" t="b">
        <v>1</v>
      </c>
      <c r="R358" s="3" t="b">
        <v>1</v>
      </c>
    </row>
    <row r="359" spans="1:18" x14ac:dyDescent="0.2">
      <c r="A359" s="7">
        <v>2306.0010900000002</v>
      </c>
      <c r="B359" s="3" t="s">
        <v>13</v>
      </c>
      <c r="C359" s="3">
        <v>0</v>
      </c>
      <c r="D359" s="4">
        <v>7.3118784427642796</v>
      </c>
      <c r="E359" s="4">
        <v>0.11610531806945799</v>
      </c>
      <c r="F359" s="3">
        <v>0</v>
      </c>
      <c r="G359" s="4">
        <v>6.5176551342010498</v>
      </c>
      <c r="H359" s="4">
        <v>0.11618542671203599</v>
      </c>
      <c r="I359" s="3">
        <v>0</v>
      </c>
      <c r="J359" s="4">
        <v>6.7092871665954501</v>
      </c>
      <c r="K359" s="4">
        <v>0.116061449050903</v>
      </c>
      <c r="L359" s="3">
        <v>0</v>
      </c>
      <c r="M359" s="4">
        <v>5.6559362411498997</v>
      </c>
      <c r="N359" s="4">
        <v>0.116124153137207</v>
      </c>
      <c r="O359" s="3" t="b">
        <v>1</v>
      </c>
      <c r="P359" s="3" t="b">
        <v>1</v>
      </c>
      <c r="Q359" s="3" t="b">
        <v>1</v>
      </c>
      <c r="R359" s="3" t="b">
        <v>1</v>
      </c>
    </row>
    <row r="360" spans="1:18" x14ac:dyDescent="0.2">
      <c r="A360" s="7">
        <v>2306.0043599999999</v>
      </c>
      <c r="B360" s="3" t="s">
        <v>18</v>
      </c>
      <c r="C360" s="3">
        <v>0</v>
      </c>
      <c r="D360" s="4">
        <v>4.99649882316589</v>
      </c>
      <c r="E360" s="4">
        <v>0.26692986488342202</v>
      </c>
      <c r="F360" s="3">
        <v>0</v>
      </c>
      <c r="G360" s="4">
        <v>16.1060338020324</v>
      </c>
      <c r="H360" s="4">
        <v>0.11602735519409101</v>
      </c>
      <c r="I360" s="3">
        <v>0</v>
      </c>
      <c r="J360" s="4">
        <v>16.217242717742899</v>
      </c>
      <c r="K360" s="4">
        <v>0.116008758544921</v>
      </c>
      <c r="L360" s="3">
        <v>0</v>
      </c>
      <c r="M360" s="4">
        <v>15.3570404052734</v>
      </c>
      <c r="N360" s="4">
        <v>0.16905093193054199</v>
      </c>
      <c r="O360" s="3" t="b">
        <v>1</v>
      </c>
      <c r="P360" s="3" t="b">
        <v>1</v>
      </c>
      <c r="Q360" s="3" t="b">
        <v>1</v>
      </c>
      <c r="R360" s="3" t="b">
        <v>1</v>
      </c>
    </row>
    <row r="361" spans="1:18" x14ac:dyDescent="0.2">
      <c r="A361" s="7">
        <v>2306.0580300000001</v>
      </c>
      <c r="B361" s="3" t="s">
        <v>10</v>
      </c>
      <c r="C361" s="3">
        <v>0</v>
      </c>
      <c r="D361" s="4">
        <v>6.6077964305877597</v>
      </c>
      <c r="E361" s="4">
        <v>0.23727679252624501</v>
      </c>
      <c r="F361" s="3">
        <v>0</v>
      </c>
      <c r="G361" s="4">
        <v>16.4318845272064</v>
      </c>
      <c r="H361" s="4">
        <v>0.17451572418212799</v>
      </c>
      <c r="I361" s="3">
        <v>0</v>
      </c>
      <c r="J361" s="4">
        <v>16.410817623138399</v>
      </c>
      <c r="K361" s="4">
        <v>0.11658883094787501</v>
      </c>
      <c r="L361" s="3">
        <v>0</v>
      </c>
      <c r="M361" s="4">
        <v>12.340393304824801</v>
      </c>
      <c r="N361" s="4">
        <v>0.16904783248901301</v>
      </c>
      <c r="O361" s="3" t="b">
        <v>0</v>
      </c>
      <c r="P361" s="3" t="b">
        <v>0</v>
      </c>
      <c r="Q361" s="3" t="b">
        <v>1</v>
      </c>
      <c r="R361" s="3" t="b">
        <v>0</v>
      </c>
    </row>
    <row r="362" spans="1:18" x14ac:dyDescent="0.2">
      <c r="A362" s="7">
        <v>2306.0129400000001</v>
      </c>
      <c r="B362" s="3" t="s">
        <v>13</v>
      </c>
      <c r="C362" s="3">
        <v>0</v>
      </c>
      <c r="D362" s="4">
        <v>24.913807153701701</v>
      </c>
      <c r="E362" s="4">
        <v>0.11620450019836399</v>
      </c>
      <c r="F362" s="3">
        <v>0</v>
      </c>
      <c r="G362" s="4">
        <v>20.606643676757798</v>
      </c>
      <c r="H362" s="4">
        <v>0.11672782897949199</v>
      </c>
      <c r="I362" s="3">
        <v>0</v>
      </c>
      <c r="J362" s="4">
        <v>21.176514148712101</v>
      </c>
      <c r="K362" s="4">
        <v>0.11568260192870999</v>
      </c>
      <c r="L362" s="3">
        <v>0</v>
      </c>
      <c r="M362" s="4">
        <v>20.942623376846299</v>
      </c>
      <c r="N362" s="4">
        <v>0.17030096054077101</v>
      </c>
      <c r="O362" s="3" t="b">
        <v>1</v>
      </c>
      <c r="P362" s="3" t="b">
        <v>1</v>
      </c>
      <c r="Q362" s="3" t="b">
        <v>1</v>
      </c>
      <c r="R362" s="3" t="b">
        <v>1</v>
      </c>
    </row>
    <row r="363" spans="1:18" x14ac:dyDescent="0.2">
      <c r="A363" s="7">
        <v>2306.0151000000001</v>
      </c>
      <c r="B363" s="3" t="s">
        <v>13</v>
      </c>
      <c r="C363" s="3">
        <v>0</v>
      </c>
      <c r="D363" s="4">
        <v>14.820214271545399</v>
      </c>
      <c r="E363" s="4">
        <v>0.16799783706665</v>
      </c>
      <c r="F363" s="3">
        <v>0</v>
      </c>
      <c r="G363" s="4">
        <v>14.161940813064501</v>
      </c>
      <c r="H363" s="4">
        <v>0.115683078765869</v>
      </c>
      <c r="I363" s="3">
        <v>0</v>
      </c>
      <c r="J363" s="4">
        <v>14.290664196014401</v>
      </c>
      <c r="K363" s="4">
        <v>0.170403957366943</v>
      </c>
      <c r="L363" s="3">
        <v>0</v>
      </c>
      <c r="M363" s="4">
        <v>9.5327196121215803</v>
      </c>
      <c r="N363" s="4">
        <v>0.17081832885742099</v>
      </c>
      <c r="O363" s="3" t="b">
        <v>0</v>
      </c>
      <c r="P363" s="3" t="b">
        <v>1</v>
      </c>
      <c r="Q363" s="3" t="b">
        <v>1</v>
      </c>
      <c r="R363" s="3" t="b">
        <v>0</v>
      </c>
    </row>
    <row r="364" spans="1:18" x14ac:dyDescent="0.2">
      <c r="A364" s="7">
        <v>2306.0011599999998</v>
      </c>
      <c r="B364" s="3" t="s">
        <v>13</v>
      </c>
      <c r="C364" s="3">
        <v>0</v>
      </c>
      <c r="D364" s="4">
        <v>11.3824715614318</v>
      </c>
      <c r="E364" s="4">
        <v>0.17195987701415999</v>
      </c>
      <c r="F364" s="3">
        <v>0</v>
      </c>
      <c r="G364" s="4">
        <v>10.4238638877868</v>
      </c>
      <c r="H364" s="4">
        <v>0.116047620773315</v>
      </c>
      <c r="I364" s="3">
        <v>0</v>
      </c>
      <c r="J364" s="4">
        <v>10.3875520229339</v>
      </c>
      <c r="K364" s="4">
        <v>0.16934037208557101</v>
      </c>
      <c r="L364" s="3">
        <v>0</v>
      </c>
      <c r="M364" s="4">
        <v>6.91882276535034</v>
      </c>
      <c r="N364" s="4">
        <v>0.17723250389099099</v>
      </c>
      <c r="O364" s="3" t="b">
        <v>0</v>
      </c>
      <c r="P364" s="3" t="b">
        <v>1</v>
      </c>
      <c r="Q364" s="3" t="b">
        <v>1</v>
      </c>
      <c r="R364" s="3" t="b">
        <v>0</v>
      </c>
    </row>
    <row r="365" spans="1:18" x14ac:dyDescent="0.2">
      <c r="A365" s="7">
        <v>2306.0081799999998</v>
      </c>
      <c r="B365" s="3" t="s">
        <v>10</v>
      </c>
      <c r="C365" s="3">
        <v>0</v>
      </c>
      <c r="D365" s="4">
        <v>14.4002478122711</v>
      </c>
      <c r="E365" s="4">
        <v>0.21799993515014601</v>
      </c>
      <c r="F365" s="3">
        <v>0</v>
      </c>
      <c r="G365" s="4">
        <v>33.812728881835902</v>
      </c>
      <c r="H365" s="4">
        <v>0.11631345748901301</v>
      </c>
      <c r="I365" s="3">
        <v>0</v>
      </c>
      <c r="J365" s="4">
        <v>35.780537843704202</v>
      </c>
      <c r="K365" s="4">
        <v>0.166889667510986</v>
      </c>
      <c r="L365" s="3">
        <v>0</v>
      </c>
      <c r="M365" s="4">
        <v>26.339740276336599</v>
      </c>
      <c r="N365" s="4">
        <v>0.166653156280517</v>
      </c>
      <c r="O365" s="3" t="b">
        <v>0</v>
      </c>
      <c r="P365" s="3" t="b">
        <v>1</v>
      </c>
      <c r="Q365" s="3" t="b">
        <v>0</v>
      </c>
      <c r="R365" s="3" t="b">
        <v>0</v>
      </c>
    </row>
    <row r="366" spans="1:18" x14ac:dyDescent="0.2">
      <c r="A366" s="7">
        <v>2306.0007500000002</v>
      </c>
      <c r="B366" s="3" t="s">
        <v>64</v>
      </c>
      <c r="C366" s="3">
        <v>12</v>
      </c>
      <c r="D366" s="4">
        <v>5.9559507369995099</v>
      </c>
      <c r="E366" s="4">
        <v>0.21767544746398901</v>
      </c>
      <c r="F366" s="3">
        <v>12</v>
      </c>
      <c r="G366" s="4">
        <v>5.54786920547485</v>
      </c>
      <c r="H366" s="4">
        <v>5.5622868537902797</v>
      </c>
      <c r="I366" s="3">
        <v>12</v>
      </c>
      <c r="J366" s="4">
        <v>5.6479396820068297</v>
      </c>
      <c r="K366" s="4">
        <v>0.119374752044677</v>
      </c>
      <c r="L366" s="3">
        <v>12</v>
      </c>
      <c r="M366" s="4">
        <v>4.7216603755950901</v>
      </c>
      <c r="N366" s="4">
        <v>0.167423486709594</v>
      </c>
      <c r="O366" s="3" t="b">
        <v>1</v>
      </c>
      <c r="P366" s="3" t="b">
        <v>0</v>
      </c>
      <c r="Q366" s="3" t="b">
        <v>1</v>
      </c>
      <c r="R366" s="3" t="b">
        <v>1</v>
      </c>
    </row>
    <row r="367" spans="1:18" x14ac:dyDescent="0.2">
      <c r="A367" s="7">
        <v>2306.01235</v>
      </c>
      <c r="B367" s="3" t="s">
        <v>13</v>
      </c>
      <c r="C367" s="3">
        <v>0</v>
      </c>
      <c r="D367" s="4">
        <v>3.1844193935394198</v>
      </c>
      <c r="E367" s="4">
        <v>0.118095159530639</v>
      </c>
      <c r="F367" s="3">
        <v>0</v>
      </c>
      <c r="G367" s="4">
        <v>3.1314024925231898</v>
      </c>
      <c r="H367" s="4">
        <v>0.115678310394287</v>
      </c>
      <c r="I367" s="3">
        <v>0</v>
      </c>
      <c r="J367" s="4">
        <v>4.0432562828063903</v>
      </c>
      <c r="K367" s="4">
        <v>0.116372108459472</v>
      </c>
      <c r="L367" s="3">
        <v>0</v>
      </c>
      <c r="M367" s="4">
        <v>2.4312043190002401</v>
      </c>
      <c r="N367" s="4">
        <v>0.166612863540649</v>
      </c>
      <c r="O367" s="3" t="b">
        <v>1</v>
      </c>
      <c r="P367" s="3" t="b">
        <v>0</v>
      </c>
      <c r="Q367" s="3" t="b">
        <v>0</v>
      </c>
      <c r="R367" s="3" t="b">
        <v>1</v>
      </c>
    </row>
    <row r="368" spans="1:18" x14ac:dyDescent="0.2">
      <c r="A368" s="7">
        <v>2306.02394</v>
      </c>
      <c r="B368" s="3" t="s">
        <v>49</v>
      </c>
      <c r="C368" s="3">
        <v>0</v>
      </c>
      <c r="D368" s="4">
        <v>4.69746613502502</v>
      </c>
      <c r="E368" s="4">
        <v>0.117366075515747</v>
      </c>
      <c r="F368" s="3">
        <v>0</v>
      </c>
      <c r="G368" s="4">
        <v>4.48860335350036</v>
      </c>
      <c r="H368" s="4">
        <v>0.116784811019897</v>
      </c>
      <c r="I368" s="3">
        <v>0</v>
      </c>
      <c r="J368" s="4">
        <v>4.7473640441894496</v>
      </c>
      <c r="K368" s="4">
        <v>0.115668296813964</v>
      </c>
      <c r="L368" s="3">
        <v>0</v>
      </c>
      <c r="M368" s="4">
        <v>3.5373511314392001</v>
      </c>
      <c r="N368" s="4">
        <v>0.11638212203979401</v>
      </c>
      <c r="O368" s="3" t="b">
        <v>1</v>
      </c>
      <c r="P368" s="3" t="b">
        <v>1</v>
      </c>
      <c r="Q368" s="3" t="b">
        <v>1</v>
      </c>
      <c r="R368" s="3" t="b">
        <v>1</v>
      </c>
    </row>
    <row r="369" spans="1:18" x14ac:dyDescent="0.2">
      <c r="A369" s="7">
        <v>2306.0024899999999</v>
      </c>
      <c r="B369" s="3" t="s">
        <v>10</v>
      </c>
      <c r="C369" s="3">
        <v>0</v>
      </c>
      <c r="D369" s="4">
        <v>66.895572900772095</v>
      </c>
      <c r="E369" s="4">
        <v>0.27301836013793901</v>
      </c>
      <c r="F369" s="3" t="s">
        <v>65</v>
      </c>
      <c r="G369" s="4">
        <v>-1</v>
      </c>
      <c r="H369" s="4">
        <v>-1</v>
      </c>
      <c r="I369" s="3">
        <v>0</v>
      </c>
      <c r="J369" s="4">
        <v>213.31475973129201</v>
      </c>
      <c r="K369" s="4">
        <v>0.21804928779602001</v>
      </c>
      <c r="L369" s="3">
        <v>0</v>
      </c>
      <c r="M369" s="4">
        <v>180.13709759712199</v>
      </c>
      <c r="N369" s="4">
        <v>0.223445653915405</v>
      </c>
      <c r="O369" s="3" t="b">
        <v>0</v>
      </c>
      <c r="P369" s="3" t="b">
        <v>1</v>
      </c>
      <c r="Q369" s="3" t="b">
        <v>1</v>
      </c>
      <c r="R369" s="3" t="b">
        <v>0</v>
      </c>
    </row>
    <row r="370" spans="1:18" x14ac:dyDescent="0.2">
      <c r="A370" s="7">
        <v>2306.0190299999999</v>
      </c>
      <c r="B370" s="3" t="s">
        <v>12</v>
      </c>
      <c r="C370" s="3">
        <v>12</v>
      </c>
      <c r="D370" s="4">
        <v>10.190797805786101</v>
      </c>
      <c r="E370" s="4">
        <v>0.27121591567993097</v>
      </c>
      <c r="F370" s="3">
        <v>0</v>
      </c>
      <c r="G370" s="4">
        <v>53.1143703460693</v>
      </c>
      <c r="H370" s="4">
        <v>0.16654872894287101</v>
      </c>
      <c r="I370" s="3">
        <v>0</v>
      </c>
      <c r="J370" s="4">
        <v>44.670055627822798</v>
      </c>
      <c r="K370" s="4">
        <v>0.21939873695373499</v>
      </c>
      <c r="L370" s="3">
        <v>0</v>
      </c>
      <c r="M370" s="4">
        <v>29.854025840759199</v>
      </c>
      <c r="N370" s="4">
        <v>0.17017531394958399</v>
      </c>
      <c r="O370" s="3" t="b">
        <v>0</v>
      </c>
      <c r="P370" s="3" t="b">
        <v>1</v>
      </c>
      <c r="Q370" s="3" t="b">
        <v>1</v>
      </c>
      <c r="R370" s="3" t="b">
        <v>0</v>
      </c>
    </row>
    <row r="371" spans="1:18" x14ac:dyDescent="0.2">
      <c r="A371" s="7">
        <v>2306.08248</v>
      </c>
      <c r="B371" s="3" t="s">
        <v>18</v>
      </c>
      <c r="C371" s="3">
        <v>0</v>
      </c>
      <c r="D371" s="4">
        <v>6.8676352500915501</v>
      </c>
      <c r="E371" s="4">
        <v>0.21702742576599099</v>
      </c>
      <c r="F371" s="3">
        <v>0</v>
      </c>
      <c r="G371" s="4">
        <v>24.117175579070999</v>
      </c>
      <c r="H371" s="4">
        <v>0.16997575759887601</v>
      </c>
      <c r="I371" s="3">
        <v>0</v>
      </c>
      <c r="J371" s="4">
        <v>20.1699459552764</v>
      </c>
      <c r="K371" s="4">
        <v>0.118086338043212</v>
      </c>
      <c r="L371" s="3">
        <v>0</v>
      </c>
      <c r="M371" s="4">
        <v>18.334969997405999</v>
      </c>
      <c r="N371" s="4">
        <v>0.176814794540405</v>
      </c>
      <c r="O371" s="3" t="b">
        <v>0</v>
      </c>
      <c r="P371" s="3" t="b">
        <v>1</v>
      </c>
      <c r="Q371" s="3" t="b">
        <v>1</v>
      </c>
      <c r="R371" s="3" t="b">
        <v>0</v>
      </c>
    </row>
    <row r="372" spans="1:18" x14ac:dyDescent="0.2">
      <c r="A372" s="7">
        <v>2306.00009</v>
      </c>
      <c r="B372" s="3" t="s">
        <v>17</v>
      </c>
      <c r="C372" s="3">
        <v>0</v>
      </c>
      <c r="D372" s="4">
        <v>7.11382985115051</v>
      </c>
      <c r="E372" s="4">
        <v>0.27694964408874501</v>
      </c>
      <c r="F372" s="3">
        <v>0</v>
      </c>
      <c r="G372" s="4">
        <v>24.9253585338592</v>
      </c>
      <c r="H372" s="4">
        <v>0.115748405456542</v>
      </c>
      <c r="I372" s="3">
        <v>0</v>
      </c>
      <c r="J372" s="4">
        <v>18.718513250350899</v>
      </c>
      <c r="K372" s="4">
        <v>0.115773200988769</v>
      </c>
      <c r="L372" s="3">
        <v>12</v>
      </c>
      <c r="M372" s="4">
        <v>4.3468766212463299</v>
      </c>
      <c r="N372" s="4">
        <v>4.6503145694732604</v>
      </c>
      <c r="O372" s="3" t="b">
        <v>0</v>
      </c>
      <c r="P372" s="3" t="b">
        <v>1</v>
      </c>
      <c r="Q372" s="3" t="b">
        <v>0</v>
      </c>
      <c r="R372" s="3" t="b">
        <v>0</v>
      </c>
    </row>
    <row r="373" spans="1:18" x14ac:dyDescent="0.2">
      <c r="A373" s="7">
        <v>2306.0041999999999</v>
      </c>
      <c r="B373" s="3" t="s">
        <v>26</v>
      </c>
      <c r="C373" s="3">
        <v>0</v>
      </c>
      <c r="D373" s="4">
        <v>10.5381872653961</v>
      </c>
      <c r="E373" s="4">
        <v>0.172714948654174</v>
      </c>
      <c r="F373" s="3">
        <v>0</v>
      </c>
      <c r="G373" s="4">
        <v>11.044043540954499</v>
      </c>
      <c r="H373" s="4">
        <v>0.167481184005737</v>
      </c>
      <c r="I373" s="3">
        <v>12</v>
      </c>
      <c r="J373" s="4">
        <v>9.9840977191924996</v>
      </c>
      <c r="K373" s="4">
        <v>0.21990990638732899</v>
      </c>
      <c r="L373" s="3">
        <v>0</v>
      </c>
      <c r="M373" s="4">
        <v>7.1588485240936199</v>
      </c>
      <c r="N373" s="4">
        <v>0.16711258888244601</v>
      </c>
      <c r="O373" s="3" t="b">
        <v>0</v>
      </c>
      <c r="P373" s="3" t="b">
        <v>1</v>
      </c>
      <c r="Q373" s="3" t="b">
        <v>1</v>
      </c>
      <c r="R373" s="3" t="b">
        <v>0</v>
      </c>
    </row>
    <row r="374" spans="1:18" x14ac:dyDescent="0.2">
      <c r="A374" s="7">
        <v>2306.0016599999999</v>
      </c>
      <c r="B374" s="3" t="s">
        <v>36</v>
      </c>
      <c r="C374" s="3">
        <v>0</v>
      </c>
      <c r="D374" s="4">
        <v>16.816379785537698</v>
      </c>
      <c r="E374" s="4">
        <v>0.16910457611083901</v>
      </c>
      <c r="F374" s="3">
        <v>0</v>
      </c>
      <c r="G374" s="4">
        <v>20.999454736709499</v>
      </c>
      <c r="H374" s="4">
        <v>0.16704678535461401</v>
      </c>
      <c r="I374" s="3">
        <v>12</v>
      </c>
      <c r="J374" s="4">
        <v>15.756046533584501</v>
      </c>
      <c r="K374" s="4">
        <v>0.22506546974182101</v>
      </c>
      <c r="L374" s="3">
        <v>0</v>
      </c>
      <c r="M374" s="4">
        <v>12.258444786071699</v>
      </c>
      <c r="N374" s="4">
        <v>0.17354393005370999</v>
      </c>
      <c r="O374" s="3" t="b">
        <v>1</v>
      </c>
      <c r="P374" s="3" t="b">
        <v>1</v>
      </c>
      <c r="Q374" s="3" t="b">
        <v>1</v>
      </c>
      <c r="R374" s="3" t="b">
        <v>1</v>
      </c>
    </row>
    <row r="375" spans="1:18" x14ac:dyDescent="0.2">
      <c r="A375" s="7">
        <v>2306.0015899999999</v>
      </c>
      <c r="B375" s="3" t="s">
        <v>10</v>
      </c>
      <c r="C375" s="3">
        <v>0</v>
      </c>
      <c r="D375" s="4">
        <v>6.9577054977416903</v>
      </c>
      <c r="E375" s="4">
        <v>0.17011642456054599</v>
      </c>
      <c r="F375" s="3">
        <v>0</v>
      </c>
      <c r="G375" s="4">
        <v>9.9407012462615896</v>
      </c>
      <c r="H375" s="4">
        <v>0.116064548492431</v>
      </c>
      <c r="I375" s="3">
        <v>0</v>
      </c>
      <c r="J375" s="4">
        <v>7.4058353900909397</v>
      </c>
      <c r="K375" s="4">
        <v>0.116918325424194</v>
      </c>
      <c r="L375" s="3">
        <v>0</v>
      </c>
      <c r="M375" s="4">
        <v>5.1465039253234801</v>
      </c>
      <c r="N375" s="4">
        <v>0.16883325576782199</v>
      </c>
      <c r="O375" s="3" t="b">
        <v>1</v>
      </c>
      <c r="P375" s="3" t="b">
        <v>1</v>
      </c>
      <c r="Q375" s="3" t="b">
        <v>1</v>
      </c>
      <c r="R375" s="3" t="b">
        <v>1</v>
      </c>
    </row>
    <row r="376" spans="1:18" x14ac:dyDescent="0.2">
      <c r="A376" s="7">
        <v>2306.0952900000002</v>
      </c>
      <c r="B376" s="3" t="s">
        <v>10</v>
      </c>
      <c r="C376" s="3">
        <v>0</v>
      </c>
      <c r="D376" s="4">
        <v>13.865975141525199</v>
      </c>
      <c r="E376" s="4">
        <v>0.11619067192077601</v>
      </c>
      <c r="F376" s="3">
        <v>0</v>
      </c>
      <c r="G376" s="4">
        <v>16.366003036498999</v>
      </c>
      <c r="H376" s="4">
        <v>0.166615486145019</v>
      </c>
      <c r="I376" s="3">
        <v>12</v>
      </c>
      <c r="J376" s="4">
        <v>11.798523426055899</v>
      </c>
      <c r="K376" s="4">
        <v>0.21779370307922299</v>
      </c>
      <c r="L376" s="3">
        <v>0</v>
      </c>
      <c r="M376" s="4">
        <v>9.1764154434204102</v>
      </c>
      <c r="N376" s="4">
        <v>0.16834497451782199</v>
      </c>
      <c r="O376" s="3" t="b">
        <v>1</v>
      </c>
      <c r="P376" s="3" t="b">
        <v>1</v>
      </c>
      <c r="Q376" s="3" t="b">
        <v>1</v>
      </c>
      <c r="R376" s="3" t="b">
        <v>1</v>
      </c>
    </row>
    <row r="377" spans="1:18" x14ac:dyDescent="0.2">
      <c r="A377" s="7">
        <v>2306.1673099999998</v>
      </c>
      <c r="B377" s="3" t="s">
        <v>10</v>
      </c>
      <c r="C377" s="3">
        <v>0</v>
      </c>
      <c r="D377" s="4">
        <v>5.96038317680358</v>
      </c>
      <c r="E377" s="4">
        <v>0.21813297271728499</v>
      </c>
      <c r="F377" s="3">
        <v>0</v>
      </c>
      <c r="G377" s="4">
        <v>22.801580667495699</v>
      </c>
      <c r="H377" s="4">
        <v>0.116409301757812</v>
      </c>
      <c r="I377" s="3">
        <v>0</v>
      </c>
      <c r="J377" s="4">
        <v>19.9419059753418</v>
      </c>
      <c r="K377" s="4">
        <v>0.16824173927307101</v>
      </c>
      <c r="L377" s="3">
        <v>0</v>
      </c>
      <c r="M377" s="4">
        <v>14.7730205059051</v>
      </c>
      <c r="N377" s="4">
        <v>0.16983914375305101</v>
      </c>
      <c r="O377" s="3" t="b">
        <v>1</v>
      </c>
      <c r="P377" s="3" t="b">
        <v>1</v>
      </c>
      <c r="Q377" s="3" t="b">
        <v>1</v>
      </c>
      <c r="R377" s="3" t="b">
        <v>1</v>
      </c>
    </row>
    <row r="378" spans="1:18" x14ac:dyDescent="0.2">
      <c r="A378" s="7">
        <v>2306.0015800000001</v>
      </c>
      <c r="B378" s="3" t="s">
        <v>66</v>
      </c>
      <c r="C378" s="3">
        <v>0</v>
      </c>
      <c r="D378" s="4">
        <v>14.919669389724699</v>
      </c>
      <c r="E378" s="4">
        <v>0.117163181304931</v>
      </c>
      <c r="F378" s="3">
        <v>0</v>
      </c>
      <c r="G378" s="4">
        <v>21.529848575591998</v>
      </c>
      <c r="H378" s="4">
        <v>0.23881721496582001</v>
      </c>
      <c r="I378" s="3">
        <v>0</v>
      </c>
      <c r="J378" s="4">
        <v>14.4905142784118</v>
      </c>
      <c r="K378" s="4">
        <v>0.116458892822265</v>
      </c>
      <c r="L378" s="3">
        <v>0</v>
      </c>
      <c r="M378" s="4">
        <v>10.9856431484222</v>
      </c>
      <c r="N378" s="4">
        <v>0.17231416702270499</v>
      </c>
      <c r="O378" s="3" t="b">
        <v>0</v>
      </c>
      <c r="P378" s="3" t="b">
        <v>1</v>
      </c>
      <c r="Q378" s="3" t="b">
        <v>1</v>
      </c>
      <c r="R378" s="3" t="b">
        <v>0</v>
      </c>
    </row>
    <row r="379" spans="1:18" x14ac:dyDescent="0.2">
      <c r="A379" s="7">
        <v>2306.0002599999998</v>
      </c>
      <c r="B379" s="3" t="s">
        <v>45</v>
      </c>
      <c r="C379" s="3">
        <v>0</v>
      </c>
      <c r="D379" s="4">
        <v>13.298083066940301</v>
      </c>
      <c r="E379" s="4">
        <v>0.166540622711181</v>
      </c>
      <c r="F379" s="3">
        <v>0</v>
      </c>
      <c r="G379" s="4">
        <v>13.7940685749053</v>
      </c>
      <c r="H379" s="4">
        <v>0.173649311065673</v>
      </c>
      <c r="I379" s="3">
        <v>12</v>
      </c>
      <c r="J379" s="4">
        <v>11.9798519611358</v>
      </c>
      <c r="K379" s="4">
        <v>0.217216491699218</v>
      </c>
      <c r="L379" s="3">
        <v>0</v>
      </c>
      <c r="M379" s="4">
        <v>8.1695957183837802</v>
      </c>
      <c r="N379" s="4">
        <v>0.16886830329895</v>
      </c>
      <c r="O379" s="3" t="b">
        <v>0</v>
      </c>
      <c r="P379" s="3" t="b">
        <v>1</v>
      </c>
      <c r="Q379" s="3" t="b">
        <v>1</v>
      </c>
      <c r="R379" s="3" t="b">
        <v>0</v>
      </c>
    </row>
    <row r="380" spans="1:18" x14ac:dyDescent="0.2">
      <c r="A380" s="7">
        <v>2306.0099100000002</v>
      </c>
      <c r="B380" s="3" t="s">
        <v>13</v>
      </c>
      <c r="C380" s="3">
        <v>0</v>
      </c>
      <c r="D380" s="4">
        <v>9.8213353157043404</v>
      </c>
      <c r="E380" s="4">
        <v>0.117233753204345</v>
      </c>
      <c r="F380" s="3">
        <v>0</v>
      </c>
      <c r="G380" s="4">
        <v>9.3231487274169904</v>
      </c>
      <c r="H380" s="4">
        <v>0.116751194000244</v>
      </c>
      <c r="I380" s="3">
        <v>0</v>
      </c>
      <c r="J380" s="4">
        <v>11.2667579650878</v>
      </c>
      <c r="K380" s="4">
        <v>0.169217824935913</v>
      </c>
      <c r="L380" s="3">
        <v>0</v>
      </c>
      <c r="M380" s="4">
        <v>6.7430396080017001</v>
      </c>
      <c r="N380" s="4">
        <v>0.17124295234680101</v>
      </c>
      <c r="O380" s="3" t="b">
        <v>1</v>
      </c>
      <c r="P380" s="3" t="b">
        <v>1</v>
      </c>
      <c r="Q380" s="3" t="b">
        <v>1</v>
      </c>
      <c r="R380" s="3" t="b">
        <v>1</v>
      </c>
    </row>
    <row r="381" spans="1:18" x14ac:dyDescent="0.2">
      <c r="A381" s="7">
        <v>2306.0521699999999</v>
      </c>
      <c r="B381" s="3" t="s">
        <v>18</v>
      </c>
      <c r="C381" s="3">
        <v>0</v>
      </c>
      <c r="D381" s="4">
        <v>7.3262493610382</v>
      </c>
      <c r="E381" s="4">
        <v>0.268037319183349</v>
      </c>
      <c r="F381" s="3">
        <v>0</v>
      </c>
      <c r="G381" s="4">
        <v>13.4049489498138</v>
      </c>
      <c r="H381" s="4">
        <v>0.169437170028686</v>
      </c>
      <c r="I381" s="3">
        <v>0</v>
      </c>
      <c r="J381" s="4">
        <v>16.339559793472201</v>
      </c>
      <c r="K381" s="4">
        <v>0.16889142990112299</v>
      </c>
      <c r="L381" s="3">
        <v>0</v>
      </c>
      <c r="M381" s="4">
        <v>9.3771858215331996</v>
      </c>
      <c r="N381" s="4">
        <v>0.17272853851318301</v>
      </c>
      <c r="O381" s="3" t="b">
        <v>1</v>
      </c>
      <c r="P381" s="3" t="b">
        <v>0</v>
      </c>
      <c r="Q381" s="3" t="b">
        <v>1</v>
      </c>
      <c r="R381" s="3" t="b">
        <v>0</v>
      </c>
    </row>
    <row r="382" spans="1:18" x14ac:dyDescent="0.2">
      <c r="A382" s="7">
        <v>2306.0042199999998</v>
      </c>
      <c r="B382" s="3" t="s">
        <v>16</v>
      </c>
      <c r="C382" s="3">
        <v>0</v>
      </c>
      <c r="D382" s="4">
        <v>9.3270621299743599</v>
      </c>
      <c r="E382" s="4">
        <v>0.12007093429565401</v>
      </c>
      <c r="F382" s="3">
        <v>0</v>
      </c>
      <c r="G382" s="4">
        <v>9.1676633358001691</v>
      </c>
      <c r="H382" s="4">
        <v>0.117364645004272</v>
      </c>
      <c r="I382" s="3">
        <v>0</v>
      </c>
      <c r="J382" s="4">
        <v>9.4356589317321706</v>
      </c>
      <c r="K382" s="4">
        <v>0.11593818664550699</v>
      </c>
      <c r="L382" s="3">
        <v>0</v>
      </c>
      <c r="M382" s="4">
        <v>7.46083307266235</v>
      </c>
      <c r="N382" s="4">
        <v>0.11691617965698201</v>
      </c>
      <c r="O382" s="3" t="b">
        <v>0</v>
      </c>
      <c r="P382" s="3" t="b">
        <v>0</v>
      </c>
      <c r="Q382" s="3" t="b">
        <v>0</v>
      </c>
      <c r="R382" s="3" t="b">
        <v>0</v>
      </c>
    </row>
    <row r="383" spans="1:18" x14ac:dyDescent="0.2">
      <c r="A383" s="7">
        <v>2306.0144100000002</v>
      </c>
      <c r="B383" s="3" t="s">
        <v>13</v>
      </c>
      <c r="C383" s="3">
        <v>0</v>
      </c>
      <c r="D383" s="4">
        <v>6.6112933158874503</v>
      </c>
      <c r="E383" s="4">
        <v>0.16912412643432601</v>
      </c>
      <c r="F383" s="3">
        <v>0</v>
      </c>
      <c r="G383" s="4">
        <v>6.0171349048614502</v>
      </c>
      <c r="H383" s="4">
        <v>0.11620140075683499</v>
      </c>
      <c r="I383" s="3">
        <v>0</v>
      </c>
      <c r="J383" s="4">
        <v>6.1519057750701904</v>
      </c>
      <c r="K383" s="4">
        <v>0.173991203308105</v>
      </c>
      <c r="L383" s="3">
        <v>0</v>
      </c>
      <c r="M383" s="4">
        <v>4.0908966064453098</v>
      </c>
      <c r="N383" s="4">
        <v>0.116139888763427</v>
      </c>
      <c r="O383" s="3" t="b">
        <v>0</v>
      </c>
      <c r="P383" s="3" t="b">
        <v>1</v>
      </c>
      <c r="Q383" s="3" t="b">
        <v>1</v>
      </c>
      <c r="R383" s="3" t="b">
        <v>0</v>
      </c>
    </row>
    <row r="384" spans="1:18" x14ac:dyDescent="0.2">
      <c r="A384" s="7">
        <v>2306.00027</v>
      </c>
      <c r="B384" s="3" t="s">
        <v>23</v>
      </c>
      <c r="C384" s="3">
        <v>0</v>
      </c>
      <c r="D384" s="4">
        <v>23.198318481445298</v>
      </c>
      <c r="E384" s="4">
        <v>0.17225480079650801</v>
      </c>
      <c r="F384" s="3">
        <v>0</v>
      </c>
      <c r="G384" s="4">
        <v>26.1031107902526</v>
      </c>
      <c r="H384" s="4">
        <v>0.116535425186157</v>
      </c>
      <c r="I384" s="3">
        <v>0</v>
      </c>
      <c r="J384" s="4">
        <v>24.413414239883402</v>
      </c>
      <c r="K384" s="4">
        <v>0.171845197677612</v>
      </c>
      <c r="L384" s="3">
        <v>0</v>
      </c>
      <c r="M384" s="4">
        <v>17.525102615356399</v>
      </c>
      <c r="N384" s="4">
        <v>0.16909146308898901</v>
      </c>
      <c r="O384" s="3" t="b">
        <v>0</v>
      </c>
      <c r="P384" s="3" t="b">
        <v>1</v>
      </c>
      <c r="Q384" s="3" t="b">
        <v>0</v>
      </c>
      <c r="R384" s="3" t="b">
        <v>1</v>
      </c>
    </row>
    <row r="385" spans="1:18" x14ac:dyDescent="0.2">
      <c r="A385" s="7">
        <v>2306.0006400000002</v>
      </c>
      <c r="B385" s="3" t="s">
        <v>18</v>
      </c>
      <c r="C385" s="3">
        <v>0</v>
      </c>
      <c r="D385" s="4">
        <v>3.2902867794036799</v>
      </c>
      <c r="E385" s="4">
        <v>0.21814346313476499</v>
      </c>
      <c r="F385" s="3">
        <v>0</v>
      </c>
      <c r="G385" s="4">
        <v>10.9347829818725</v>
      </c>
      <c r="H385" s="4">
        <v>0.172245264053344</v>
      </c>
      <c r="I385" s="3">
        <v>0</v>
      </c>
      <c r="J385" s="4">
        <v>10.281774520874</v>
      </c>
      <c r="K385" s="4">
        <v>0.17089343070983801</v>
      </c>
      <c r="L385" s="3">
        <v>0</v>
      </c>
      <c r="M385" s="4">
        <v>8.5247042179107595</v>
      </c>
      <c r="N385" s="4">
        <v>0.178213596343994</v>
      </c>
      <c r="O385" s="3" t="b">
        <v>0</v>
      </c>
      <c r="P385" s="3" t="b">
        <v>1</v>
      </c>
      <c r="Q385" s="3" t="b">
        <v>0</v>
      </c>
      <c r="R385" s="3" t="b">
        <v>1</v>
      </c>
    </row>
    <row r="386" spans="1:18" x14ac:dyDescent="0.2">
      <c r="A386" s="7">
        <v>2306.0243399999999</v>
      </c>
      <c r="B386" s="3" t="s">
        <v>67</v>
      </c>
      <c r="C386" s="3">
        <v>12</v>
      </c>
      <c r="D386" s="4">
        <v>2.3297963142395002</v>
      </c>
      <c r="E386" s="4">
        <v>0.220649003982543</v>
      </c>
      <c r="F386" s="3">
        <v>12</v>
      </c>
      <c r="G386" s="4">
        <v>2.2818195819854701</v>
      </c>
      <c r="H386" s="4">
        <v>2.2321519851684499</v>
      </c>
      <c r="I386" s="3">
        <v>12</v>
      </c>
      <c r="J386" s="4">
        <v>2.4332325458526598</v>
      </c>
      <c r="K386" s="4">
        <v>0.17013788223266599</v>
      </c>
      <c r="L386" s="3">
        <v>12</v>
      </c>
      <c r="M386" s="4">
        <v>2.3824703693389799</v>
      </c>
      <c r="N386" s="4">
        <v>0.17102146148681599</v>
      </c>
      <c r="O386" s="3" t="b">
        <v>1</v>
      </c>
      <c r="P386" s="3" t="b">
        <v>0</v>
      </c>
      <c r="Q386" s="3" t="b">
        <v>1</v>
      </c>
      <c r="R386" s="3" t="b">
        <v>1</v>
      </c>
    </row>
    <row r="387" spans="1:18" x14ac:dyDescent="0.2">
      <c r="A387" s="7">
        <v>2306.0777800000001</v>
      </c>
      <c r="B387" s="3" t="s">
        <v>12</v>
      </c>
      <c r="C387" s="3">
        <v>0</v>
      </c>
      <c r="D387" s="4">
        <v>4.9070422649383501</v>
      </c>
      <c r="E387" s="4">
        <v>0.27038002014160101</v>
      </c>
      <c r="F387" s="3">
        <v>0</v>
      </c>
      <c r="G387" s="4">
        <v>19.955710172653198</v>
      </c>
      <c r="H387" s="4">
        <v>0.11647605895995999</v>
      </c>
      <c r="I387" s="3">
        <v>0</v>
      </c>
      <c r="J387" s="4">
        <v>19.859460592269802</v>
      </c>
      <c r="K387" s="4">
        <v>0.170845031738281</v>
      </c>
      <c r="L387" s="3">
        <v>0</v>
      </c>
      <c r="M387" s="4">
        <v>15.8467526435852</v>
      </c>
      <c r="N387" s="4">
        <v>0.17163205146789501</v>
      </c>
      <c r="O387" s="3" t="b">
        <v>1</v>
      </c>
      <c r="P387" s="3" t="b">
        <v>1</v>
      </c>
      <c r="Q387" s="3" t="b">
        <v>1</v>
      </c>
      <c r="R387" s="3" t="b">
        <v>1</v>
      </c>
    </row>
    <row r="388" spans="1:18" x14ac:dyDescent="0.2">
      <c r="A388" s="7">
        <v>2306.00819</v>
      </c>
      <c r="B388" s="3" t="s">
        <v>68</v>
      </c>
      <c r="C388" s="3">
        <v>0</v>
      </c>
      <c r="D388" s="4">
        <v>6.1269493103027299</v>
      </c>
      <c r="E388" s="4">
        <v>0.21985125541687001</v>
      </c>
      <c r="F388" s="3">
        <v>0</v>
      </c>
      <c r="G388" s="4">
        <v>27.114105939865102</v>
      </c>
      <c r="H388" s="4">
        <v>0.167254447937011</v>
      </c>
      <c r="I388" s="3">
        <v>0</v>
      </c>
      <c r="J388" s="4">
        <v>19.0200452804565</v>
      </c>
      <c r="K388" s="4">
        <v>0.116879224777221</v>
      </c>
      <c r="L388" s="3">
        <v>0</v>
      </c>
      <c r="M388" s="4">
        <v>12.348643302917401</v>
      </c>
      <c r="N388" s="4">
        <v>0.17113184928894001</v>
      </c>
      <c r="O388" s="3" t="b">
        <v>0</v>
      </c>
      <c r="P388" s="3" t="b">
        <v>1</v>
      </c>
      <c r="Q388" s="3" t="b">
        <v>0</v>
      </c>
      <c r="R388" s="3" t="b">
        <v>0</v>
      </c>
    </row>
    <row r="389" spans="1:18" x14ac:dyDescent="0.2">
      <c r="A389" s="7">
        <v>2306.0376799999999</v>
      </c>
      <c r="B389" s="3" t="s">
        <v>69</v>
      </c>
      <c r="C389" s="3">
        <v>0</v>
      </c>
      <c r="D389" s="4">
        <v>9.5816390514373708</v>
      </c>
      <c r="E389" s="4">
        <v>0.17083787918090801</v>
      </c>
      <c r="F389" s="3">
        <v>0</v>
      </c>
      <c r="G389" s="4">
        <v>11.4463980197906</v>
      </c>
      <c r="H389" s="4">
        <v>0.115223407745361</v>
      </c>
      <c r="I389" s="3">
        <v>0</v>
      </c>
      <c r="J389" s="4">
        <v>9.9364252090454102</v>
      </c>
      <c r="K389" s="4">
        <v>0.11663007736206001</v>
      </c>
      <c r="L389" s="3">
        <v>0</v>
      </c>
      <c r="M389" s="4">
        <v>6.4747426509857098</v>
      </c>
      <c r="N389" s="4">
        <v>0.17065548896789501</v>
      </c>
      <c r="O389" s="3" t="b">
        <v>1</v>
      </c>
      <c r="P389" s="3" t="b">
        <v>1</v>
      </c>
      <c r="Q389" s="3" t="b">
        <v>1</v>
      </c>
      <c r="R389" s="3" t="b">
        <v>1</v>
      </c>
    </row>
    <row r="390" spans="1:18" x14ac:dyDescent="0.2">
      <c r="A390" s="7">
        <v>2306.0014099999999</v>
      </c>
      <c r="B390" s="3" t="s">
        <v>13</v>
      </c>
      <c r="C390" s="3">
        <v>0</v>
      </c>
      <c r="D390" s="4">
        <v>22.5257873535156</v>
      </c>
      <c r="E390" s="4">
        <v>0.167234182357788</v>
      </c>
      <c r="F390" s="3">
        <v>0</v>
      </c>
      <c r="G390" s="4">
        <v>30.2381205558776</v>
      </c>
      <c r="H390" s="4">
        <v>0.166628837585449</v>
      </c>
      <c r="I390" s="3">
        <v>12</v>
      </c>
      <c r="J390" s="4">
        <v>22.838766336441001</v>
      </c>
      <c r="K390" s="4">
        <v>0.216432094573974</v>
      </c>
      <c r="L390" s="3">
        <v>0</v>
      </c>
      <c r="M390" s="4">
        <v>15.770223855972199</v>
      </c>
      <c r="N390" s="4">
        <v>0.1707284450531</v>
      </c>
      <c r="O390" s="3" t="b">
        <v>0</v>
      </c>
      <c r="P390" s="3" t="b">
        <v>1</v>
      </c>
      <c r="Q390" s="3" t="b">
        <v>0</v>
      </c>
      <c r="R390" s="3" t="b">
        <v>0</v>
      </c>
    </row>
    <row r="391" spans="1:18" x14ac:dyDescent="0.2">
      <c r="A391" s="7">
        <v>2306.0194900000001</v>
      </c>
      <c r="B391" s="3" t="s">
        <v>49</v>
      </c>
      <c r="C391" s="3">
        <v>0</v>
      </c>
      <c r="D391" s="4">
        <v>5.2977521419525102</v>
      </c>
      <c r="E391" s="4">
        <v>0.217903852462768</v>
      </c>
      <c r="F391" s="3">
        <v>0</v>
      </c>
      <c r="G391" s="4">
        <v>24.213310480117801</v>
      </c>
      <c r="H391" s="4">
        <v>0.115606069564819</v>
      </c>
      <c r="I391" s="3">
        <v>0</v>
      </c>
      <c r="J391" s="4">
        <v>20.325748443603501</v>
      </c>
      <c r="K391" s="4">
        <v>0.116346597671508</v>
      </c>
      <c r="L391" s="3">
        <v>0</v>
      </c>
      <c r="M391" s="4">
        <v>13.573029518127401</v>
      </c>
      <c r="N391" s="4">
        <v>0.173036813735961</v>
      </c>
      <c r="O391" s="3" t="b">
        <v>1</v>
      </c>
      <c r="P391" s="3" t="b">
        <v>1</v>
      </c>
      <c r="Q391" s="3" t="b">
        <v>1</v>
      </c>
      <c r="R391" s="3" t="b">
        <v>1</v>
      </c>
    </row>
    <row r="392" spans="1:18" x14ac:dyDescent="0.2">
      <c r="A392" s="7">
        <v>2306.0015400000002</v>
      </c>
      <c r="B392" s="3" t="s">
        <v>10</v>
      </c>
      <c r="C392" s="3">
        <v>0</v>
      </c>
      <c r="D392" s="4">
        <v>36.739830493927002</v>
      </c>
      <c r="E392" s="4">
        <v>0.16610693931579501</v>
      </c>
      <c r="F392" s="3">
        <v>0</v>
      </c>
      <c r="G392" s="4">
        <v>41.102271556854198</v>
      </c>
      <c r="H392" s="4">
        <v>0.16960406303405701</v>
      </c>
      <c r="I392" s="3">
        <v>12</v>
      </c>
      <c r="J392" s="4">
        <v>34.690126657485898</v>
      </c>
      <c r="K392" s="4">
        <v>0.218233346939086</v>
      </c>
      <c r="L392" s="3">
        <v>0</v>
      </c>
      <c r="M392" s="4">
        <v>28.154592514038001</v>
      </c>
      <c r="N392" s="4">
        <v>0.167660236358642</v>
      </c>
      <c r="O392" s="3" t="b">
        <v>0</v>
      </c>
      <c r="P392" s="3" t="b">
        <v>1</v>
      </c>
      <c r="Q392" s="3" t="b">
        <v>1</v>
      </c>
      <c r="R392" s="3" t="b">
        <v>0</v>
      </c>
    </row>
    <row r="393" spans="1:18" x14ac:dyDescent="0.2">
      <c r="A393" s="7">
        <v>2306.0028699999998</v>
      </c>
      <c r="B393" s="3" t="s">
        <v>11</v>
      </c>
      <c r="C393" s="3">
        <v>0</v>
      </c>
      <c r="D393" s="4">
        <v>5.0439779758453298</v>
      </c>
      <c r="E393" s="4">
        <v>0.26869320869445801</v>
      </c>
      <c r="F393" s="3">
        <v>0</v>
      </c>
      <c r="G393" s="4">
        <v>19.556082725524899</v>
      </c>
      <c r="H393" s="4">
        <v>0.169949531555175</v>
      </c>
      <c r="I393" s="3">
        <v>0</v>
      </c>
      <c r="J393" s="4">
        <v>18.083377599716101</v>
      </c>
      <c r="K393" s="4">
        <v>0.174946308135986</v>
      </c>
      <c r="L393" s="3">
        <v>0</v>
      </c>
      <c r="M393" s="4">
        <v>13.246684312820401</v>
      </c>
      <c r="N393" s="4">
        <v>0.168785095214843</v>
      </c>
      <c r="O393" s="3" t="b">
        <v>0</v>
      </c>
      <c r="P393" s="3" t="b">
        <v>1</v>
      </c>
      <c r="Q393" s="3" t="b">
        <v>0</v>
      </c>
      <c r="R393" s="3" t="b">
        <v>0</v>
      </c>
    </row>
    <row r="394" spans="1:18" x14ac:dyDescent="0.2">
      <c r="A394" s="7">
        <v>2306.0050999999999</v>
      </c>
      <c r="B394" s="3" t="s">
        <v>10</v>
      </c>
      <c r="C394" s="3">
        <v>0</v>
      </c>
      <c r="D394" s="4">
        <v>3.8926806449890101</v>
      </c>
      <c r="E394" s="4">
        <v>0.17018151283264099</v>
      </c>
      <c r="F394" s="3">
        <v>0</v>
      </c>
      <c r="G394" s="4">
        <v>4.1472222805023096</v>
      </c>
      <c r="H394" s="4">
        <v>0.115671396255493</v>
      </c>
      <c r="I394" s="3">
        <v>0</v>
      </c>
      <c r="J394" s="4">
        <v>3.6859538555145201</v>
      </c>
      <c r="K394" s="4">
        <v>0.116461038589477</v>
      </c>
      <c r="L394" s="3">
        <v>0</v>
      </c>
      <c r="M394" s="4">
        <v>3.0401759147643999</v>
      </c>
      <c r="N394" s="4">
        <v>0.116162776947021</v>
      </c>
      <c r="O394" s="3" t="b">
        <v>1</v>
      </c>
      <c r="P394" s="3" t="b">
        <v>1</v>
      </c>
      <c r="Q394" s="3" t="b">
        <v>0</v>
      </c>
      <c r="R394" s="3" t="b">
        <v>0</v>
      </c>
    </row>
    <row r="395" spans="1:18" x14ac:dyDescent="0.2">
      <c r="A395" s="7">
        <v>2306.0072700000001</v>
      </c>
      <c r="B395" s="3" t="s">
        <v>13</v>
      </c>
      <c r="C395" s="3">
        <v>0</v>
      </c>
      <c r="D395" s="4">
        <v>14.515735387802099</v>
      </c>
      <c r="E395" s="4">
        <v>0.11676549911499</v>
      </c>
      <c r="F395" s="3">
        <v>0</v>
      </c>
      <c r="G395" s="4">
        <v>15.369922876358</v>
      </c>
      <c r="H395" s="4">
        <v>0.17133140563964799</v>
      </c>
      <c r="I395" s="3">
        <v>0</v>
      </c>
      <c r="J395" s="4">
        <v>14.8671150207519</v>
      </c>
      <c r="K395" s="4">
        <v>0.17022657394409099</v>
      </c>
      <c r="L395" s="3">
        <v>0</v>
      </c>
      <c r="M395" s="4">
        <v>9.9751265048980695</v>
      </c>
      <c r="N395" s="4">
        <v>0.17558121681213301</v>
      </c>
      <c r="O395" s="3" t="b">
        <v>1</v>
      </c>
      <c r="P395" s="3" t="b">
        <v>1</v>
      </c>
      <c r="Q395" s="3" t="b">
        <v>1</v>
      </c>
      <c r="R395" s="3" t="b">
        <v>1</v>
      </c>
    </row>
    <row r="396" spans="1:18" x14ac:dyDescent="0.2">
      <c r="A396" s="7">
        <v>2306.0049300000001</v>
      </c>
      <c r="B396" s="3" t="s">
        <v>10</v>
      </c>
      <c r="C396" s="3">
        <v>0</v>
      </c>
      <c r="D396" s="4">
        <v>7.3058617115020699</v>
      </c>
      <c r="E396" s="4">
        <v>0.116170406341552</v>
      </c>
      <c r="F396" s="3">
        <v>0</v>
      </c>
      <c r="G396" s="4">
        <v>7.7257235050201398</v>
      </c>
      <c r="H396" s="4">
        <v>0.116032361984252</v>
      </c>
      <c r="I396" s="3">
        <v>0</v>
      </c>
      <c r="J396" s="4">
        <v>8.0156424045562709</v>
      </c>
      <c r="K396" s="4">
        <v>0.17409610748290999</v>
      </c>
      <c r="L396" s="3">
        <v>0</v>
      </c>
      <c r="M396" s="4">
        <v>5.4145324230194003</v>
      </c>
      <c r="N396" s="4">
        <v>0.16786837577819799</v>
      </c>
      <c r="O396" s="3" t="b">
        <v>1</v>
      </c>
      <c r="P396" s="3" t="b">
        <v>1</v>
      </c>
      <c r="Q396" s="3" t="b">
        <v>1</v>
      </c>
      <c r="R396" s="3" t="b">
        <v>1</v>
      </c>
    </row>
    <row r="397" spans="1:18" x14ac:dyDescent="0.2">
      <c r="A397" s="7">
        <v>2306.0040800000002</v>
      </c>
      <c r="B397" s="3" t="s">
        <v>23</v>
      </c>
      <c r="C397" s="3">
        <v>0</v>
      </c>
      <c r="D397" s="4">
        <v>6.8110823631286603</v>
      </c>
      <c r="E397" s="4">
        <v>0.17656683921813901</v>
      </c>
      <c r="F397" s="3">
        <v>0</v>
      </c>
      <c r="G397" s="4">
        <v>7.6152663230895996</v>
      </c>
      <c r="H397" s="4">
        <v>0.175752162933349</v>
      </c>
      <c r="I397" s="3">
        <v>12</v>
      </c>
      <c r="J397" s="4">
        <v>6.6058375835418701</v>
      </c>
      <c r="K397" s="4">
        <v>0.16666245460510201</v>
      </c>
      <c r="L397" s="3">
        <v>0</v>
      </c>
      <c r="M397" s="4">
        <v>5.2039906978607098</v>
      </c>
      <c r="N397" s="4">
        <v>0.171334743499755</v>
      </c>
      <c r="O397" s="3" t="b">
        <v>1</v>
      </c>
      <c r="P397" s="3" t="b">
        <v>1</v>
      </c>
      <c r="Q397" s="3" t="b">
        <v>1</v>
      </c>
      <c r="R397" s="3" t="b">
        <v>1</v>
      </c>
    </row>
    <row r="398" spans="1:18" x14ac:dyDescent="0.2">
      <c r="A398" s="7">
        <v>2306.00882</v>
      </c>
      <c r="B398" s="3" t="s">
        <v>13</v>
      </c>
      <c r="C398" s="3">
        <v>0</v>
      </c>
      <c r="D398" s="4">
        <v>3.4411196708679199</v>
      </c>
      <c r="E398" s="4">
        <v>0.115793466567993</v>
      </c>
      <c r="F398" s="3">
        <v>0</v>
      </c>
      <c r="G398" s="4">
        <v>4.2954385280609104</v>
      </c>
      <c r="H398" s="4">
        <v>0.21730208396911599</v>
      </c>
      <c r="I398" s="3">
        <v>12</v>
      </c>
      <c r="J398" s="4">
        <v>3.6403684616088801</v>
      </c>
      <c r="K398" s="4">
        <v>0.166704416275024</v>
      </c>
      <c r="L398" s="3">
        <v>0</v>
      </c>
      <c r="M398" s="4">
        <v>3.2404825687408398</v>
      </c>
      <c r="N398" s="4">
        <v>0.17224025726318301</v>
      </c>
      <c r="O398" s="3" t="b">
        <v>1</v>
      </c>
      <c r="P398" s="3" t="b">
        <v>1</v>
      </c>
      <c r="Q398" s="3" t="b">
        <v>1</v>
      </c>
      <c r="R398" s="3" t="b">
        <v>1</v>
      </c>
    </row>
    <row r="399" spans="1:18" x14ac:dyDescent="0.2">
      <c r="A399" s="7">
        <v>2306.0046400000001</v>
      </c>
      <c r="B399" s="3" t="s">
        <v>17</v>
      </c>
      <c r="C399" s="3">
        <v>0</v>
      </c>
      <c r="D399" s="4">
        <v>10.0913412570953</v>
      </c>
      <c r="E399" s="4">
        <v>0.27258658409118602</v>
      </c>
      <c r="F399" s="3">
        <v>0</v>
      </c>
      <c r="G399" s="4">
        <v>32.095351219177203</v>
      </c>
      <c r="H399" s="4">
        <v>0.115813493728637</v>
      </c>
      <c r="I399" s="3">
        <v>0</v>
      </c>
      <c r="J399" s="4">
        <v>32.1393942832946</v>
      </c>
      <c r="K399" s="4">
        <v>0.21883296966552701</v>
      </c>
      <c r="L399" s="3">
        <v>0</v>
      </c>
      <c r="M399" s="4">
        <v>22.921556234359699</v>
      </c>
      <c r="N399" s="4">
        <v>0.167511701583862</v>
      </c>
      <c r="O399" s="3" t="b">
        <v>0</v>
      </c>
      <c r="P399" s="3" t="b">
        <v>0</v>
      </c>
      <c r="Q399" s="3" t="b">
        <v>1</v>
      </c>
      <c r="R399" s="3" t="b">
        <v>0</v>
      </c>
    </row>
    <row r="400" spans="1:18" x14ac:dyDescent="0.2">
      <c r="A400" s="7">
        <v>2306.0276399999998</v>
      </c>
      <c r="B400" s="3" t="s">
        <v>12</v>
      </c>
      <c r="C400" s="3">
        <v>0</v>
      </c>
      <c r="D400" s="4">
        <v>6.3543977737426696</v>
      </c>
      <c r="E400" s="4">
        <v>0.27022433280944802</v>
      </c>
      <c r="F400" s="3">
        <v>0</v>
      </c>
      <c r="G400" s="4">
        <v>19.336985111236501</v>
      </c>
      <c r="H400" s="4">
        <v>0.117231607437133</v>
      </c>
      <c r="I400" s="3">
        <v>0</v>
      </c>
      <c r="J400" s="4">
        <v>26.740655422210601</v>
      </c>
      <c r="K400" s="4">
        <v>0.116053104400634</v>
      </c>
      <c r="L400" s="3">
        <v>0</v>
      </c>
      <c r="M400" s="4">
        <v>12.792005538940399</v>
      </c>
      <c r="N400" s="4">
        <v>0.16799950599670399</v>
      </c>
      <c r="O400" s="3" t="b">
        <v>0</v>
      </c>
      <c r="P400" s="3" t="b">
        <v>1</v>
      </c>
      <c r="Q400" s="3" t="b">
        <v>1</v>
      </c>
      <c r="R400" s="3" t="b">
        <v>0</v>
      </c>
    </row>
    <row r="401" spans="1:18" x14ac:dyDescent="0.2">
      <c r="A401" s="7">
        <v>2306.0027799999998</v>
      </c>
      <c r="B401" s="3" t="s">
        <v>13</v>
      </c>
      <c r="C401" s="3">
        <v>0</v>
      </c>
      <c r="D401" s="4">
        <v>7.9138212203979403</v>
      </c>
      <c r="E401" s="4">
        <v>0.11597204208374</v>
      </c>
      <c r="F401" s="3">
        <v>0</v>
      </c>
      <c r="G401" s="4">
        <v>7.4652588367462096</v>
      </c>
      <c r="H401" s="4">
        <v>0.115541219711303</v>
      </c>
      <c r="I401" s="3">
        <v>0</v>
      </c>
      <c r="J401" s="4">
        <v>6.1033515930175701</v>
      </c>
      <c r="K401" s="4">
        <v>0.116291522979736</v>
      </c>
      <c r="L401" s="3">
        <v>0</v>
      </c>
      <c r="M401" s="4">
        <v>3.79117703437805</v>
      </c>
      <c r="N401" s="4">
        <v>0.116711616516113</v>
      </c>
      <c r="O401" s="3" t="b">
        <v>1</v>
      </c>
      <c r="P401" s="3" t="b">
        <v>1</v>
      </c>
      <c r="Q401" s="3" t="b">
        <v>1</v>
      </c>
      <c r="R401" s="3" t="b">
        <v>1</v>
      </c>
    </row>
    <row r="402" spans="1:18" x14ac:dyDescent="0.2">
      <c r="A402" s="7">
        <v>2306.0022199999999</v>
      </c>
      <c r="B402" s="3" t="s">
        <v>10</v>
      </c>
      <c r="C402" s="3">
        <v>0</v>
      </c>
      <c r="D402" s="4">
        <v>6.67268633842468</v>
      </c>
      <c r="E402" s="4">
        <v>0.270023822784423</v>
      </c>
      <c r="F402" s="3">
        <v>0</v>
      </c>
      <c r="G402" s="4">
        <v>24.110561370849599</v>
      </c>
      <c r="H402" s="4">
        <v>0.115732669830322</v>
      </c>
      <c r="I402" s="3">
        <v>0</v>
      </c>
      <c r="J402" s="4">
        <v>25.858525276184</v>
      </c>
      <c r="K402" s="4">
        <v>0.17414069175720201</v>
      </c>
      <c r="L402" s="3">
        <v>0</v>
      </c>
      <c r="M402" s="4">
        <v>19.1061656475067</v>
      </c>
      <c r="N402" s="4">
        <v>0.17177534103393499</v>
      </c>
      <c r="O402" s="3" t="b">
        <v>1</v>
      </c>
      <c r="P402" s="3" t="b">
        <v>1</v>
      </c>
      <c r="Q402" s="3" t="b">
        <v>1</v>
      </c>
      <c r="R402" s="3" t="b">
        <v>1</v>
      </c>
    </row>
    <row r="403" spans="1:18" x14ac:dyDescent="0.2">
      <c r="A403" s="7">
        <v>2306.03766</v>
      </c>
      <c r="B403" s="3" t="s">
        <v>49</v>
      </c>
      <c r="C403" s="3">
        <v>0</v>
      </c>
      <c r="D403" s="4">
        <v>9.4189741611480695</v>
      </c>
      <c r="E403" s="4">
        <v>0.11628675460815401</v>
      </c>
      <c r="F403" s="3">
        <v>0</v>
      </c>
      <c r="G403" s="4">
        <v>10.8196914196014</v>
      </c>
      <c r="H403" s="4">
        <v>0.17341089248657199</v>
      </c>
      <c r="I403" s="3">
        <v>0</v>
      </c>
      <c r="J403" s="4">
        <v>10.09028840065</v>
      </c>
      <c r="K403" s="4">
        <v>0.17085456848144501</v>
      </c>
      <c r="L403" s="3">
        <v>0</v>
      </c>
      <c r="M403" s="4">
        <v>6.8588624000549299</v>
      </c>
      <c r="N403" s="4">
        <v>0.17235183715820299</v>
      </c>
      <c r="O403" s="3" t="b">
        <v>1</v>
      </c>
      <c r="P403" s="3" t="b">
        <v>1</v>
      </c>
      <c r="Q403" s="3" t="b">
        <v>1</v>
      </c>
      <c r="R403" s="3" t="b">
        <v>1</v>
      </c>
    </row>
    <row r="404" spans="1:18" x14ac:dyDescent="0.2">
      <c r="A404" s="7">
        <v>2306.0047800000002</v>
      </c>
      <c r="B404" s="3" t="s">
        <v>10</v>
      </c>
      <c r="C404" s="3">
        <v>0</v>
      </c>
      <c r="D404" s="4">
        <v>1.6815314292907699</v>
      </c>
      <c r="E404" s="4">
        <v>0.117400407791137</v>
      </c>
      <c r="F404" s="3">
        <v>0</v>
      </c>
      <c r="G404" s="4">
        <v>1.7753765583038299</v>
      </c>
      <c r="H404" s="4">
        <v>0.169267177581787</v>
      </c>
      <c r="I404" s="3">
        <v>0</v>
      </c>
      <c r="J404" s="4">
        <v>2.0804214477539</v>
      </c>
      <c r="K404" s="4">
        <v>0.11658906936645499</v>
      </c>
      <c r="L404" s="3">
        <v>0</v>
      </c>
      <c r="M404" s="4">
        <v>1.9309339523315401</v>
      </c>
      <c r="N404" s="4">
        <v>0.17028093338012601</v>
      </c>
      <c r="O404" s="3" t="b">
        <v>1</v>
      </c>
      <c r="P404" s="3" t="b">
        <v>1</v>
      </c>
      <c r="Q404" s="3" t="b">
        <v>1</v>
      </c>
      <c r="R404" s="3" t="b">
        <v>1</v>
      </c>
    </row>
    <row r="405" spans="1:18" x14ac:dyDescent="0.2">
      <c r="A405" s="7">
        <v>2306.0053699999999</v>
      </c>
      <c r="B405" s="3" t="s">
        <v>10</v>
      </c>
      <c r="C405" s="3">
        <v>0</v>
      </c>
      <c r="D405" s="4">
        <v>3.8413529396057098</v>
      </c>
      <c r="E405" s="4">
        <v>0.218159198760986</v>
      </c>
      <c r="F405" s="3">
        <v>0</v>
      </c>
      <c r="G405" s="4">
        <v>10.487181901931701</v>
      </c>
      <c r="H405" s="4">
        <v>0.118019819259643</v>
      </c>
      <c r="I405" s="3">
        <v>0</v>
      </c>
      <c r="J405" s="4">
        <v>12.6230266094207</v>
      </c>
      <c r="K405" s="4">
        <v>0.172352790832519</v>
      </c>
      <c r="L405" s="3">
        <v>0</v>
      </c>
      <c r="M405" s="4">
        <v>9.5759384632110596</v>
      </c>
      <c r="N405" s="4">
        <v>0.17535638809204099</v>
      </c>
      <c r="O405" s="3" t="b">
        <v>1</v>
      </c>
      <c r="P405" s="3" t="b">
        <v>1</v>
      </c>
      <c r="Q405" s="3" t="b">
        <v>0</v>
      </c>
      <c r="R405" s="3" t="b">
        <v>0</v>
      </c>
    </row>
    <row r="406" spans="1:18" x14ac:dyDescent="0.2">
      <c r="A406" s="7">
        <v>2306.0001900000002</v>
      </c>
      <c r="B406" s="3" t="s">
        <v>10</v>
      </c>
      <c r="C406" s="3">
        <v>0</v>
      </c>
      <c r="D406" s="4">
        <v>16.824364423751799</v>
      </c>
      <c r="E406" s="4">
        <v>0.17490363121032701</v>
      </c>
      <c r="F406" s="3">
        <v>0</v>
      </c>
      <c r="G406" s="4">
        <v>16.3172976970672</v>
      </c>
      <c r="H406" s="4">
        <v>0.16708350181579501</v>
      </c>
      <c r="I406" s="3">
        <v>12</v>
      </c>
      <c r="J406" s="4">
        <v>18.307676315307599</v>
      </c>
      <c r="K406" s="4">
        <v>0.22320532798767001</v>
      </c>
      <c r="L406" s="3">
        <v>0</v>
      </c>
      <c r="M406" s="4">
        <v>10.1982860565185</v>
      </c>
      <c r="N406" s="4">
        <v>0.168116569519042</v>
      </c>
      <c r="O406" s="3" t="b">
        <v>0</v>
      </c>
      <c r="P406" s="3" t="b">
        <v>1</v>
      </c>
      <c r="Q406" s="3" t="b">
        <v>1</v>
      </c>
      <c r="R406" s="3" t="b">
        <v>0</v>
      </c>
    </row>
    <row r="407" spans="1:18" x14ac:dyDescent="0.2">
      <c r="A407" s="7">
        <v>2306.0151500000002</v>
      </c>
      <c r="B407" s="3" t="s">
        <v>57</v>
      </c>
      <c r="C407" s="3">
        <v>0</v>
      </c>
      <c r="D407" s="4">
        <v>20.2812802791595</v>
      </c>
      <c r="E407" s="4">
        <v>0.116683006286621</v>
      </c>
      <c r="F407" s="3">
        <v>0</v>
      </c>
      <c r="G407" s="4">
        <v>20.009053707122799</v>
      </c>
      <c r="H407" s="4">
        <v>0.16982579231262199</v>
      </c>
      <c r="I407" s="3">
        <v>0</v>
      </c>
      <c r="J407" s="4">
        <v>21.996534824371299</v>
      </c>
      <c r="K407" s="4">
        <v>0.11679649353027299</v>
      </c>
      <c r="L407" s="3">
        <v>0</v>
      </c>
      <c r="M407" s="4">
        <v>15.1099541187286</v>
      </c>
      <c r="N407" s="4">
        <v>0.17562913894653301</v>
      </c>
      <c r="O407" s="3" t="b">
        <v>1</v>
      </c>
      <c r="P407" s="3" t="b">
        <v>1</v>
      </c>
      <c r="Q407" s="3" t="b">
        <v>0</v>
      </c>
      <c r="R407" s="3" t="b">
        <v>0</v>
      </c>
    </row>
    <row r="408" spans="1:18" x14ac:dyDescent="0.2">
      <c r="A408" s="7">
        <v>2306.1094899999998</v>
      </c>
      <c r="B408" s="3" t="s">
        <v>49</v>
      </c>
      <c r="C408" s="3">
        <v>0</v>
      </c>
      <c r="D408" s="4">
        <v>8.6823077201843208</v>
      </c>
      <c r="E408" s="4">
        <v>0.176925659179687</v>
      </c>
      <c r="F408" s="3">
        <v>0</v>
      </c>
      <c r="G408" s="4">
        <v>7.9109160900115896</v>
      </c>
      <c r="H408" s="4">
        <v>0.11626625061035099</v>
      </c>
      <c r="I408" s="3">
        <v>0</v>
      </c>
      <c r="J408" s="4">
        <v>10.6681323051452</v>
      </c>
      <c r="K408" s="4">
        <v>0.16854667663574199</v>
      </c>
      <c r="L408" s="3">
        <v>0</v>
      </c>
      <c r="M408" s="4">
        <v>5.5497493743896396</v>
      </c>
      <c r="N408" s="4">
        <v>0.16773653030395499</v>
      </c>
      <c r="O408" s="3" t="b">
        <v>0</v>
      </c>
      <c r="P408" s="3" t="b">
        <v>1</v>
      </c>
      <c r="Q408" s="3" t="b">
        <v>1</v>
      </c>
      <c r="R408" s="3" t="b">
        <v>0</v>
      </c>
    </row>
    <row r="409" spans="1:18" x14ac:dyDescent="0.2">
      <c r="A409" s="7">
        <v>2306.0140299999998</v>
      </c>
      <c r="B409" s="3" t="s">
        <v>18</v>
      </c>
      <c r="C409" s="3">
        <v>0</v>
      </c>
      <c r="D409" s="4">
        <v>3.3855891227722101</v>
      </c>
      <c r="E409" s="4">
        <v>0.219523429870605</v>
      </c>
      <c r="F409" s="3">
        <v>0</v>
      </c>
      <c r="G409" s="4">
        <v>14.222520828246999</v>
      </c>
      <c r="H409" s="4">
        <v>0.11657142639160099</v>
      </c>
      <c r="I409" s="3">
        <v>0</v>
      </c>
      <c r="J409" s="4">
        <v>18.995132923126199</v>
      </c>
      <c r="K409" s="4">
        <v>0.16754031181335399</v>
      </c>
      <c r="L409" s="3">
        <v>0</v>
      </c>
      <c r="M409" s="4">
        <v>10.302971124649</v>
      </c>
      <c r="N409" s="4">
        <v>0.172301530838012</v>
      </c>
      <c r="O409" s="3" t="b">
        <v>0</v>
      </c>
      <c r="P409" s="3" t="b">
        <v>1</v>
      </c>
      <c r="Q409" s="3" t="b">
        <v>0</v>
      </c>
      <c r="R409" s="3" t="b">
        <v>1</v>
      </c>
    </row>
    <row r="410" spans="1:18" x14ac:dyDescent="0.2">
      <c r="A410" s="7">
        <v>2306.0151099999998</v>
      </c>
      <c r="B410" s="3" t="s">
        <v>10</v>
      </c>
      <c r="C410" s="3">
        <v>0</v>
      </c>
      <c r="D410" s="4">
        <v>4.9969458580017001</v>
      </c>
      <c r="E410" s="4">
        <v>0.21843934059143</v>
      </c>
      <c r="F410" s="3">
        <v>0</v>
      </c>
      <c r="G410" s="4">
        <v>19.676608085632299</v>
      </c>
      <c r="H410" s="4">
        <v>0.16810083389282199</v>
      </c>
      <c r="I410" s="3">
        <v>0</v>
      </c>
      <c r="J410" s="4">
        <v>22.611020088195801</v>
      </c>
      <c r="K410" s="4">
        <v>0.167590141296386</v>
      </c>
      <c r="L410" s="3">
        <v>0</v>
      </c>
      <c r="M410" s="4">
        <v>13.863909482955901</v>
      </c>
      <c r="N410" s="4">
        <v>0.16871523857116699</v>
      </c>
      <c r="O410" s="3" t="b">
        <v>0</v>
      </c>
      <c r="P410" s="3" t="b">
        <v>1</v>
      </c>
      <c r="Q410" s="3" t="b">
        <v>1</v>
      </c>
      <c r="R410" s="3" t="b">
        <v>0</v>
      </c>
    </row>
    <row r="411" spans="1:18" x14ac:dyDescent="0.2">
      <c r="A411" s="7">
        <v>2306.0046900000002</v>
      </c>
      <c r="B411" s="3" t="s">
        <v>12</v>
      </c>
      <c r="C411" s="3">
        <v>0</v>
      </c>
      <c r="D411" s="4">
        <v>11.9365417957305</v>
      </c>
      <c r="E411" s="4">
        <v>0.16760063171386699</v>
      </c>
      <c r="F411" s="3">
        <v>0</v>
      </c>
      <c r="G411" s="4">
        <v>8.2824635505676198</v>
      </c>
      <c r="H411" s="4">
        <v>0.16720533370971599</v>
      </c>
      <c r="I411" s="3">
        <v>12</v>
      </c>
      <c r="J411" s="4">
        <v>11.972908020019499</v>
      </c>
      <c r="K411" s="4">
        <v>0.22156572341918901</v>
      </c>
      <c r="L411" s="3">
        <v>0</v>
      </c>
      <c r="M411" s="4">
        <v>8.0819778442382795</v>
      </c>
      <c r="N411" s="4">
        <v>0.174199819564819</v>
      </c>
      <c r="O411" s="3" t="b">
        <v>1</v>
      </c>
      <c r="P411" s="3" t="b">
        <v>1</v>
      </c>
      <c r="Q411" s="3" t="b">
        <v>0</v>
      </c>
      <c r="R411" s="3" t="b">
        <v>0</v>
      </c>
    </row>
    <row r="412" spans="1:18" x14ac:dyDescent="0.2">
      <c r="A412" s="7">
        <v>2306.0016000000001</v>
      </c>
      <c r="B412" s="3" t="s">
        <v>14</v>
      </c>
      <c r="C412" s="3">
        <v>0</v>
      </c>
      <c r="D412" s="4">
        <v>5.75152111053466</v>
      </c>
      <c r="E412" s="4">
        <v>0.21781897544860801</v>
      </c>
      <c r="F412" s="3">
        <v>0</v>
      </c>
      <c r="G412" s="4">
        <v>15.6523308753967</v>
      </c>
      <c r="H412" s="4">
        <v>0.167076826095581</v>
      </c>
      <c r="I412" s="3">
        <v>0</v>
      </c>
      <c r="J412" s="4">
        <v>15.100073099136299</v>
      </c>
      <c r="K412" s="4">
        <v>0.11663818359375</v>
      </c>
      <c r="L412" s="3">
        <v>0</v>
      </c>
      <c r="M412" s="4">
        <v>9.5775487422943097</v>
      </c>
      <c r="N412" s="4">
        <v>0.17810988426208399</v>
      </c>
      <c r="O412" s="3" t="b">
        <v>1</v>
      </c>
      <c r="P412" s="3" t="b">
        <v>1</v>
      </c>
      <c r="Q412" s="3" t="b">
        <v>1</v>
      </c>
      <c r="R412" s="3" t="b">
        <v>1</v>
      </c>
    </row>
    <row r="413" spans="1:18" x14ac:dyDescent="0.2">
      <c r="A413" s="7">
        <v>2306.0039400000001</v>
      </c>
      <c r="B413" s="3" t="s">
        <v>16</v>
      </c>
      <c r="C413" s="3">
        <v>0</v>
      </c>
      <c r="D413" s="4">
        <v>3.9377355575561501</v>
      </c>
      <c r="E413" s="4">
        <v>0.218524694442749</v>
      </c>
      <c r="F413" s="3">
        <v>0</v>
      </c>
      <c r="G413" s="4">
        <v>11.4971616268157</v>
      </c>
      <c r="H413" s="4">
        <v>0.116111040115356</v>
      </c>
      <c r="I413" s="3">
        <v>0</v>
      </c>
      <c r="J413" s="4">
        <v>7.4063804149627597</v>
      </c>
      <c r="K413" s="4">
        <v>0.17287349700927701</v>
      </c>
      <c r="L413" s="3">
        <v>0</v>
      </c>
      <c r="M413" s="4">
        <v>6.5569784641265798</v>
      </c>
      <c r="N413" s="4">
        <v>0.17421412467956501</v>
      </c>
      <c r="O413" s="3" t="b">
        <v>0</v>
      </c>
      <c r="P413" s="3" t="b">
        <v>1</v>
      </c>
      <c r="Q413" s="3" t="b">
        <v>0</v>
      </c>
      <c r="R413" s="3" t="b">
        <v>0</v>
      </c>
    </row>
    <row r="414" spans="1:18" x14ac:dyDescent="0.2">
      <c r="A414" s="7">
        <v>2306.0022100000001</v>
      </c>
      <c r="B414" s="3" t="s">
        <v>18</v>
      </c>
      <c r="C414" s="3">
        <v>0</v>
      </c>
      <c r="D414" s="4">
        <v>73.283227920532198</v>
      </c>
      <c r="E414" s="4">
        <v>0.171240329742431</v>
      </c>
      <c r="F414" s="3">
        <v>0</v>
      </c>
      <c r="G414" s="4">
        <v>74.837545394897404</v>
      </c>
      <c r="H414" s="4">
        <v>0.168183803558349</v>
      </c>
      <c r="I414" s="3">
        <v>12</v>
      </c>
      <c r="J414" s="4">
        <v>84.764908790588294</v>
      </c>
      <c r="K414" s="4">
        <v>0.22108078002929599</v>
      </c>
      <c r="L414" s="3">
        <v>0</v>
      </c>
      <c r="M414" s="4">
        <v>64.719754934310899</v>
      </c>
      <c r="N414" s="4">
        <v>0.17604947090148901</v>
      </c>
      <c r="O414" s="3" t="b">
        <v>0</v>
      </c>
      <c r="P414" s="3" t="b">
        <v>1</v>
      </c>
      <c r="Q414" s="3" t="b">
        <v>1</v>
      </c>
      <c r="R414" s="3" t="b">
        <v>0</v>
      </c>
    </row>
    <row r="415" spans="1:18" x14ac:dyDescent="0.2">
      <c r="A415" s="7">
        <v>2306.00234</v>
      </c>
      <c r="B415" s="3" t="s">
        <v>23</v>
      </c>
      <c r="C415" s="3">
        <v>0</v>
      </c>
      <c r="D415" s="4">
        <v>4.3931343555450404</v>
      </c>
      <c r="E415" s="4">
        <v>0.116292476654052</v>
      </c>
      <c r="F415" s="3">
        <v>0</v>
      </c>
      <c r="G415" s="4">
        <v>4.0394146442413303</v>
      </c>
      <c r="H415" s="4">
        <v>0.167604684829711</v>
      </c>
      <c r="I415" s="3">
        <v>0</v>
      </c>
      <c r="J415" s="4">
        <v>4.44065117835998</v>
      </c>
      <c r="K415" s="4">
        <v>0.16880536079406699</v>
      </c>
      <c r="L415" s="3">
        <v>0</v>
      </c>
      <c r="M415" s="4">
        <v>3.4925947189331001</v>
      </c>
      <c r="N415" s="4">
        <v>0.115968942642211</v>
      </c>
      <c r="O415" s="3" t="b">
        <v>1</v>
      </c>
      <c r="P415" s="3" t="b">
        <v>1</v>
      </c>
      <c r="Q415" s="3" t="b">
        <v>1</v>
      </c>
      <c r="R415" s="3" t="b">
        <v>1</v>
      </c>
    </row>
    <row r="416" spans="1:18" x14ac:dyDescent="0.2">
      <c r="A416" s="7">
        <v>2306.0420199999999</v>
      </c>
      <c r="B416" s="3" t="s">
        <v>70</v>
      </c>
      <c r="C416" s="3">
        <v>0</v>
      </c>
      <c r="D416" s="4">
        <v>6.3051235675811697</v>
      </c>
      <c r="E416" s="4">
        <v>0.21874141693115201</v>
      </c>
      <c r="F416" s="3">
        <v>0</v>
      </c>
      <c r="G416" s="4">
        <v>18.353721857070902</v>
      </c>
      <c r="H416" s="4">
        <v>0.17507338523864699</v>
      </c>
      <c r="I416" s="3">
        <v>0</v>
      </c>
      <c r="J416" s="4">
        <v>24.883050680160501</v>
      </c>
      <c r="K416" s="4">
        <v>0.16705894470214799</v>
      </c>
      <c r="L416" s="3">
        <v>0</v>
      </c>
      <c r="M416" s="4">
        <v>13.0709891319274</v>
      </c>
      <c r="N416" s="4">
        <v>0.168359994888305</v>
      </c>
      <c r="O416" s="3" t="b">
        <v>1</v>
      </c>
      <c r="P416" s="3" t="b">
        <v>1</v>
      </c>
      <c r="Q416" s="3" t="b">
        <v>1</v>
      </c>
      <c r="R416" s="3" t="b">
        <v>1</v>
      </c>
    </row>
    <row r="417" spans="1:18" x14ac:dyDescent="0.2">
      <c r="A417" s="7">
        <v>2306.0021400000001</v>
      </c>
      <c r="B417" s="3" t="s">
        <v>13</v>
      </c>
      <c r="C417" s="3">
        <v>0</v>
      </c>
      <c r="D417" s="4">
        <v>8.0329420566558802</v>
      </c>
      <c r="E417" s="4">
        <v>0.11622571945190401</v>
      </c>
      <c r="F417" s="3">
        <v>0</v>
      </c>
      <c r="G417" s="4">
        <v>9.2941126823425293</v>
      </c>
      <c r="H417" s="4">
        <v>0.169552326202392</v>
      </c>
      <c r="I417" s="3">
        <v>0</v>
      </c>
      <c r="J417" s="4">
        <v>10.982087373733499</v>
      </c>
      <c r="K417" s="4">
        <v>0.11712098121643</v>
      </c>
      <c r="L417" s="3">
        <v>0</v>
      </c>
      <c r="M417" s="4">
        <v>5.44988584518432</v>
      </c>
      <c r="N417" s="4">
        <v>0.16893649101257299</v>
      </c>
      <c r="O417" s="3" t="b">
        <v>1</v>
      </c>
      <c r="P417" s="3" t="b">
        <v>1</v>
      </c>
      <c r="Q417" s="3" t="b">
        <v>1</v>
      </c>
      <c r="R417" s="3" t="b">
        <v>1</v>
      </c>
    </row>
    <row r="418" spans="1:18" x14ac:dyDescent="0.2">
      <c r="A418" s="7">
        <v>2306.01935</v>
      </c>
      <c r="B418" s="3" t="s">
        <v>71</v>
      </c>
      <c r="C418" s="3">
        <v>0</v>
      </c>
      <c r="D418" s="4">
        <v>15.2521865367889</v>
      </c>
      <c r="E418" s="4">
        <v>0.116822719573974</v>
      </c>
      <c r="F418" s="3">
        <v>0</v>
      </c>
      <c r="G418" s="4">
        <v>17.416457891464201</v>
      </c>
      <c r="H418" s="4">
        <v>0.16832756996154699</v>
      </c>
      <c r="I418" s="3">
        <v>0</v>
      </c>
      <c r="J418" s="4">
        <v>17.5050530433654</v>
      </c>
      <c r="K418" s="4">
        <v>0.169890642166137</v>
      </c>
      <c r="L418" s="3">
        <v>0</v>
      </c>
      <c r="M418" s="4">
        <v>10.484019279479901</v>
      </c>
      <c r="N418" s="4">
        <v>0.172214984893798</v>
      </c>
      <c r="O418" s="3" t="b">
        <v>1</v>
      </c>
      <c r="P418" s="3" t="b">
        <v>1</v>
      </c>
      <c r="Q418" s="3" t="b">
        <v>1</v>
      </c>
      <c r="R418" s="3" t="b">
        <v>1</v>
      </c>
    </row>
    <row r="419" spans="1:18" x14ac:dyDescent="0.2">
      <c r="A419" s="7">
        <v>2306.02792</v>
      </c>
      <c r="B419" s="3" t="s">
        <v>13</v>
      </c>
      <c r="C419" s="3">
        <v>0</v>
      </c>
      <c r="D419" s="4">
        <v>14.512824773788401</v>
      </c>
      <c r="E419" s="4">
        <v>0.172141313552856</v>
      </c>
      <c r="F419" s="3">
        <v>0</v>
      </c>
      <c r="G419" s="4">
        <v>14.747976541519099</v>
      </c>
      <c r="H419" s="4">
        <v>0.16743111610412501</v>
      </c>
      <c r="I419" s="3">
        <v>0</v>
      </c>
      <c r="J419" s="4">
        <v>16.301825523376401</v>
      </c>
      <c r="K419" s="4">
        <v>0.11620354652404701</v>
      </c>
      <c r="L419" s="3">
        <v>0</v>
      </c>
      <c r="M419" s="4">
        <v>9.6417171955108607</v>
      </c>
      <c r="N419" s="4">
        <v>0.173904418945312</v>
      </c>
      <c r="O419" s="3" t="b">
        <v>0</v>
      </c>
      <c r="P419" s="3" t="b">
        <v>1</v>
      </c>
      <c r="Q419" s="3" t="b">
        <v>1</v>
      </c>
      <c r="R419" s="3" t="b">
        <v>0</v>
      </c>
    </row>
    <row r="420" spans="1:18" x14ac:dyDescent="0.2">
      <c r="A420" s="7">
        <v>2306.0413199999998</v>
      </c>
      <c r="B420" s="3" t="s">
        <v>13</v>
      </c>
      <c r="C420" s="3">
        <v>0</v>
      </c>
      <c r="D420" s="4">
        <v>11.386095046996999</v>
      </c>
      <c r="E420" s="4">
        <v>0.11755633354187001</v>
      </c>
      <c r="F420" s="3">
        <v>0</v>
      </c>
      <c r="G420" s="4">
        <v>11.3432824611663</v>
      </c>
      <c r="H420" s="4">
        <v>0.116130828857421</v>
      </c>
      <c r="I420" s="3">
        <v>0</v>
      </c>
      <c r="J420" s="4">
        <v>12.853854894637999</v>
      </c>
      <c r="K420" s="4">
        <v>0.169995307922363</v>
      </c>
      <c r="L420" s="3">
        <v>0</v>
      </c>
      <c r="M420" s="4">
        <v>8.1689863204956001</v>
      </c>
      <c r="N420" s="4">
        <v>0.17412328720092701</v>
      </c>
      <c r="O420" s="3" t="b">
        <v>1</v>
      </c>
      <c r="P420" s="3" t="b">
        <v>1</v>
      </c>
      <c r="Q420" s="3" t="b">
        <v>1</v>
      </c>
      <c r="R420" s="3" t="b">
        <v>1</v>
      </c>
    </row>
    <row r="421" spans="1:18" x14ac:dyDescent="0.2">
      <c r="A421" s="7">
        <v>2306.0165999999999</v>
      </c>
      <c r="B421" s="3" t="s">
        <v>10</v>
      </c>
      <c r="C421" s="3">
        <v>0</v>
      </c>
      <c r="D421" s="4">
        <v>12.1086945533752</v>
      </c>
      <c r="E421" s="4">
        <v>0.16925787925720201</v>
      </c>
      <c r="F421" s="3">
        <v>0</v>
      </c>
      <c r="G421" s="4">
        <v>11.994225025177</v>
      </c>
      <c r="H421" s="4">
        <v>0.17084550857543901</v>
      </c>
      <c r="I421" s="3">
        <v>12</v>
      </c>
      <c r="J421" s="4">
        <v>12.5943803787231</v>
      </c>
      <c r="K421" s="4">
        <v>0.220743417739868</v>
      </c>
      <c r="L421" s="3">
        <v>0</v>
      </c>
      <c r="M421" s="4">
        <v>8.0212986469268799</v>
      </c>
      <c r="N421" s="4">
        <v>0.16712617874145499</v>
      </c>
      <c r="O421" s="3" t="b">
        <v>1</v>
      </c>
      <c r="P421" s="3" t="b">
        <v>1</v>
      </c>
      <c r="Q421" s="3" t="b">
        <v>1</v>
      </c>
      <c r="R421" s="3" t="b">
        <v>1</v>
      </c>
    </row>
    <row r="422" spans="1:18" x14ac:dyDescent="0.2">
      <c r="A422" s="7">
        <v>2306.09175</v>
      </c>
      <c r="B422" s="3" t="s">
        <v>10</v>
      </c>
      <c r="C422" s="3">
        <v>0</v>
      </c>
      <c r="D422" s="4">
        <v>33.190765380859297</v>
      </c>
      <c r="E422" s="4">
        <v>0.168129682540893</v>
      </c>
      <c r="F422" s="3">
        <v>0</v>
      </c>
      <c r="G422" s="4">
        <v>34.026011705398503</v>
      </c>
      <c r="H422" s="4">
        <v>0.116582632064819</v>
      </c>
      <c r="I422" s="3">
        <v>0</v>
      </c>
      <c r="J422" s="4">
        <v>38.3350698947906</v>
      </c>
      <c r="K422" s="4">
        <v>0.168693542480468</v>
      </c>
      <c r="L422" s="3">
        <v>0</v>
      </c>
      <c r="M422" s="4">
        <v>24.745009183883599</v>
      </c>
      <c r="N422" s="4">
        <v>0.17370057106018</v>
      </c>
      <c r="O422" s="3" t="b">
        <v>1</v>
      </c>
      <c r="P422" s="3" t="b">
        <v>1</v>
      </c>
      <c r="Q422" s="3" t="b">
        <v>1</v>
      </c>
      <c r="R422" s="3" t="b">
        <v>1</v>
      </c>
    </row>
    <row r="423" spans="1:18" x14ac:dyDescent="0.2">
      <c r="A423" s="7">
        <v>2306.0010299999999</v>
      </c>
      <c r="B423" s="3" t="s">
        <v>10</v>
      </c>
      <c r="C423" s="3">
        <v>0</v>
      </c>
      <c r="D423" s="4">
        <v>9.5282986164093</v>
      </c>
      <c r="E423" s="4">
        <v>0.27902460098266602</v>
      </c>
      <c r="F423" s="3">
        <v>0</v>
      </c>
      <c r="G423" s="4">
        <v>44.934041023254402</v>
      </c>
      <c r="H423" s="4">
        <v>0.169727087020874</v>
      </c>
      <c r="I423" s="3">
        <v>0</v>
      </c>
      <c r="J423" s="4">
        <v>44.611984014511101</v>
      </c>
      <c r="K423" s="4">
        <v>0.16846871376037501</v>
      </c>
      <c r="L423" s="3">
        <v>0</v>
      </c>
      <c r="M423" s="4">
        <v>26.668046712875299</v>
      </c>
      <c r="N423" s="4">
        <v>0.17428541183471599</v>
      </c>
      <c r="O423" s="3" t="b">
        <v>0</v>
      </c>
      <c r="P423" s="3" t="b">
        <v>1</v>
      </c>
      <c r="Q423" s="3" t="b">
        <v>1</v>
      </c>
      <c r="R423" s="3" t="b">
        <v>0</v>
      </c>
    </row>
    <row r="424" spans="1:18" x14ac:dyDescent="0.2">
      <c r="A424" s="7">
        <v>2306.0026600000001</v>
      </c>
      <c r="B424" s="3" t="s">
        <v>10</v>
      </c>
      <c r="C424" s="3">
        <v>0</v>
      </c>
      <c r="D424" s="4">
        <v>15.2024204730987</v>
      </c>
      <c r="E424" s="4">
        <v>0.168099164962768</v>
      </c>
      <c r="F424" s="3">
        <v>0</v>
      </c>
      <c r="G424" s="4">
        <v>14.0980794429779</v>
      </c>
      <c r="H424" s="4">
        <v>0.116138935089111</v>
      </c>
      <c r="I424" s="3">
        <v>0</v>
      </c>
      <c r="J424" s="4">
        <v>15.577901840209901</v>
      </c>
      <c r="K424" s="4">
        <v>0.116879224777221</v>
      </c>
      <c r="L424" s="3">
        <v>0</v>
      </c>
      <c r="M424" s="4">
        <v>9.9785637855529803</v>
      </c>
      <c r="N424" s="4">
        <v>0.170716762542724</v>
      </c>
      <c r="O424" s="3" t="b">
        <v>0</v>
      </c>
      <c r="P424" s="3" t="b">
        <v>1</v>
      </c>
      <c r="Q424" s="3" t="b">
        <v>1</v>
      </c>
      <c r="R424" s="3" t="b">
        <v>0</v>
      </c>
    </row>
    <row r="425" spans="1:18" x14ac:dyDescent="0.2">
      <c r="A425" s="7">
        <v>2306.0459799999999</v>
      </c>
      <c r="B425" s="3" t="s">
        <v>38</v>
      </c>
      <c r="C425" s="3">
        <v>0</v>
      </c>
      <c r="D425" s="4">
        <v>10.846427679061801</v>
      </c>
      <c r="E425" s="4">
        <v>0.116353034973144</v>
      </c>
      <c r="F425" s="3">
        <v>0</v>
      </c>
      <c r="G425" s="4">
        <v>10.0701928138732</v>
      </c>
      <c r="H425" s="4">
        <v>0.11706876754760701</v>
      </c>
      <c r="I425" s="3">
        <v>0</v>
      </c>
      <c r="J425" s="4">
        <v>10.369866132736201</v>
      </c>
      <c r="K425" s="4">
        <v>0.168482780456542</v>
      </c>
      <c r="L425" s="3">
        <v>0</v>
      </c>
      <c r="M425" s="4">
        <v>6.6359066963195801</v>
      </c>
      <c r="N425" s="4">
        <v>0.17273068428039501</v>
      </c>
      <c r="O425" s="3" t="b">
        <v>1</v>
      </c>
      <c r="P425" s="3" t="b">
        <v>1</v>
      </c>
      <c r="Q425" s="3" t="b">
        <v>1</v>
      </c>
      <c r="R425" s="3" t="b">
        <v>1</v>
      </c>
    </row>
    <row r="426" spans="1:18" x14ac:dyDescent="0.2">
      <c r="A426" s="7">
        <v>2306.00299</v>
      </c>
      <c r="B426" s="3" t="s">
        <v>10</v>
      </c>
      <c r="C426" s="3">
        <v>0</v>
      </c>
      <c r="D426" s="4">
        <v>5.0936493873596103</v>
      </c>
      <c r="E426" s="4">
        <v>0.217199087142944</v>
      </c>
      <c r="F426" s="3">
        <v>0</v>
      </c>
      <c r="G426" s="4">
        <v>12.784840822219801</v>
      </c>
      <c r="H426" s="4">
        <v>0.174897670745849</v>
      </c>
      <c r="I426" s="3">
        <v>0</v>
      </c>
      <c r="J426" s="4">
        <v>13.5573971271514</v>
      </c>
      <c r="K426" s="4">
        <v>0.17175745964050201</v>
      </c>
      <c r="L426" s="3">
        <v>0</v>
      </c>
      <c r="M426" s="4">
        <v>9.4755024909973091</v>
      </c>
      <c r="N426" s="4">
        <v>0.168111562728881</v>
      </c>
      <c r="O426" s="3" t="b">
        <v>1</v>
      </c>
      <c r="P426" s="3" t="b">
        <v>1</v>
      </c>
      <c r="Q426" s="3" t="b">
        <v>1</v>
      </c>
      <c r="R426" s="3" t="b">
        <v>1</v>
      </c>
    </row>
    <row r="427" spans="1:18" x14ac:dyDescent="0.2">
      <c r="A427" s="7">
        <v>2306.00081</v>
      </c>
      <c r="B427" s="3" t="s">
        <v>18</v>
      </c>
      <c r="C427" s="3">
        <v>0</v>
      </c>
      <c r="D427" s="4">
        <v>17.635309934616</v>
      </c>
      <c r="E427" s="4">
        <v>0.17169570922851499</v>
      </c>
      <c r="F427" s="3">
        <v>0</v>
      </c>
      <c r="G427" s="4">
        <v>16.4261763095855</v>
      </c>
      <c r="H427" s="4">
        <v>0.170429468154907</v>
      </c>
      <c r="I427" s="3">
        <v>12</v>
      </c>
      <c r="J427" s="4">
        <v>16.627623558044402</v>
      </c>
      <c r="K427" s="4">
        <v>0.16644191741943301</v>
      </c>
      <c r="L427" s="3">
        <v>0</v>
      </c>
      <c r="M427" s="4">
        <v>13.687116622924799</v>
      </c>
      <c r="N427" s="4">
        <v>0.17237353324890101</v>
      </c>
      <c r="O427" s="3" t="b">
        <v>1</v>
      </c>
      <c r="P427" s="3" t="b">
        <v>1</v>
      </c>
      <c r="Q427" s="3" t="b">
        <v>1</v>
      </c>
      <c r="R427" s="3" t="b">
        <v>1</v>
      </c>
    </row>
    <row r="428" spans="1:18" x14ac:dyDescent="0.2">
      <c r="A428" s="7">
        <v>2306.0013800000002</v>
      </c>
      <c r="B428" s="3" t="s">
        <v>16</v>
      </c>
      <c r="C428" s="3">
        <v>0</v>
      </c>
      <c r="D428" s="4">
        <v>4.1414616107940603</v>
      </c>
      <c r="E428" s="4">
        <v>0.27205395698547302</v>
      </c>
      <c r="F428" s="3">
        <v>0</v>
      </c>
      <c r="G428" s="4">
        <v>12.1030087471008</v>
      </c>
      <c r="H428" s="4">
        <v>0.17078495025634699</v>
      </c>
      <c r="I428" s="3">
        <v>0</v>
      </c>
      <c r="J428" s="4">
        <v>12.6066370010375</v>
      </c>
      <c r="K428" s="4">
        <v>0.116156578063964</v>
      </c>
      <c r="L428" s="3">
        <v>0</v>
      </c>
      <c r="M428" s="4">
        <v>9.2905488014221191</v>
      </c>
      <c r="N428" s="4">
        <v>0.17041897773742601</v>
      </c>
      <c r="O428" s="3" t="b">
        <v>1</v>
      </c>
      <c r="P428" s="3" t="b">
        <v>1</v>
      </c>
      <c r="Q428" s="3" t="b">
        <v>1</v>
      </c>
      <c r="R428" s="3" t="b">
        <v>1</v>
      </c>
    </row>
    <row r="429" spans="1:18" x14ac:dyDescent="0.2">
      <c r="A429" s="7">
        <v>2306.0022899999999</v>
      </c>
      <c r="B429" s="3" t="s">
        <v>17</v>
      </c>
      <c r="C429" s="3">
        <v>0</v>
      </c>
      <c r="D429" s="4">
        <v>15.155756473541199</v>
      </c>
      <c r="E429" s="4">
        <v>0.16744327545165999</v>
      </c>
      <c r="F429" s="3">
        <v>0</v>
      </c>
      <c r="G429" s="4">
        <v>17.296709775924601</v>
      </c>
      <c r="H429" s="4">
        <v>0.16661643981933499</v>
      </c>
      <c r="I429" s="3">
        <v>12</v>
      </c>
      <c r="J429" s="4">
        <v>13.536749839782701</v>
      </c>
      <c r="K429" s="4">
        <v>0.16651654243469199</v>
      </c>
      <c r="L429" s="3">
        <v>0</v>
      </c>
      <c r="M429" s="4">
        <v>9.3699517250061</v>
      </c>
      <c r="N429" s="4">
        <v>0.17060685157775801</v>
      </c>
      <c r="O429" s="3" t="b">
        <v>0</v>
      </c>
      <c r="P429" s="3" t="b">
        <v>0</v>
      </c>
      <c r="Q429" s="3" t="b">
        <v>1</v>
      </c>
      <c r="R429" s="3" t="b">
        <v>0</v>
      </c>
    </row>
    <row r="430" spans="1:18" x14ac:dyDescent="0.2">
      <c r="A430" s="7">
        <v>2306.0015600000002</v>
      </c>
      <c r="B430" s="3" t="s">
        <v>12</v>
      </c>
      <c r="C430" s="3">
        <v>0</v>
      </c>
      <c r="D430" s="4">
        <v>12.557211875915501</v>
      </c>
      <c r="E430" s="4">
        <v>0.16785526275634699</v>
      </c>
      <c r="F430" s="3">
        <v>0</v>
      </c>
      <c r="G430" s="4">
        <v>13.720652818679801</v>
      </c>
      <c r="H430" s="4">
        <v>0.16709113121032701</v>
      </c>
      <c r="I430" s="3">
        <v>12</v>
      </c>
      <c r="J430" s="4">
        <v>11.996107339859</v>
      </c>
      <c r="K430" s="4">
        <v>0.16630458831787101</v>
      </c>
      <c r="L430" s="3">
        <v>0</v>
      </c>
      <c r="M430" s="4">
        <v>9.9262244701385498</v>
      </c>
      <c r="N430" s="4">
        <v>0.16758203506469699</v>
      </c>
      <c r="O430" s="3" t="b">
        <v>1</v>
      </c>
      <c r="P430" s="3" t="b">
        <v>1</v>
      </c>
      <c r="Q430" s="3" t="b">
        <v>1</v>
      </c>
      <c r="R430" s="3" t="b">
        <v>1</v>
      </c>
    </row>
    <row r="431" spans="1:18" x14ac:dyDescent="0.2">
      <c r="A431" s="7">
        <v>2306.0057999999999</v>
      </c>
      <c r="B431" s="3" t="s">
        <v>72</v>
      </c>
      <c r="C431" s="3">
        <v>0</v>
      </c>
      <c r="D431" s="4">
        <v>8.9174158573150599</v>
      </c>
      <c r="E431" s="4">
        <v>0.27148199081420898</v>
      </c>
      <c r="F431" s="3">
        <v>0</v>
      </c>
      <c r="G431" s="4">
        <v>28.095579624176001</v>
      </c>
      <c r="H431" s="4">
        <v>0.170686960220336</v>
      </c>
      <c r="I431" s="3">
        <v>0</v>
      </c>
      <c r="J431" s="4">
        <v>24.546731233596802</v>
      </c>
      <c r="K431" s="4">
        <v>0.16826534271240201</v>
      </c>
      <c r="L431" s="3">
        <v>0</v>
      </c>
      <c r="M431" s="4">
        <v>16.734198570251401</v>
      </c>
      <c r="N431" s="4">
        <v>0.16774439811706501</v>
      </c>
      <c r="O431" s="3" t="b">
        <v>0</v>
      </c>
      <c r="P431" s="3" t="b">
        <v>1</v>
      </c>
      <c r="Q431" s="3" t="b">
        <v>1</v>
      </c>
      <c r="R431" s="3" t="b">
        <v>0</v>
      </c>
    </row>
    <row r="432" spans="1:18" x14ac:dyDescent="0.2">
      <c r="A432" s="7">
        <v>2306.0003000000002</v>
      </c>
      <c r="B432" s="3" t="s">
        <v>57</v>
      </c>
      <c r="C432" s="3">
        <v>12</v>
      </c>
      <c r="D432" s="4">
        <v>0.36968755722045898</v>
      </c>
      <c r="E432" s="4">
        <v>0.37602162361144997</v>
      </c>
      <c r="F432" s="3">
        <v>12</v>
      </c>
      <c r="G432" s="4">
        <v>0.42040991783142001</v>
      </c>
      <c r="H432" s="4">
        <v>0.37105131149291898</v>
      </c>
      <c r="I432" s="3">
        <v>12</v>
      </c>
      <c r="J432" s="4">
        <v>0.46920657157897899</v>
      </c>
      <c r="K432" s="4">
        <v>0.116286993026733</v>
      </c>
      <c r="L432" s="3">
        <v>12</v>
      </c>
      <c r="M432" s="4">
        <v>0.47864389419555597</v>
      </c>
      <c r="N432" s="4">
        <v>0.175389289855957</v>
      </c>
      <c r="O432" s="3" t="b">
        <v>0</v>
      </c>
      <c r="P432" s="3" t="b">
        <v>0</v>
      </c>
      <c r="Q432" s="3" t="b">
        <v>0</v>
      </c>
      <c r="R432" s="3" t="b">
        <v>0</v>
      </c>
    </row>
    <row r="433" spans="1:18" x14ac:dyDescent="0.2">
      <c r="A433" s="7">
        <v>2306.00558</v>
      </c>
      <c r="B433" s="3" t="s">
        <v>13</v>
      </c>
      <c r="C433" s="3">
        <v>12</v>
      </c>
      <c r="D433" s="4">
        <v>5.7092404365539497</v>
      </c>
      <c r="E433" s="4">
        <v>4.9484984874725297</v>
      </c>
      <c r="F433" s="3">
        <v>12</v>
      </c>
      <c r="G433" s="4">
        <v>5.5955526828765798</v>
      </c>
      <c r="H433" s="4">
        <v>5.64939165115356</v>
      </c>
      <c r="I433" s="3">
        <v>12</v>
      </c>
      <c r="J433" s="4">
        <v>6.1179673671722403</v>
      </c>
      <c r="K433" s="4">
        <v>0.169644355773925</v>
      </c>
      <c r="L433" s="3">
        <v>12</v>
      </c>
      <c r="M433" s="4">
        <v>4.3003842830657897</v>
      </c>
      <c r="N433" s="4">
        <v>0.168796777725219</v>
      </c>
      <c r="O433" s="3" t="b">
        <v>1</v>
      </c>
      <c r="P433" s="3" t="b">
        <v>0</v>
      </c>
      <c r="Q433" s="3" t="b">
        <v>1</v>
      </c>
      <c r="R433" s="3" t="b">
        <v>0</v>
      </c>
    </row>
  </sheetData>
  <mergeCells count="3">
    <mergeCell ref="T4:X4"/>
    <mergeCell ref="T11:X11"/>
    <mergeCell ref="T18:X18"/>
  </mergeCells>
  <conditionalFormatting sqref="C1:C1048576 F1:F1048576 I1:I1048576 L1:L1048576">
    <cfRule type="colorScale" priority="14">
      <colorScale>
        <cfvo type="min"/>
        <cfvo type="max"/>
        <color rgb="FFC5F3C7"/>
        <color rgb="FFFEFDB7"/>
      </colorScale>
    </cfRule>
  </conditionalFormatting>
  <conditionalFormatting sqref="O1:O1048576">
    <cfRule type="cellIs" dxfId="25" priority="3" stopIfTrue="1" operator="equal">
      <formula>TRUE</formula>
    </cfRule>
    <cfRule type="cellIs" dxfId="24" priority="4" stopIfTrue="1" operator="equal">
      <formula>FALSE</formula>
    </cfRule>
    <cfRule type="cellIs" dxfId="23" priority="5" stopIfTrue="1" operator="equal">
      <formula>0</formula>
    </cfRule>
  </conditionalFormatting>
  <conditionalFormatting sqref="P2:R433">
    <cfRule type="cellIs" dxfId="22" priority="15" operator="equal">
      <formula>TRUE</formula>
    </cfRule>
    <cfRule type="cellIs" dxfId="21" priority="16" operator="equal">
      <formula>FALSE</formula>
    </cfRule>
  </conditionalFormatting>
  <conditionalFormatting sqref="T6:T7">
    <cfRule type="colorScale" priority="13">
      <colorScale>
        <cfvo type="min"/>
        <cfvo type="max"/>
        <color rgb="FFC5F3C7"/>
        <color rgb="FFFEFDB7"/>
      </colorScale>
    </cfRule>
  </conditionalFormatting>
  <conditionalFormatting sqref="T13:T14">
    <cfRule type="cellIs" dxfId="20" priority="11" operator="equal">
      <formula>TRUE</formula>
    </cfRule>
    <cfRule type="cellIs" dxfId="19" priority="12" operator="equal">
      <formula>FALSE</formula>
    </cfRule>
  </conditionalFormatting>
  <conditionalFormatting sqref="T20:W31">
    <cfRule type="cellIs" dxfId="18" priority="9" operator="equal">
      <formula>TRUE</formula>
    </cfRule>
    <cfRule type="cellIs" dxfId="17" priority="10" operator="equal">
      <formula>FALSE</formula>
    </cfRule>
  </conditionalFormatting>
  <conditionalFormatting sqref="U6:X7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{1312F6E8-3F26-7148-9CEC-8235B82D7C66}</x14:id>
        </ext>
      </extLst>
    </cfRule>
  </conditionalFormatting>
  <conditionalFormatting sqref="U13:X14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{A58F7F3B-0657-6943-994B-6B33F18F5842}</x14:id>
        </ext>
      </extLst>
    </cfRule>
  </conditionalFormatting>
  <conditionalFormatting sqref="X20:X31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{F3E45976-809F-3746-96A5-919E10625023}</x14:id>
        </ext>
      </extLst>
    </cfRule>
  </conditionalFormatting>
  <pageMargins left="0.75" right="0.75" top="1" bottom="1" header="0.5" footer="0.5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312F6E8-3F26-7148-9CEC-8235B82D7C6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U6:X7</xm:sqref>
        </x14:conditionalFormatting>
        <x14:conditionalFormatting xmlns:xm="http://schemas.microsoft.com/office/excel/2006/main">
          <x14:cfRule type="dataBar" id="{A58F7F3B-0657-6943-994B-6B33F18F584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U13:X14</xm:sqref>
        </x14:conditionalFormatting>
        <x14:conditionalFormatting xmlns:xm="http://schemas.microsoft.com/office/excel/2006/main">
          <x14:cfRule type="dataBar" id="{F3E45976-809F-3746-96A5-919E1062502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X20:X31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7F18A-43C3-A849-8814-4FFB13AF0C67}">
  <dimension ref="A1:H433"/>
  <sheetViews>
    <sheetView topLeftCell="A101" workbookViewId="0">
      <selection activeCell="A120" sqref="A120"/>
    </sheetView>
  </sheetViews>
  <sheetFormatPr baseColWidth="10" defaultRowHeight="16" x14ac:dyDescent="0.2"/>
  <sheetData>
    <row r="1" spans="1:8" x14ac:dyDescent="0.2">
      <c r="A1" s="20" t="s">
        <v>0</v>
      </c>
      <c r="B1" s="14" t="s">
        <v>2</v>
      </c>
    </row>
    <row r="2" spans="1:8" x14ac:dyDescent="0.2">
      <c r="A2" s="21">
        <v>2306.0458699999999</v>
      </c>
      <c r="B2" s="16" t="s">
        <v>10</v>
      </c>
      <c r="D2" t="str" cm="1">
        <f t="array" ref="D2:D66">_xlfn.UNIQUE(B:B)</f>
        <v>docclass</v>
      </c>
      <c r="E2">
        <f>SUM(E3:E65)</f>
        <v>432</v>
      </c>
      <c r="G2" t="s">
        <v>157</v>
      </c>
      <c r="H2">
        <f>SUM(H3:H65)</f>
        <v>432</v>
      </c>
    </row>
    <row r="3" spans="1:8" x14ac:dyDescent="0.2">
      <c r="A3" s="21">
        <v>2306.0004899999999</v>
      </c>
      <c r="B3" s="16" t="s">
        <v>11</v>
      </c>
      <c r="D3" t="str">
        <v>article</v>
      </c>
      <c r="E3">
        <f t="shared" ref="E3:E65" si="0">COUNTIF(B:B,D3)</f>
        <v>133</v>
      </c>
      <c r="G3" t="str" cm="1">
        <f t="array" ref="G3:H65">_xlfn.SORTBY(D3:E65,E3:E65,-1)</f>
        <v>article</v>
      </c>
      <c r="H3">
        <v>133</v>
      </c>
    </row>
    <row r="4" spans="1:8" x14ac:dyDescent="0.2">
      <c r="A4" s="21">
        <v>2306.1106100000002</v>
      </c>
      <c r="B4" s="16" t="s">
        <v>10</v>
      </c>
      <c r="D4" t="str">
        <v>mnras</v>
      </c>
      <c r="E4">
        <f t="shared" si="0"/>
        <v>8</v>
      </c>
      <c r="G4" t="str">
        <v>amsart</v>
      </c>
      <c r="H4">
        <v>65</v>
      </c>
    </row>
    <row r="5" spans="1:8" x14ac:dyDescent="0.2">
      <c r="A5" s="21">
        <v>2306.0266700000002</v>
      </c>
      <c r="B5" s="16" t="s">
        <v>12</v>
      </c>
      <c r="D5" t="str">
        <v>elsarticle</v>
      </c>
      <c r="E5">
        <f t="shared" si="0"/>
        <v>26</v>
      </c>
      <c r="G5" t="str">
        <v>revtex4-2</v>
      </c>
      <c r="H5">
        <v>43</v>
      </c>
    </row>
    <row r="6" spans="1:8" x14ac:dyDescent="0.2">
      <c r="A6" s="21">
        <v>2306.0007000000001</v>
      </c>
      <c r="B6" s="16" t="s">
        <v>10</v>
      </c>
      <c r="D6" t="str">
        <v>amsart</v>
      </c>
      <c r="E6">
        <f t="shared" si="0"/>
        <v>65</v>
      </c>
      <c r="G6" t="str">
        <v>elsarticle</v>
      </c>
      <c r="H6">
        <v>26</v>
      </c>
    </row>
    <row r="7" spans="1:8" x14ac:dyDescent="0.2">
      <c r="A7" s="21">
        <v>2306.0270799999998</v>
      </c>
      <c r="B7" s="16" t="s">
        <v>13</v>
      </c>
      <c r="D7" t="str">
        <v>INTERSPEECH2023</v>
      </c>
      <c r="E7">
        <f t="shared" si="0"/>
        <v>4</v>
      </c>
      <c r="G7" t="str">
        <v>IEEEtran</v>
      </c>
      <c r="H7">
        <v>26</v>
      </c>
    </row>
    <row r="8" spans="1:8" x14ac:dyDescent="0.2">
      <c r="A8" s="21">
        <v>2306.0048900000002</v>
      </c>
      <c r="B8" s="16" t="s">
        <v>14</v>
      </c>
      <c r="D8" t="str">
        <v>achemso</v>
      </c>
      <c r="E8">
        <f t="shared" si="0"/>
        <v>3</v>
      </c>
      <c r="G8" t="str">
        <v>revtex4-1</v>
      </c>
      <c r="H8">
        <v>23</v>
      </c>
    </row>
    <row r="9" spans="1:8" x14ac:dyDescent="0.2">
      <c r="A9" s="21">
        <v>2306.00432</v>
      </c>
      <c r="B9" s="16" t="s">
        <v>10</v>
      </c>
      <c r="D9" t="str">
        <v>revtex4-1</v>
      </c>
      <c r="E9">
        <f t="shared" si="0"/>
        <v>23</v>
      </c>
      <c r="G9" t="str">
        <v>acmart</v>
      </c>
      <c r="H9">
        <v>21</v>
      </c>
    </row>
    <row r="10" spans="1:8" x14ac:dyDescent="0.2">
      <c r="A10" s="21">
        <v>2306.06241</v>
      </c>
      <c r="B10" s="16" t="s">
        <v>12</v>
      </c>
      <c r="D10" t="str">
        <v>acmart</v>
      </c>
      <c r="E10">
        <f t="shared" si="0"/>
        <v>21</v>
      </c>
      <c r="G10" t="str">
        <v>mnras</v>
      </c>
      <c r="H10">
        <v>8</v>
      </c>
    </row>
    <row r="11" spans="1:8" x14ac:dyDescent="0.2">
      <c r="A11" s="21">
        <v>2306.00182</v>
      </c>
      <c r="B11" s="16" t="s">
        <v>13</v>
      </c>
      <c r="D11" t="str">
        <v>revtex4-2</v>
      </c>
      <c r="E11">
        <f t="shared" si="0"/>
        <v>43</v>
      </c>
      <c r="G11" t="str">
        <v>llncs</v>
      </c>
      <c r="H11">
        <v>8</v>
      </c>
    </row>
    <row r="12" spans="1:8" x14ac:dyDescent="0.2">
      <c r="A12" s="21">
        <v>2306.00389</v>
      </c>
      <c r="B12" s="16" t="s">
        <v>10</v>
      </c>
      <c r="D12" t="str">
        <v>wlscirep</v>
      </c>
      <c r="E12">
        <f t="shared" si="0"/>
        <v>2</v>
      </c>
      <c r="G12" t="str">
        <v>revtex4</v>
      </c>
      <c r="H12">
        <v>7</v>
      </c>
    </row>
    <row r="13" spans="1:8" x14ac:dyDescent="0.2">
      <c r="A13" s="21">
        <v>2306.0012499999998</v>
      </c>
      <c r="B13" s="16" t="s">
        <v>10</v>
      </c>
      <c r="D13" t="str">
        <v>nature</v>
      </c>
      <c r="E13">
        <f t="shared" si="0"/>
        <v>2</v>
      </c>
      <c r="G13" t="str">
        <v>INTERSPEECH2023</v>
      </c>
      <c r="H13">
        <v>4</v>
      </c>
    </row>
    <row r="14" spans="1:8" x14ac:dyDescent="0.2">
      <c r="A14" s="21">
        <v>2306.0029300000001</v>
      </c>
      <c r="B14" s="16" t="s">
        <v>15</v>
      </c>
      <c r="D14" t="str">
        <v>cas-dc</v>
      </c>
      <c r="E14">
        <f t="shared" si="0"/>
        <v>2</v>
      </c>
      <c r="G14" t="str">
        <v>sn-jnl</v>
      </c>
      <c r="H14">
        <v>4</v>
      </c>
    </row>
    <row r="15" spans="1:8" x14ac:dyDescent="0.2">
      <c r="A15" s="21">
        <v>2306.0021000000002</v>
      </c>
      <c r="B15" s="16" t="s">
        <v>10</v>
      </c>
      <c r="D15" t="str">
        <v>MRM</v>
      </c>
      <c r="E15">
        <f t="shared" si="0"/>
        <v>1</v>
      </c>
      <c r="G15" t="str">
        <v>achemso</v>
      </c>
      <c r="H15">
        <v>3</v>
      </c>
    </row>
    <row r="16" spans="1:8" x14ac:dyDescent="0.2">
      <c r="A16" s="21">
        <v>2306.0166100000001</v>
      </c>
      <c r="B16" s="16" t="s">
        <v>16</v>
      </c>
      <c r="D16" t="str">
        <v>IEEEtran</v>
      </c>
      <c r="E16">
        <f t="shared" si="0"/>
        <v>26</v>
      </c>
      <c r="G16" t="str">
        <v>iopart</v>
      </c>
      <c r="H16">
        <v>3</v>
      </c>
    </row>
    <row r="17" spans="1:8" x14ac:dyDescent="0.2">
      <c r="A17" s="21">
        <v>2306.0834500000001</v>
      </c>
      <c r="B17" s="16" t="s">
        <v>17</v>
      </c>
      <c r="D17" t="str">
        <v>egpubl</v>
      </c>
      <c r="E17">
        <f t="shared" si="0"/>
        <v>1</v>
      </c>
      <c r="G17" t="str">
        <v>wlscirep</v>
      </c>
      <c r="H17">
        <v>2</v>
      </c>
    </row>
    <row r="18" spans="1:8" x14ac:dyDescent="0.2">
      <c r="A18" s="21">
        <v>2306.0002800000002</v>
      </c>
      <c r="B18" s="16" t="s">
        <v>18</v>
      </c>
      <c r="D18" t="str">
        <v>memoir</v>
      </c>
      <c r="E18">
        <f t="shared" si="0"/>
        <v>1</v>
      </c>
      <c r="G18" t="str">
        <v>nature</v>
      </c>
      <c r="H18">
        <v>2</v>
      </c>
    </row>
    <row r="19" spans="1:8" x14ac:dyDescent="0.2">
      <c r="A19" s="21">
        <v>2306.0153399999999</v>
      </c>
      <c r="B19" s="16" t="s">
        <v>10</v>
      </c>
      <c r="D19" t="str">
        <v>llncs</v>
      </c>
      <c r="E19">
        <f t="shared" si="0"/>
        <v>8</v>
      </c>
      <c r="G19" t="str">
        <v>cas-dc</v>
      </c>
      <c r="H19">
        <v>2</v>
      </c>
    </row>
    <row r="20" spans="1:8" x14ac:dyDescent="0.2">
      <c r="A20" s="21">
        <v>2306.0019400000001</v>
      </c>
      <c r="B20" s="16" t="s">
        <v>13</v>
      </c>
      <c r="D20" t="str">
        <v>uai2023</v>
      </c>
      <c r="E20">
        <f t="shared" si="0"/>
        <v>1</v>
      </c>
      <c r="G20" t="str">
        <v>svjour3</v>
      </c>
      <c r="H20">
        <v>2</v>
      </c>
    </row>
    <row r="21" spans="1:8" x14ac:dyDescent="0.2">
      <c r="A21" s="21">
        <v>2306.0214500000002</v>
      </c>
      <c r="B21" s="16" t="s">
        <v>19</v>
      </c>
      <c r="D21" t="str">
        <v>atlasdoc</v>
      </c>
      <c r="E21">
        <f t="shared" si="0"/>
        <v>1</v>
      </c>
      <c r="G21" t="str">
        <v>aastex631</v>
      </c>
      <c r="H21">
        <v>2</v>
      </c>
    </row>
    <row r="22" spans="1:8" x14ac:dyDescent="0.2">
      <c r="A22" s="21">
        <v>2306.0070599999999</v>
      </c>
      <c r="B22" s="16" t="s">
        <v>10</v>
      </c>
      <c r="D22" t="str">
        <v>pasj01</v>
      </c>
      <c r="E22">
        <f t="shared" si="0"/>
        <v>1</v>
      </c>
      <c r="G22" t="str">
        <v>agujournal2019</v>
      </c>
      <c r="H22">
        <v>2</v>
      </c>
    </row>
    <row r="23" spans="1:8" x14ac:dyDescent="0.2">
      <c r="A23" s="21">
        <v>2306.0035899999998</v>
      </c>
      <c r="B23" s="16" t="s">
        <v>16</v>
      </c>
      <c r="D23" t="str">
        <v>GonnellaLab-StyleArXiv</v>
      </c>
      <c r="E23">
        <f t="shared" si="0"/>
        <v>1</v>
      </c>
      <c r="G23" t="str">
        <v>lipics-v2021</v>
      </c>
      <c r="H23">
        <v>2</v>
      </c>
    </row>
    <row r="24" spans="1:8" x14ac:dyDescent="0.2">
      <c r="A24" s="21">
        <v>2306.00135</v>
      </c>
      <c r="B24" s="16" t="s">
        <v>10</v>
      </c>
      <c r="D24" t="str">
        <v>comsoc2023</v>
      </c>
      <c r="E24">
        <f t="shared" si="0"/>
        <v>1</v>
      </c>
      <c r="G24" t="str">
        <v>jmlr</v>
      </c>
      <c r="H24">
        <v>2</v>
      </c>
    </row>
    <row r="25" spans="1:8" x14ac:dyDescent="0.2">
      <c r="A25" s="21">
        <v>2306.0005500000002</v>
      </c>
      <c r="B25" s="16" t="s">
        <v>10</v>
      </c>
      <c r="D25" t="str">
        <v>mdpi</v>
      </c>
      <c r="E25">
        <f t="shared" si="0"/>
        <v>1</v>
      </c>
      <c r="G25">
        <v>0</v>
      </c>
      <c r="H25">
        <v>2</v>
      </c>
    </row>
    <row r="26" spans="1:8" x14ac:dyDescent="0.2">
      <c r="A26" s="21">
        <v>2306.0085300000001</v>
      </c>
      <c r="B26" s="16" t="s">
        <v>10</v>
      </c>
      <c r="D26" t="str">
        <v>scrartcl</v>
      </c>
      <c r="E26">
        <f t="shared" si="0"/>
        <v>1</v>
      </c>
      <c r="G26" t="str">
        <v>MRM</v>
      </c>
      <c r="H26">
        <v>1</v>
      </c>
    </row>
    <row r="27" spans="1:8" x14ac:dyDescent="0.2">
      <c r="A27" s="21">
        <v>2306.0025000000001</v>
      </c>
      <c r="B27" s="16" t="s">
        <v>16</v>
      </c>
      <c r="D27" t="str">
        <v>sn-jnl</v>
      </c>
      <c r="E27">
        <f t="shared" si="0"/>
        <v>4</v>
      </c>
      <c r="G27" t="str">
        <v>egpubl</v>
      </c>
      <c r="H27">
        <v>1</v>
      </c>
    </row>
    <row r="28" spans="1:8" x14ac:dyDescent="0.2">
      <c r="A28" s="21">
        <v>2306.0047500000001</v>
      </c>
      <c r="B28" s="16" t="s">
        <v>12</v>
      </c>
      <c r="D28" t="str">
        <v>amsart}%article</v>
      </c>
      <c r="E28">
        <f t="shared" si="0"/>
        <v>1</v>
      </c>
      <c r="G28" t="str">
        <v>memoir</v>
      </c>
      <c r="H28">
        <v>1</v>
      </c>
    </row>
    <row r="29" spans="1:8" x14ac:dyDescent="0.2">
      <c r="A29" s="21">
        <v>2306.00038</v>
      </c>
      <c r="B29" s="16" t="s">
        <v>10</v>
      </c>
      <c r="D29" t="str">
        <v>svjour3</v>
      </c>
      <c r="E29">
        <f t="shared" si="0"/>
        <v>2</v>
      </c>
      <c r="G29" t="str">
        <v>uai2023</v>
      </c>
      <c r="H29">
        <v>1</v>
      </c>
    </row>
    <row r="30" spans="1:8" x14ac:dyDescent="0.2">
      <c r="A30" s="21">
        <v>2306.0036500000001</v>
      </c>
      <c r="B30" s="16" t="s">
        <v>18</v>
      </c>
      <c r="D30" t="str">
        <v>ieeecolor</v>
      </c>
      <c r="E30">
        <f t="shared" si="0"/>
        <v>1</v>
      </c>
      <c r="G30" t="str">
        <v>atlasdoc</v>
      </c>
      <c r="H30">
        <v>1</v>
      </c>
    </row>
    <row r="31" spans="1:8" x14ac:dyDescent="0.2">
      <c r="A31" s="21">
        <v>2306.0051100000001</v>
      </c>
      <c r="B31" s="16" t="s">
        <v>13</v>
      </c>
      <c r="D31" t="str">
        <v>aastex631</v>
      </c>
      <c r="E31">
        <f t="shared" si="0"/>
        <v>2</v>
      </c>
      <c r="G31" t="str">
        <v>pasj01</v>
      </c>
      <c r="H31">
        <v>1</v>
      </c>
    </row>
    <row r="32" spans="1:8" x14ac:dyDescent="0.2">
      <c r="A32" s="21">
        <v>2306.0092199999999</v>
      </c>
      <c r="B32" s="16" t="s">
        <v>13</v>
      </c>
      <c r="D32" t="str">
        <v>cas-sc</v>
      </c>
      <c r="E32">
        <f t="shared" si="0"/>
        <v>1</v>
      </c>
      <c r="G32" t="str">
        <v>GonnellaLab-StyleArXiv</v>
      </c>
      <c r="H32">
        <v>1</v>
      </c>
    </row>
    <row r="33" spans="1:8" x14ac:dyDescent="0.2">
      <c r="A33" s="21">
        <v>2306.0218500000001</v>
      </c>
      <c r="B33" s="16" t="s">
        <v>20</v>
      </c>
      <c r="D33" t="str">
        <v>sagej</v>
      </c>
      <c r="E33">
        <f t="shared" si="0"/>
        <v>1</v>
      </c>
      <c r="G33" t="str">
        <v>comsoc2023</v>
      </c>
      <c r="H33">
        <v>1</v>
      </c>
    </row>
    <row r="34" spans="1:8" x14ac:dyDescent="0.2">
      <c r="A34" s="21">
        <v>2306.0009399999999</v>
      </c>
      <c r="B34" s="16" t="s">
        <v>12</v>
      </c>
      <c r="D34" t="str">
        <v>macro/neu_msthesis</v>
      </c>
      <c r="E34">
        <f t="shared" si="0"/>
        <v>1</v>
      </c>
      <c r="G34" t="str">
        <v>mdpi</v>
      </c>
      <c r="H34">
        <v>1</v>
      </c>
    </row>
    <row r="35" spans="1:8" x14ac:dyDescent="0.2">
      <c r="A35" s="21">
        <v>2306.0012200000001</v>
      </c>
      <c r="B35" s="16" t="s">
        <v>10</v>
      </c>
      <c r="D35" t="str">
        <v>agujournal2019</v>
      </c>
      <c r="E35">
        <f t="shared" si="0"/>
        <v>2</v>
      </c>
      <c r="G35" t="str">
        <v>scrartcl</v>
      </c>
      <c r="H35">
        <v>1</v>
      </c>
    </row>
    <row r="36" spans="1:8" x14ac:dyDescent="0.2">
      <c r="A36" s="21">
        <v>2306.0008499999999</v>
      </c>
      <c r="B36" s="16" t="s">
        <v>10</v>
      </c>
      <c r="D36" t="str">
        <v>vgtc</v>
      </c>
      <c r="E36">
        <f t="shared" si="0"/>
        <v>1</v>
      </c>
      <c r="G36" t="str">
        <v>amsart}%article</v>
      </c>
      <c r="H36">
        <v>1</v>
      </c>
    </row>
    <row r="37" spans="1:8" x14ac:dyDescent="0.2">
      <c r="A37" s="21">
        <v>2306.0073299999999</v>
      </c>
      <c r="B37" s="16" t="s">
        <v>10</v>
      </c>
      <c r="D37" t="str">
        <v>lipics-v2021</v>
      </c>
      <c r="E37">
        <f t="shared" si="0"/>
        <v>2</v>
      </c>
      <c r="G37" t="str">
        <v>ieeecolor</v>
      </c>
      <c r="H37">
        <v>1</v>
      </c>
    </row>
    <row r="38" spans="1:8" x14ac:dyDescent="0.2">
      <c r="A38" s="21">
        <v>2306.0028200000002</v>
      </c>
      <c r="B38" s="16" t="s">
        <v>21</v>
      </c>
      <c r="D38" t="str">
        <v>jmlr</v>
      </c>
      <c r="E38">
        <f t="shared" si="0"/>
        <v>2</v>
      </c>
      <c r="G38" t="str">
        <v>cas-sc</v>
      </c>
      <c r="H38">
        <v>1</v>
      </c>
    </row>
    <row r="39" spans="1:8" x14ac:dyDescent="0.2">
      <c r="A39" s="21">
        <v>2306.0045399999999</v>
      </c>
      <c r="B39" s="16" t="s">
        <v>10</v>
      </c>
      <c r="D39" t="str">
        <v>siamltex</v>
      </c>
      <c r="E39">
        <f t="shared" si="0"/>
        <v>1</v>
      </c>
      <c r="G39" t="str">
        <v>sagej</v>
      </c>
      <c r="H39">
        <v>1</v>
      </c>
    </row>
    <row r="40" spans="1:8" x14ac:dyDescent="0.2">
      <c r="A40" s="21">
        <v>2306.0005000000001</v>
      </c>
      <c r="B40" s="16" t="s">
        <v>10</v>
      </c>
      <c r="D40" t="str">
        <v>jfm</v>
      </c>
      <c r="E40">
        <f t="shared" si="0"/>
        <v>1</v>
      </c>
      <c r="G40" t="str">
        <v>macro/neu_msthesis</v>
      </c>
      <c r="H40">
        <v>1</v>
      </c>
    </row>
    <row r="41" spans="1:8" x14ac:dyDescent="0.2">
      <c r="A41" s="21">
        <v>2306.0394099999999</v>
      </c>
      <c r="B41" s="16" t="s">
        <v>10</v>
      </c>
      <c r="D41" t="str">
        <v>ecai</v>
      </c>
      <c r="E41">
        <f t="shared" si="0"/>
        <v>1</v>
      </c>
      <c r="G41" t="str">
        <v>vgtc</v>
      </c>
      <c r="H41">
        <v>1</v>
      </c>
    </row>
    <row r="42" spans="1:8" x14ac:dyDescent="0.2">
      <c r="A42" s="21">
        <v>2306.0048400000001</v>
      </c>
      <c r="B42" s="16" t="s">
        <v>13</v>
      </c>
      <c r="D42" t="str">
        <v>revtex4</v>
      </c>
      <c r="E42">
        <f t="shared" si="0"/>
        <v>7</v>
      </c>
      <c r="G42" t="str">
        <v>siamltex</v>
      </c>
      <c r="H42">
        <v>1</v>
      </c>
    </row>
    <row r="43" spans="1:8" x14ac:dyDescent="0.2">
      <c r="A43" s="21">
        <v>2306.0002899999999</v>
      </c>
      <c r="B43" s="16" t="s">
        <v>10</v>
      </c>
      <c r="D43" t="str">
        <v>cup-journal</v>
      </c>
      <c r="E43">
        <f t="shared" si="0"/>
        <v>1</v>
      </c>
      <c r="G43" t="str">
        <v>jfm</v>
      </c>
      <c r="H43">
        <v>1</v>
      </c>
    </row>
    <row r="44" spans="1:8" x14ac:dyDescent="0.2">
      <c r="A44" s="21">
        <v>2306.0214799999999</v>
      </c>
      <c r="B44" s="16" t="s">
        <v>12</v>
      </c>
      <c r="D44" t="str">
        <v>CUP-JNL-JMJ</v>
      </c>
      <c r="E44">
        <f t="shared" si="0"/>
        <v>1</v>
      </c>
      <c r="G44" t="str">
        <v>ecai</v>
      </c>
      <c r="H44">
        <v>1</v>
      </c>
    </row>
    <row r="45" spans="1:8" x14ac:dyDescent="0.2">
      <c r="A45" s="21">
        <v>2306.0061300000002</v>
      </c>
      <c r="B45" s="16" t="s">
        <v>10</v>
      </c>
      <c r="D45" t="str">
        <v>book</v>
      </c>
      <c r="E45">
        <f t="shared" si="0"/>
        <v>1</v>
      </c>
      <c r="G45" t="str">
        <v>cup-journal</v>
      </c>
      <c r="H45">
        <v>1</v>
      </c>
    </row>
    <row r="46" spans="1:8" x14ac:dyDescent="0.2">
      <c r="A46" s="21">
        <v>2306.0209599999998</v>
      </c>
      <c r="B46" s="16" t="s">
        <v>12</v>
      </c>
      <c r="D46" t="str">
        <v>svproc</v>
      </c>
      <c r="E46">
        <f t="shared" si="0"/>
        <v>1</v>
      </c>
      <c r="G46" t="str">
        <v>CUP-JNL-JMJ</v>
      </c>
      <c r="H46">
        <v>1</v>
      </c>
    </row>
    <row r="47" spans="1:8" x14ac:dyDescent="0.2">
      <c r="A47" s="21">
        <v>2306.00128</v>
      </c>
      <c r="B47" s="16" t="s">
        <v>15</v>
      </c>
      <c r="D47" t="str">
        <v>SciPost</v>
      </c>
      <c r="E47">
        <f t="shared" si="0"/>
        <v>1</v>
      </c>
      <c r="G47" t="str">
        <v>book</v>
      </c>
      <c r="H47">
        <v>1</v>
      </c>
    </row>
    <row r="48" spans="1:8" x14ac:dyDescent="0.2">
      <c r="A48" s="21">
        <v>2306.0012299999999</v>
      </c>
      <c r="B48" s="16" t="s">
        <v>18</v>
      </c>
      <c r="D48">
        <v>0</v>
      </c>
      <c r="E48">
        <f t="shared" si="0"/>
        <v>2</v>
      </c>
      <c r="G48" t="str">
        <v>svproc</v>
      </c>
      <c r="H48">
        <v>1</v>
      </c>
    </row>
    <row r="49" spans="1:8" x14ac:dyDescent="0.2">
      <c r="A49" s="21">
        <v>2306.0008400000002</v>
      </c>
      <c r="B49" s="16" t="s">
        <v>11</v>
      </c>
      <c r="D49" t="str">
        <v>aa</v>
      </c>
      <c r="E49">
        <f t="shared" si="0"/>
        <v>1</v>
      </c>
      <c r="G49" t="str">
        <v>SciPost</v>
      </c>
      <c r="H49">
        <v>1</v>
      </c>
    </row>
    <row r="50" spans="1:8" x14ac:dyDescent="0.2">
      <c r="A50" s="21">
        <v>2306.0113299999998</v>
      </c>
      <c r="B50" s="16" t="s">
        <v>13</v>
      </c>
      <c r="D50" t="str">
        <v>opticajnl</v>
      </c>
      <c r="E50">
        <f t="shared" si="0"/>
        <v>1</v>
      </c>
      <c r="G50" t="str">
        <v>aa</v>
      </c>
      <c r="H50">
        <v>1</v>
      </c>
    </row>
    <row r="51" spans="1:8" x14ac:dyDescent="0.2">
      <c r="A51" s="21">
        <v>2306.0042800000001</v>
      </c>
      <c r="B51" s="16" t="s">
        <v>13</v>
      </c>
      <c r="D51" t="str">
        <v>iopart</v>
      </c>
      <c r="E51">
        <f t="shared" si="0"/>
        <v>3</v>
      </c>
      <c r="G51" t="str">
        <v>opticajnl</v>
      </c>
      <c r="H51">
        <v>1</v>
      </c>
    </row>
    <row r="52" spans="1:8" x14ac:dyDescent="0.2">
      <c r="A52" s="21">
        <v>2306.0193300000001</v>
      </c>
      <c r="B52" s="16" t="s">
        <v>22</v>
      </c>
      <c r="D52" t="str">
        <v>ceurart</v>
      </c>
      <c r="E52">
        <f t="shared" si="0"/>
        <v>1</v>
      </c>
      <c r="G52" t="str">
        <v>ceurart</v>
      </c>
      <c r="H52">
        <v>1</v>
      </c>
    </row>
    <row r="53" spans="1:8" x14ac:dyDescent="0.2">
      <c r="A53" s="21">
        <v>2306.0042899999999</v>
      </c>
      <c r="B53" s="16" t="s">
        <v>16</v>
      </c>
      <c r="D53" t="str">
        <v>wiley-article</v>
      </c>
      <c r="E53">
        <f t="shared" si="0"/>
        <v>1</v>
      </c>
      <c r="G53" t="str">
        <v>wiley-article</v>
      </c>
      <c r="H53">
        <v>1</v>
      </c>
    </row>
    <row r="54" spans="1:8" x14ac:dyDescent="0.2">
      <c r="A54" s="21">
        <v>2306.08367</v>
      </c>
      <c r="B54" s="16" t="s">
        <v>17</v>
      </c>
      <c r="D54" t="str">
        <v>NST</v>
      </c>
      <c r="E54">
        <f t="shared" si="0"/>
        <v>1</v>
      </c>
      <c r="G54" t="str">
        <v>NST</v>
      </c>
      <c r="H54">
        <v>1</v>
      </c>
    </row>
    <row r="55" spans="1:8" x14ac:dyDescent="0.2">
      <c r="A55" s="21">
        <v>2306.0810999999999</v>
      </c>
      <c r="B55" s="16" t="s">
        <v>10</v>
      </c>
      <c r="D55" t="str">
        <v>jpconf</v>
      </c>
      <c r="E55">
        <f t="shared" si="0"/>
        <v>1</v>
      </c>
      <c r="G55" t="str">
        <v>jpconf</v>
      </c>
      <c r="H55">
        <v>1</v>
      </c>
    </row>
    <row r="56" spans="1:8" x14ac:dyDescent="0.2">
      <c r="A56" s="21">
        <v>2306.0046600000001</v>
      </c>
      <c r="B56" s="16" t="s">
        <v>23</v>
      </c>
      <c r="D56" t="str">
        <v>mhd</v>
      </c>
      <c r="E56">
        <f t="shared" si="0"/>
        <v>1</v>
      </c>
      <c r="G56" t="str">
        <v>mhd</v>
      </c>
      <c r="H56">
        <v>1</v>
      </c>
    </row>
    <row r="57" spans="1:8" x14ac:dyDescent="0.2">
      <c r="A57" s="21">
        <v>2306.0055400000001</v>
      </c>
      <c r="B57" s="16" t="s">
        <v>24</v>
      </c>
      <c r="D57" t="str">
        <v>iau</v>
      </c>
      <c r="E57">
        <f t="shared" si="0"/>
        <v>1</v>
      </c>
      <c r="G57" t="str">
        <v>iau</v>
      </c>
      <c r="H57">
        <v>1</v>
      </c>
    </row>
    <row r="58" spans="1:8" x14ac:dyDescent="0.2">
      <c r="A58" s="21">
        <v>2306.0078199999998</v>
      </c>
      <c r="B58" s="16" t="s">
        <v>18</v>
      </c>
      <c r="D58" t="str">
        <v>ieeeconf</v>
      </c>
      <c r="E58">
        <f t="shared" si="0"/>
        <v>1</v>
      </c>
      <c r="G58" t="str">
        <v>ieeeconf</v>
      </c>
      <c r="H58">
        <v>1</v>
      </c>
    </row>
    <row r="59" spans="1:8" x14ac:dyDescent="0.2">
      <c r="A59" s="21">
        <v>2306.1322599999999</v>
      </c>
      <c r="B59" s="16" t="s">
        <v>25</v>
      </c>
      <c r="D59" t="str">
        <v>aastex63</v>
      </c>
      <c r="E59">
        <f t="shared" si="0"/>
        <v>1</v>
      </c>
      <c r="G59" t="str">
        <v>aastex63</v>
      </c>
      <c r="H59">
        <v>1</v>
      </c>
    </row>
    <row r="60" spans="1:8" x14ac:dyDescent="0.2">
      <c r="A60" s="21">
        <v>2306.0014900000001</v>
      </c>
      <c r="B60" s="16" t="s">
        <v>23</v>
      </c>
      <c r="D60" t="str">
        <v>IEEEapm</v>
      </c>
      <c r="E60">
        <f t="shared" si="0"/>
        <v>1</v>
      </c>
      <c r="G60" t="str">
        <v>IEEEapm</v>
      </c>
      <c r="H60">
        <v>1</v>
      </c>
    </row>
    <row r="61" spans="1:8" x14ac:dyDescent="0.2">
      <c r="A61" s="21">
        <v>2306.0432700000001</v>
      </c>
      <c r="B61" s="16" t="s">
        <v>26</v>
      </c>
      <c r="D61" t="str">
        <v>optica-article</v>
      </c>
      <c r="E61">
        <f t="shared" si="0"/>
        <v>1</v>
      </c>
      <c r="G61" t="str">
        <v>optica-article</v>
      </c>
      <c r="H61">
        <v>1</v>
      </c>
    </row>
    <row r="62" spans="1:8" x14ac:dyDescent="0.2">
      <c r="A62" s="21">
        <v>2306.0228099999999</v>
      </c>
      <c r="B62" s="16" t="s">
        <v>18</v>
      </c>
      <c r="D62" t="str">
        <v>amsproc</v>
      </c>
      <c r="E62">
        <f t="shared" si="0"/>
        <v>1</v>
      </c>
      <c r="G62" t="str">
        <v>amsproc</v>
      </c>
      <c r="H62">
        <v>1</v>
      </c>
    </row>
    <row r="63" spans="1:8" x14ac:dyDescent="0.2">
      <c r="A63" s="21">
        <v>2306.0028499999999</v>
      </c>
      <c r="B63" s="16" t="s">
        <v>10</v>
      </c>
      <c r="D63" t="str">
        <v>dccpaper</v>
      </c>
      <c r="E63">
        <f t="shared" si="0"/>
        <v>1</v>
      </c>
      <c r="G63" t="str">
        <v>dccpaper</v>
      </c>
      <c r="H63">
        <v>1</v>
      </c>
    </row>
    <row r="64" spans="1:8" x14ac:dyDescent="0.2">
      <c r="A64" s="21">
        <v>2306.0002199999999</v>
      </c>
      <c r="B64" s="16" t="s">
        <v>11</v>
      </c>
      <c r="D64" t="str">
        <v>oup-authoring-template</v>
      </c>
      <c r="E64">
        <f t="shared" si="0"/>
        <v>1</v>
      </c>
      <c r="G64" t="str">
        <v>oup-authoring-template</v>
      </c>
      <c r="H64">
        <v>1</v>
      </c>
    </row>
    <row r="65" spans="1:8" x14ac:dyDescent="0.2">
      <c r="A65" s="21">
        <v>2306.0007799999998</v>
      </c>
      <c r="B65" s="16" t="s">
        <v>16</v>
      </c>
      <c r="D65" t="str">
        <v>nbdt-article</v>
      </c>
      <c r="E65">
        <f t="shared" si="0"/>
        <v>1</v>
      </c>
      <c r="G65" t="str">
        <v>nbdt-article</v>
      </c>
      <c r="H65">
        <v>1</v>
      </c>
    </row>
    <row r="66" spans="1:8" x14ac:dyDescent="0.2">
      <c r="A66" s="21">
        <v>2306.0074300000001</v>
      </c>
      <c r="B66" s="16" t="s">
        <v>10</v>
      </c>
      <c r="D66">
        <v>0</v>
      </c>
    </row>
    <row r="67" spans="1:8" x14ac:dyDescent="0.2">
      <c r="A67" s="21">
        <v>2306.01028</v>
      </c>
      <c r="B67" s="16" t="s">
        <v>26</v>
      </c>
    </row>
    <row r="68" spans="1:8" x14ac:dyDescent="0.2">
      <c r="A68" s="21">
        <v>2306.0031300000001</v>
      </c>
      <c r="B68" s="16" t="s">
        <v>13</v>
      </c>
    </row>
    <row r="69" spans="1:8" x14ac:dyDescent="0.2">
      <c r="A69" s="21">
        <v>2306.0268099999998</v>
      </c>
      <c r="B69" s="16" t="s">
        <v>18</v>
      </c>
    </row>
    <row r="70" spans="1:8" x14ac:dyDescent="0.2">
      <c r="A70" s="21">
        <v>2306.00479</v>
      </c>
      <c r="B70" s="16" t="s">
        <v>17</v>
      </c>
    </row>
    <row r="71" spans="1:8" x14ac:dyDescent="0.2">
      <c r="A71" s="21">
        <v>2306.00036</v>
      </c>
      <c r="B71" s="16" t="s">
        <v>10</v>
      </c>
    </row>
    <row r="72" spans="1:8" x14ac:dyDescent="0.2">
      <c r="A72" s="21">
        <v>2306.0011</v>
      </c>
      <c r="B72" s="16" t="s">
        <v>10</v>
      </c>
    </row>
    <row r="73" spans="1:8" x14ac:dyDescent="0.2">
      <c r="A73" s="21">
        <v>2306.0076199999999</v>
      </c>
      <c r="B73" s="16" t="s">
        <v>27</v>
      </c>
    </row>
    <row r="74" spans="1:8" x14ac:dyDescent="0.2">
      <c r="A74" s="21">
        <v>2306.00641</v>
      </c>
      <c r="B74" s="16" t="s">
        <v>28</v>
      </c>
    </row>
    <row r="75" spans="1:8" x14ac:dyDescent="0.2">
      <c r="A75" s="21">
        <v>2306.0070999999998</v>
      </c>
      <c r="B75" s="16" t="s">
        <v>13</v>
      </c>
    </row>
    <row r="76" spans="1:8" x14ac:dyDescent="0.2">
      <c r="A76" s="21">
        <v>2306.0669800000001</v>
      </c>
      <c r="B76" s="16" t="s">
        <v>10</v>
      </c>
    </row>
    <row r="77" spans="1:8" x14ac:dyDescent="0.2">
      <c r="A77" s="21">
        <v>2306.0011300000001</v>
      </c>
      <c r="B77" s="16" t="s">
        <v>13</v>
      </c>
    </row>
    <row r="78" spans="1:8" x14ac:dyDescent="0.2">
      <c r="A78" s="21">
        <v>2306.00263</v>
      </c>
      <c r="B78" s="16" t="s">
        <v>29</v>
      </c>
    </row>
    <row r="79" spans="1:8" x14ac:dyDescent="0.2">
      <c r="A79" s="21">
        <v>2306.00531</v>
      </c>
      <c r="B79" s="16" t="s">
        <v>13</v>
      </c>
    </row>
    <row r="80" spans="1:8" x14ac:dyDescent="0.2">
      <c r="A80" s="21">
        <v>2306.0057400000001</v>
      </c>
      <c r="B80" s="16" t="s">
        <v>10</v>
      </c>
    </row>
    <row r="81" spans="1:2" x14ac:dyDescent="0.2">
      <c r="A81" s="21">
        <v>2306.01073</v>
      </c>
      <c r="B81" s="16" t="s">
        <v>10</v>
      </c>
    </row>
    <row r="82" spans="1:2" x14ac:dyDescent="0.2">
      <c r="A82" s="21">
        <v>2306.0061500000002</v>
      </c>
      <c r="B82" s="16" t="s">
        <v>10</v>
      </c>
    </row>
    <row r="83" spans="1:2" x14ac:dyDescent="0.2">
      <c r="A83" s="21">
        <v>2306.00146</v>
      </c>
      <c r="B83" s="16" t="s">
        <v>18</v>
      </c>
    </row>
    <row r="84" spans="1:2" x14ac:dyDescent="0.2">
      <c r="A84" s="21">
        <v>2306.00236</v>
      </c>
      <c r="B84" s="16" t="s">
        <v>10</v>
      </c>
    </row>
    <row r="85" spans="1:2" x14ac:dyDescent="0.2">
      <c r="A85" s="21">
        <v>2306.0009300000002</v>
      </c>
      <c r="B85" s="16" t="s">
        <v>10</v>
      </c>
    </row>
    <row r="86" spans="1:2" x14ac:dyDescent="0.2">
      <c r="A86" s="21">
        <v>2306.0003299999998</v>
      </c>
      <c r="B86" s="16" t="s">
        <v>10</v>
      </c>
    </row>
    <row r="87" spans="1:2" x14ac:dyDescent="0.2">
      <c r="A87" s="21">
        <v>2306.0036700000001</v>
      </c>
      <c r="B87" s="16" t="s">
        <v>10</v>
      </c>
    </row>
    <row r="88" spans="1:2" x14ac:dyDescent="0.2">
      <c r="A88" s="21">
        <v>2306.0848599999999</v>
      </c>
      <c r="B88" s="16" t="s">
        <v>30</v>
      </c>
    </row>
    <row r="89" spans="1:2" x14ac:dyDescent="0.2">
      <c r="A89" s="21">
        <v>2306.0137800000002</v>
      </c>
      <c r="B89" s="16" t="s">
        <v>31</v>
      </c>
    </row>
    <row r="90" spans="1:2" x14ac:dyDescent="0.2">
      <c r="A90" s="21">
        <v>2306.00218</v>
      </c>
      <c r="B90" s="16" t="s">
        <v>16</v>
      </c>
    </row>
    <row r="91" spans="1:2" x14ac:dyDescent="0.2">
      <c r="A91" s="21">
        <v>2306.0524099999998</v>
      </c>
      <c r="B91" s="16" t="s">
        <v>10</v>
      </c>
    </row>
    <row r="92" spans="1:2" x14ac:dyDescent="0.2">
      <c r="A92" s="21">
        <v>2306.1062999999999</v>
      </c>
      <c r="B92" s="16" t="s">
        <v>15</v>
      </c>
    </row>
    <row r="93" spans="1:2" x14ac:dyDescent="0.2">
      <c r="A93" s="21">
        <v>2306.0000500000001</v>
      </c>
      <c r="B93" s="16" t="s">
        <v>10</v>
      </c>
    </row>
    <row r="94" spans="1:2" x14ac:dyDescent="0.2">
      <c r="A94" s="21">
        <v>2306.0000599999998</v>
      </c>
      <c r="B94" s="16" t="s">
        <v>10</v>
      </c>
    </row>
    <row r="95" spans="1:2" x14ac:dyDescent="0.2">
      <c r="A95" s="21">
        <v>2306.0082200000002</v>
      </c>
      <c r="B95" s="16" t="s">
        <v>10</v>
      </c>
    </row>
    <row r="96" spans="1:2" x14ac:dyDescent="0.2">
      <c r="A96" s="21">
        <v>2306.0023700000002</v>
      </c>
      <c r="B96" s="16" t="s">
        <v>18</v>
      </c>
    </row>
    <row r="97" spans="1:2" x14ac:dyDescent="0.2">
      <c r="A97" s="21">
        <v>2306.1260200000002</v>
      </c>
      <c r="B97" s="16" t="s">
        <v>10</v>
      </c>
    </row>
    <row r="98" spans="1:2" x14ac:dyDescent="0.2">
      <c r="A98" s="21">
        <v>2306.01388</v>
      </c>
      <c r="B98" s="16" t="s">
        <v>17</v>
      </c>
    </row>
    <row r="99" spans="1:2" x14ac:dyDescent="0.2">
      <c r="A99" s="21">
        <v>2306.0010400000001</v>
      </c>
      <c r="B99" s="16" t="s">
        <v>26</v>
      </c>
    </row>
    <row r="100" spans="1:2" x14ac:dyDescent="0.2">
      <c r="A100" s="21">
        <v>2306.0022600000002</v>
      </c>
      <c r="B100" s="16" t="s">
        <v>10</v>
      </c>
    </row>
    <row r="101" spans="1:2" x14ac:dyDescent="0.2">
      <c r="A101" s="21">
        <v>2306.0027700000001</v>
      </c>
      <c r="B101" s="16" t="s">
        <v>12</v>
      </c>
    </row>
    <row r="102" spans="1:2" x14ac:dyDescent="0.2">
      <c r="A102" s="21">
        <v>2306.0171300000002</v>
      </c>
      <c r="B102" s="16" t="s">
        <v>18</v>
      </c>
    </row>
    <row r="103" spans="1:2" x14ac:dyDescent="0.2">
      <c r="A103" s="21">
        <v>2306.0025700000001</v>
      </c>
      <c r="B103" s="16" t="s">
        <v>13</v>
      </c>
    </row>
    <row r="104" spans="1:2" x14ac:dyDescent="0.2">
      <c r="A104" s="21">
        <v>2306.0023000000001</v>
      </c>
      <c r="B104" s="16" t="s">
        <v>12</v>
      </c>
    </row>
    <row r="105" spans="1:2" x14ac:dyDescent="0.2">
      <c r="A105" s="21">
        <v>2306.00441</v>
      </c>
      <c r="B105" s="16" t="s">
        <v>13</v>
      </c>
    </row>
    <row r="106" spans="1:2" x14ac:dyDescent="0.2">
      <c r="A106" s="21">
        <v>2306.0018700000001</v>
      </c>
      <c r="B106" s="16" t="s">
        <v>23</v>
      </c>
    </row>
    <row r="107" spans="1:2" x14ac:dyDescent="0.2">
      <c r="A107" s="21">
        <v>2306.0038199999999</v>
      </c>
      <c r="B107" s="16" t="s">
        <v>10</v>
      </c>
    </row>
    <row r="108" spans="1:2" x14ac:dyDescent="0.2">
      <c r="A108" s="21">
        <v>2306.00675</v>
      </c>
      <c r="B108" s="16" t="s">
        <v>23</v>
      </c>
    </row>
    <row r="109" spans="1:2" x14ac:dyDescent="0.2">
      <c r="A109" s="21">
        <v>2306.1384800000001</v>
      </c>
      <c r="B109" s="16" t="s">
        <v>32</v>
      </c>
    </row>
    <row r="110" spans="1:2" x14ac:dyDescent="0.2">
      <c r="A110" s="21">
        <v>2306.0057299999999</v>
      </c>
      <c r="B110" s="16" t="s">
        <v>12</v>
      </c>
    </row>
    <row r="111" spans="1:2" x14ac:dyDescent="0.2">
      <c r="A111" s="21">
        <v>2306.0035800000001</v>
      </c>
      <c r="B111" s="16" t="s">
        <v>10</v>
      </c>
    </row>
    <row r="112" spans="1:2" x14ac:dyDescent="0.2">
      <c r="A112" s="21">
        <v>2306.0008200000002</v>
      </c>
      <c r="B112" s="16" t="s">
        <v>13</v>
      </c>
    </row>
    <row r="113" spans="1:2" x14ac:dyDescent="0.2">
      <c r="A113" s="21">
        <v>2306.00461</v>
      </c>
      <c r="B113" s="16" t="s">
        <v>10</v>
      </c>
    </row>
    <row r="114" spans="1:2" x14ac:dyDescent="0.2">
      <c r="A114" s="21">
        <v>2306.03442</v>
      </c>
      <c r="B114" s="16" t="s">
        <v>10</v>
      </c>
    </row>
    <row r="115" spans="1:2" x14ac:dyDescent="0.2">
      <c r="A115" s="21">
        <v>2306.07888</v>
      </c>
      <c r="B115" s="16" t="s">
        <v>17</v>
      </c>
    </row>
    <row r="116" spans="1:2" x14ac:dyDescent="0.2">
      <c r="A116" s="21">
        <v>2306.0135799999998</v>
      </c>
      <c r="B116" s="16" t="s">
        <v>10</v>
      </c>
    </row>
    <row r="117" spans="1:2" x14ac:dyDescent="0.2">
      <c r="A117" s="21">
        <v>2306.0071200000002</v>
      </c>
      <c r="B117" s="16" t="s">
        <v>10</v>
      </c>
    </row>
    <row r="118" spans="1:2" x14ac:dyDescent="0.2">
      <c r="A118" s="21">
        <v>2306.0034999999998</v>
      </c>
      <c r="B118" s="16" t="s">
        <v>10</v>
      </c>
    </row>
    <row r="119" spans="1:2" x14ac:dyDescent="0.2">
      <c r="A119" s="21">
        <v>2306.1638600000001</v>
      </c>
      <c r="B119" s="16" t="s">
        <v>16</v>
      </c>
    </row>
    <row r="120" spans="1:2" x14ac:dyDescent="0.2">
      <c r="A120" s="21">
        <v>2306.0027500000001</v>
      </c>
      <c r="B120" s="16" t="s">
        <v>23</v>
      </c>
    </row>
    <row r="121" spans="1:2" x14ac:dyDescent="0.2">
      <c r="A121" s="21">
        <v>2306.0074599999998</v>
      </c>
      <c r="B121" s="16" t="s">
        <v>10</v>
      </c>
    </row>
    <row r="122" spans="1:2" x14ac:dyDescent="0.2">
      <c r="A122" s="21">
        <v>2306.1754099999998</v>
      </c>
      <c r="B122" s="16" t="s">
        <v>10</v>
      </c>
    </row>
    <row r="123" spans="1:2" x14ac:dyDescent="0.2">
      <c r="A123" s="21">
        <v>2306.0277299999998</v>
      </c>
      <c r="B123" s="16" t="s">
        <v>33</v>
      </c>
    </row>
    <row r="124" spans="1:2" x14ac:dyDescent="0.2">
      <c r="A124" s="21">
        <v>2306.0051600000002</v>
      </c>
      <c r="B124" s="16" t="s">
        <v>34</v>
      </c>
    </row>
    <row r="125" spans="1:2" x14ac:dyDescent="0.2">
      <c r="A125" s="21">
        <v>2306.00387</v>
      </c>
      <c r="B125" s="16" t="s">
        <v>13</v>
      </c>
    </row>
    <row r="126" spans="1:2" x14ac:dyDescent="0.2">
      <c r="A126" s="21">
        <v>2306.0298400000001</v>
      </c>
      <c r="B126" s="16" t="s">
        <v>10</v>
      </c>
    </row>
    <row r="127" spans="1:2" x14ac:dyDescent="0.2">
      <c r="A127" s="21">
        <v>2306.0065300000001</v>
      </c>
      <c r="B127" s="16" t="s">
        <v>13</v>
      </c>
    </row>
    <row r="128" spans="1:2" x14ac:dyDescent="0.2">
      <c r="A128" s="21">
        <v>2306.1758300000001</v>
      </c>
      <c r="B128" s="16" t="s">
        <v>23</v>
      </c>
    </row>
    <row r="129" spans="1:2" x14ac:dyDescent="0.2">
      <c r="A129" s="21">
        <v>2306.0323699999999</v>
      </c>
      <c r="B129" s="16" t="s">
        <v>18</v>
      </c>
    </row>
    <row r="130" spans="1:2" x14ac:dyDescent="0.2">
      <c r="A130" s="21">
        <v>2306.0014200000001</v>
      </c>
      <c r="B130" s="16" t="s">
        <v>12</v>
      </c>
    </row>
    <row r="131" spans="1:2" x14ac:dyDescent="0.2">
      <c r="A131" s="21">
        <v>2306.0041700000002</v>
      </c>
      <c r="B131" s="16" t="s">
        <v>18</v>
      </c>
    </row>
    <row r="132" spans="1:2" x14ac:dyDescent="0.2">
      <c r="A132" s="21">
        <v>2306.0032900000001</v>
      </c>
      <c r="B132" s="16" t="s">
        <v>10</v>
      </c>
    </row>
    <row r="133" spans="1:2" x14ac:dyDescent="0.2">
      <c r="A133" s="21">
        <v>2306.00425</v>
      </c>
      <c r="B133" s="16" t="s">
        <v>10</v>
      </c>
    </row>
    <row r="134" spans="1:2" x14ac:dyDescent="0.2">
      <c r="A134" s="21">
        <v>2306.00063</v>
      </c>
      <c r="B134" s="16" t="s">
        <v>35</v>
      </c>
    </row>
    <row r="135" spans="1:2" x14ac:dyDescent="0.2">
      <c r="A135" s="21">
        <v>2306.00047</v>
      </c>
      <c r="B135" s="16" t="s">
        <v>26</v>
      </c>
    </row>
    <row r="136" spans="1:2" x14ac:dyDescent="0.2">
      <c r="A136" s="21">
        <v>2306.00207</v>
      </c>
      <c r="B136" s="16" t="s">
        <v>13</v>
      </c>
    </row>
    <row r="137" spans="1:2" x14ac:dyDescent="0.2">
      <c r="A137" s="21">
        <v>2306.0024800000001</v>
      </c>
      <c r="B137" s="16" t="s">
        <v>17</v>
      </c>
    </row>
    <row r="138" spans="1:2" x14ac:dyDescent="0.2">
      <c r="A138" s="21">
        <v>2306.0003200000001</v>
      </c>
      <c r="B138" s="16" t="s">
        <v>10</v>
      </c>
    </row>
    <row r="139" spans="1:2" x14ac:dyDescent="0.2">
      <c r="A139" s="21">
        <v>2306.0005200000001</v>
      </c>
      <c r="B139" s="16" t="s">
        <v>10</v>
      </c>
    </row>
    <row r="140" spans="1:2" x14ac:dyDescent="0.2">
      <c r="A140" s="21">
        <v>2306.0001299999999</v>
      </c>
      <c r="B140" s="16" t="s">
        <v>10</v>
      </c>
    </row>
    <row r="141" spans="1:2" x14ac:dyDescent="0.2">
      <c r="A141" s="21">
        <v>2306.0021299999999</v>
      </c>
      <c r="B141" s="16" t="s">
        <v>10</v>
      </c>
    </row>
    <row r="142" spans="1:2" x14ac:dyDescent="0.2">
      <c r="A142" s="21">
        <v>2306.11627</v>
      </c>
      <c r="B142" s="16" t="s">
        <v>36</v>
      </c>
    </row>
    <row r="143" spans="1:2" x14ac:dyDescent="0.2">
      <c r="A143" s="21">
        <v>2306.0908399999998</v>
      </c>
      <c r="B143" s="16" t="s">
        <v>10</v>
      </c>
    </row>
    <row r="144" spans="1:2" x14ac:dyDescent="0.2">
      <c r="A144" s="21">
        <v>2306.0163200000002</v>
      </c>
      <c r="B144" s="16" t="s">
        <v>10</v>
      </c>
    </row>
    <row r="145" spans="1:2" x14ac:dyDescent="0.2">
      <c r="A145" s="21">
        <v>2306.0032700000002</v>
      </c>
      <c r="B145" s="16" t="s">
        <v>13</v>
      </c>
    </row>
    <row r="146" spans="1:2" x14ac:dyDescent="0.2">
      <c r="A146" s="21">
        <v>2306.0013899999999</v>
      </c>
      <c r="B146" s="16" t="s">
        <v>16</v>
      </c>
    </row>
    <row r="147" spans="1:2" x14ac:dyDescent="0.2">
      <c r="A147" s="21">
        <v>2306.0033699999999</v>
      </c>
      <c r="B147" s="16" t="s">
        <v>18</v>
      </c>
    </row>
    <row r="148" spans="1:2" x14ac:dyDescent="0.2">
      <c r="A148" s="21">
        <v>2306.0025999999998</v>
      </c>
      <c r="B148" s="16" t="s">
        <v>13</v>
      </c>
    </row>
    <row r="149" spans="1:2" x14ac:dyDescent="0.2">
      <c r="A149" s="21">
        <v>2306.0041500000002</v>
      </c>
      <c r="B149" s="16" t="s">
        <v>37</v>
      </c>
    </row>
    <row r="150" spans="1:2" x14ac:dyDescent="0.2">
      <c r="A150" s="21">
        <v>2306.1365599999999</v>
      </c>
      <c r="B150" s="16" t="s">
        <v>38</v>
      </c>
    </row>
    <row r="151" spans="1:2" x14ac:dyDescent="0.2">
      <c r="A151" s="21">
        <v>2306.0341600000002</v>
      </c>
      <c r="B151" s="16" t="s">
        <v>39</v>
      </c>
    </row>
    <row r="152" spans="1:2" x14ac:dyDescent="0.2">
      <c r="A152" s="21">
        <v>2306.0026400000002</v>
      </c>
      <c r="B152" s="16" t="s">
        <v>40</v>
      </c>
    </row>
    <row r="153" spans="1:2" x14ac:dyDescent="0.2">
      <c r="A153" s="21">
        <v>2306.0056300000001</v>
      </c>
      <c r="B153" s="16" t="s">
        <v>23</v>
      </c>
    </row>
    <row r="154" spans="1:2" x14ac:dyDescent="0.2">
      <c r="A154" s="21">
        <v>2306.0672800000002</v>
      </c>
      <c r="B154" s="16" t="s">
        <v>10</v>
      </c>
    </row>
    <row r="155" spans="1:2" x14ac:dyDescent="0.2">
      <c r="A155" s="21">
        <v>2306.0218799999998</v>
      </c>
      <c r="B155" s="16" t="s">
        <v>13</v>
      </c>
    </row>
    <row r="156" spans="1:2" x14ac:dyDescent="0.2">
      <c r="A156" s="21">
        <v>2306.0005700000002</v>
      </c>
      <c r="B156" s="16" t="s">
        <v>16</v>
      </c>
    </row>
    <row r="157" spans="1:2" x14ac:dyDescent="0.2">
      <c r="A157" s="21">
        <v>2306.01017</v>
      </c>
      <c r="B157" s="16" t="s">
        <v>18</v>
      </c>
    </row>
    <row r="158" spans="1:2" x14ac:dyDescent="0.2">
      <c r="A158" s="21">
        <v>2306.0075000000002</v>
      </c>
      <c r="B158" s="16" t="s">
        <v>10</v>
      </c>
    </row>
    <row r="159" spans="1:2" x14ac:dyDescent="0.2">
      <c r="A159" s="21">
        <v>2306.01793</v>
      </c>
      <c r="B159" s="16" t="s">
        <v>10</v>
      </c>
    </row>
    <row r="160" spans="1:2" x14ac:dyDescent="0.2">
      <c r="A160" s="21">
        <v>2306.0027399999999</v>
      </c>
      <c r="B160" s="16" t="s">
        <v>10</v>
      </c>
    </row>
    <row r="161" spans="1:2" x14ac:dyDescent="0.2">
      <c r="A161" s="21">
        <v>2306.0017899999998</v>
      </c>
      <c r="B161" s="16" t="s">
        <v>41</v>
      </c>
    </row>
    <row r="162" spans="1:2" x14ac:dyDescent="0.2">
      <c r="A162" s="21">
        <v>2306.0059900000001</v>
      </c>
      <c r="B162" s="16" t="s">
        <v>13</v>
      </c>
    </row>
    <row r="163" spans="1:2" x14ac:dyDescent="0.2">
      <c r="A163" s="21">
        <v>2306.00506</v>
      </c>
      <c r="B163" s="16" t="s">
        <v>18</v>
      </c>
    </row>
    <row r="164" spans="1:2" x14ac:dyDescent="0.2">
      <c r="A164" s="21">
        <v>2306.0034500000002</v>
      </c>
      <c r="B164" s="16" t="s">
        <v>18</v>
      </c>
    </row>
    <row r="165" spans="1:2" x14ac:dyDescent="0.2">
      <c r="A165" s="21">
        <v>2306.0179699999999</v>
      </c>
      <c r="B165" s="16" t="s">
        <v>26</v>
      </c>
    </row>
    <row r="166" spans="1:2" x14ac:dyDescent="0.2">
      <c r="A166" s="21">
        <v>2306.0004100000001</v>
      </c>
      <c r="B166" s="16" t="s">
        <v>23</v>
      </c>
    </row>
    <row r="167" spans="1:2" x14ac:dyDescent="0.2">
      <c r="A167" s="21">
        <v>2306.1450599999998</v>
      </c>
      <c r="B167" s="16" t="s">
        <v>10</v>
      </c>
    </row>
    <row r="168" spans="1:2" x14ac:dyDescent="0.2">
      <c r="A168" s="21">
        <v>2306.0108500000001</v>
      </c>
      <c r="B168" s="16" t="s">
        <v>12</v>
      </c>
    </row>
    <row r="169" spans="1:2" x14ac:dyDescent="0.2">
      <c r="A169" s="21">
        <v>2306.00101</v>
      </c>
      <c r="B169" s="16" t="s">
        <v>10</v>
      </c>
    </row>
    <row r="170" spans="1:2" x14ac:dyDescent="0.2">
      <c r="A170" s="21">
        <v>2306.0024400000002</v>
      </c>
      <c r="B170" s="16" t="s">
        <v>23</v>
      </c>
    </row>
    <row r="171" spans="1:2" x14ac:dyDescent="0.2">
      <c r="A171" s="21">
        <v>2306.0156900000002</v>
      </c>
      <c r="B171" s="16" t="s">
        <v>10</v>
      </c>
    </row>
    <row r="172" spans="1:2" x14ac:dyDescent="0.2">
      <c r="A172" s="21">
        <v>2306.0135300000002</v>
      </c>
      <c r="B172" s="16" t="s">
        <v>12</v>
      </c>
    </row>
    <row r="173" spans="1:2" x14ac:dyDescent="0.2">
      <c r="A173" s="21">
        <v>2306.02169</v>
      </c>
      <c r="B173" s="16" t="s">
        <v>42</v>
      </c>
    </row>
    <row r="174" spans="1:2" x14ac:dyDescent="0.2">
      <c r="A174" s="21">
        <v>2306.00533</v>
      </c>
      <c r="B174" s="16" t="s">
        <v>13</v>
      </c>
    </row>
    <row r="175" spans="1:2" x14ac:dyDescent="0.2">
      <c r="A175" s="21">
        <v>2306.01863</v>
      </c>
      <c r="B175" s="16" t="s">
        <v>20</v>
      </c>
    </row>
    <row r="176" spans="1:2" x14ac:dyDescent="0.2">
      <c r="A176" s="21">
        <v>2306.0056199999999</v>
      </c>
      <c r="B176" s="16" t="s">
        <v>13</v>
      </c>
    </row>
    <row r="177" spans="1:2" x14ac:dyDescent="0.2">
      <c r="A177" s="21">
        <v>2306.0109200000002</v>
      </c>
      <c r="B177" s="16" t="s">
        <v>23</v>
      </c>
    </row>
    <row r="178" spans="1:2" x14ac:dyDescent="0.2">
      <c r="A178" s="21">
        <v>2306.0001000000002</v>
      </c>
      <c r="B178" s="16" t="s">
        <v>10</v>
      </c>
    </row>
    <row r="179" spans="1:2" x14ac:dyDescent="0.2">
      <c r="A179" s="21">
        <v>2306.00072</v>
      </c>
      <c r="B179" s="16" t="s">
        <v>18</v>
      </c>
    </row>
    <row r="180" spans="1:2" x14ac:dyDescent="0.2">
      <c r="A180" s="21">
        <v>2306.0021499999998</v>
      </c>
      <c r="B180" s="16" t="s">
        <v>13</v>
      </c>
    </row>
    <row r="181" spans="1:2" x14ac:dyDescent="0.2">
      <c r="A181" s="21">
        <v>2306.0012000000002</v>
      </c>
      <c r="B181" s="16" t="s">
        <v>43</v>
      </c>
    </row>
    <row r="182" spans="1:2" x14ac:dyDescent="0.2">
      <c r="A182" s="21">
        <v>2306.0045300000002</v>
      </c>
      <c r="B182" s="16" t="s">
        <v>10</v>
      </c>
    </row>
    <row r="183" spans="1:2" x14ac:dyDescent="0.2">
      <c r="A183" s="21">
        <v>2306.0009100000002</v>
      </c>
      <c r="B183" s="16" t="s">
        <v>10</v>
      </c>
    </row>
    <row r="184" spans="1:2" x14ac:dyDescent="0.2">
      <c r="A184" s="21">
        <v>2306.0088599999999</v>
      </c>
      <c r="B184" s="16" t="s">
        <v>44</v>
      </c>
    </row>
    <row r="185" spans="1:2" x14ac:dyDescent="0.2">
      <c r="A185" s="21">
        <v>2306.0071800000001</v>
      </c>
      <c r="B185" s="16" t="s">
        <v>12</v>
      </c>
    </row>
    <row r="186" spans="1:2" x14ac:dyDescent="0.2">
      <c r="A186" s="21">
        <v>2306.01127</v>
      </c>
      <c r="B186" s="16" t="s">
        <v>13</v>
      </c>
    </row>
    <row r="187" spans="1:2" x14ac:dyDescent="0.2">
      <c r="A187" s="21">
        <v>2306.0043099999998</v>
      </c>
      <c r="B187" s="16" t="s">
        <v>44</v>
      </c>
    </row>
    <row r="188" spans="1:2" x14ac:dyDescent="0.2">
      <c r="A188" s="21">
        <v>2306.0000300000002</v>
      </c>
      <c r="B188" s="16" t="s">
        <v>45</v>
      </c>
    </row>
    <row r="189" spans="1:2" x14ac:dyDescent="0.2">
      <c r="A189" s="21">
        <v>2306.0940799999998</v>
      </c>
      <c r="B189" s="16" t="s">
        <v>16</v>
      </c>
    </row>
    <row r="190" spans="1:2" x14ac:dyDescent="0.2">
      <c r="A190" s="21">
        <v>2306.0009599999998</v>
      </c>
      <c r="B190" s="16" t="s">
        <v>10</v>
      </c>
    </row>
    <row r="191" spans="1:2" x14ac:dyDescent="0.2">
      <c r="A191" s="21">
        <v>2306.08421</v>
      </c>
      <c r="B191" s="16" t="s">
        <v>10</v>
      </c>
    </row>
    <row r="192" spans="1:2" x14ac:dyDescent="0.2">
      <c r="A192" s="21">
        <v>2306.0000100000002</v>
      </c>
      <c r="B192" s="16" t="s">
        <v>23</v>
      </c>
    </row>
    <row r="193" spans="1:2" x14ac:dyDescent="0.2">
      <c r="A193" s="21">
        <v>2306.0196700000001</v>
      </c>
      <c r="B193" s="16" t="s">
        <v>10</v>
      </c>
    </row>
    <row r="194" spans="1:2" x14ac:dyDescent="0.2">
      <c r="A194" s="21">
        <v>2306.0018399999999</v>
      </c>
      <c r="B194" s="16" t="s">
        <v>46</v>
      </c>
    </row>
    <row r="195" spans="1:2" x14ac:dyDescent="0.2">
      <c r="A195" s="21">
        <v>2306.0369599999999</v>
      </c>
      <c r="B195" s="16" t="s">
        <v>18</v>
      </c>
    </row>
    <row r="196" spans="1:2" x14ac:dyDescent="0.2">
      <c r="A196" s="21">
        <v>2306.1658900000002</v>
      </c>
      <c r="B196" s="16" t="s">
        <v>17</v>
      </c>
    </row>
    <row r="197" spans="1:2" x14ac:dyDescent="0.2">
      <c r="A197" s="21">
        <v>2306.0339899999999</v>
      </c>
      <c r="B197" s="16" t="s">
        <v>19</v>
      </c>
    </row>
    <row r="198" spans="1:2" x14ac:dyDescent="0.2">
      <c r="A198" s="21">
        <v>2306.0090300000002</v>
      </c>
      <c r="B198" s="16" t="s">
        <v>13</v>
      </c>
    </row>
    <row r="199" spans="1:2" x14ac:dyDescent="0.2">
      <c r="A199" s="21">
        <v>2306.0150800000001</v>
      </c>
      <c r="B199" s="16" t="s">
        <v>13</v>
      </c>
    </row>
    <row r="200" spans="1:2" x14ac:dyDescent="0.2">
      <c r="A200" s="21">
        <v>2306.0215600000001</v>
      </c>
      <c r="B200" s="16" t="s">
        <v>23</v>
      </c>
    </row>
    <row r="201" spans="1:2" x14ac:dyDescent="0.2">
      <c r="A201" s="21">
        <v>2306.0006199999998</v>
      </c>
      <c r="B201" s="16" t="s">
        <v>16</v>
      </c>
    </row>
    <row r="202" spans="1:2" x14ac:dyDescent="0.2">
      <c r="A202" s="21">
        <v>2306.0016500000002</v>
      </c>
      <c r="B202" s="16" t="s">
        <v>47</v>
      </c>
    </row>
    <row r="203" spans="1:2" x14ac:dyDescent="0.2">
      <c r="A203" s="21">
        <v>2306.01791</v>
      </c>
      <c r="B203" s="16" t="s">
        <v>34</v>
      </c>
    </row>
    <row r="204" spans="1:2" x14ac:dyDescent="0.2">
      <c r="A204" s="21">
        <v>2306.0169099999998</v>
      </c>
      <c r="B204" s="16" t="s">
        <v>17</v>
      </c>
    </row>
    <row r="205" spans="1:2" x14ac:dyDescent="0.2">
      <c r="A205" s="21">
        <v>2306.0055699999998</v>
      </c>
      <c r="B205" s="16" t="s">
        <v>10</v>
      </c>
    </row>
    <row r="206" spans="1:2" x14ac:dyDescent="0.2">
      <c r="A206" s="21">
        <v>2306.0701300000001</v>
      </c>
      <c r="B206" s="16" t="s">
        <v>48</v>
      </c>
    </row>
    <row r="207" spans="1:2" x14ac:dyDescent="0.2">
      <c r="A207" s="21">
        <v>2306.0396000000001</v>
      </c>
      <c r="B207" s="16" t="s">
        <v>10</v>
      </c>
    </row>
    <row r="208" spans="1:2" x14ac:dyDescent="0.2">
      <c r="A208" s="21">
        <v>2306.0180300000002</v>
      </c>
      <c r="B208" s="16" t="s">
        <v>16</v>
      </c>
    </row>
    <row r="209" spans="1:2" x14ac:dyDescent="0.2">
      <c r="A209" s="21">
        <v>2306.10905</v>
      </c>
      <c r="B209" s="16" t="s">
        <v>49</v>
      </c>
    </row>
    <row r="210" spans="1:2" x14ac:dyDescent="0.2">
      <c r="A210" s="21">
        <v>2306.0013100000001</v>
      </c>
      <c r="B210" s="16" t="s">
        <v>11</v>
      </c>
    </row>
    <row r="211" spans="1:2" x14ac:dyDescent="0.2">
      <c r="A211" s="21">
        <v>2306.00155</v>
      </c>
      <c r="B211" s="16" t="s">
        <v>13</v>
      </c>
    </row>
    <row r="212" spans="1:2" x14ac:dyDescent="0.2">
      <c r="A212" s="21">
        <v>2306.0016099999998</v>
      </c>
      <c r="B212" s="16" t="s">
        <v>50</v>
      </c>
    </row>
    <row r="213" spans="1:2" x14ac:dyDescent="0.2">
      <c r="A213" s="21">
        <v>2306.0020500000001</v>
      </c>
      <c r="B213" s="16" t="s">
        <v>12</v>
      </c>
    </row>
    <row r="214" spans="1:2" x14ac:dyDescent="0.2">
      <c r="A214" s="21">
        <v>2306.0058100000001</v>
      </c>
      <c r="B214" s="16" t="s">
        <v>10</v>
      </c>
    </row>
    <row r="215" spans="1:2" x14ac:dyDescent="0.2">
      <c r="A215" s="21">
        <v>2306.0069100000001</v>
      </c>
      <c r="B215" s="16" t="s">
        <v>18</v>
      </c>
    </row>
    <row r="216" spans="1:2" x14ac:dyDescent="0.2">
      <c r="A216" s="21">
        <v>2306.0045599999999</v>
      </c>
      <c r="B216" s="16" t="s">
        <v>51</v>
      </c>
    </row>
    <row r="217" spans="1:2" x14ac:dyDescent="0.2">
      <c r="A217" s="21">
        <v>2306.0327499999999</v>
      </c>
      <c r="B217" s="16" t="s">
        <v>18</v>
      </c>
    </row>
    <row r="218" spans="1:2" x14ac:dyDescent="0.2">
      <c r="A218" s="21">
        <v>2306.0013300000001</v>
      </c>
      <c r="B218" s="16" t="s">
        <v>10</v>
      </c>
    </row>
    <row r="219" spans="1:2" x14ac:dyDescent="0.2">
      <c r="A219" s="21">
        <v>2306.00126</v>
      </c>
      <c r="B219" s="16" t="s">
        <v>10</v>
      </c>
    </row>
    <row r="220" spans="1:2" x14ac:dyDescent="0.2">
      <c r="A220" s="21">
        <v>2306.00927</v>
      </c>
      <c r="B220" s="16" t="s">
        <v>10</v>
      </c>
    </row>
    <row r="221" spans="1:2" x14ac:dyDescent="0.2">
      <c r="A221" s="21">
        <v>2306.00621</v>
      </c>
      <c r="B221" s="16" t="s">
        <v>10</v>
      </c>
    </row>
    <row r="222" spans="1:2" x14ac:dyDescent="0.2">
      <c r="A222" s="21">
        <v>2306.0018100000002</v>
      </c>
      <c r="B222" s="16" t="s">
        <v>10</v>
      </c>
    </row>
    <row r="223" spans="1:2" x14ac:dyDescent="0.2">
      <c r="A223" s="21">
        <v>2306.03395</v>
      </c>
      <c r="B223" s="16" t="s">
        <v>17</v>
      </c>
    </row>
    <row r="224" spans="1:2" x14ac:dyDescent="0.2">
      <c r="A224" s="21">
        <v>2306.0388800000001</v>
      </c>
      <c r="B224" s="16" t="s">
        <v>13</v>
      </c>
    </row>
    <row r="225" spans="1:2" x14ac:dyDescent="0.2">
      <c r="A225" s="21">
        <v>2306.0022399999998</v>
      </c>
      <c r="B225" s="16" t="s">
        <v>18</v>
      </c>
    </row>
    <row r="226" spans="1:2" x14ac:dyDescent="0.2">
      <c r="A226" s="21">
        <v>2306.0003400000001</v>
      </c>
      <c r="B226" s="16" t="s">
        <v>52</v>
      </c>
    </row>
    <row r="227" spans="1:2" x14ac:dyDescent="0.2">
      <c r="A227" s="21">
        <v>2306.0019299999999</v>
      </c>
      <c r="B227" s="16" t="s">
        <v>16</v>
      </c>
    </row>
    <row r="228" spans="1:2" x14ac:dyDescent="0.2">
      <c r="A228" s="21">
        <v>2306.0084400000001</v>
      </c>
      <c r="B228" s="16" t="s">
        <v>23</v>
      </c>
    </row>
    <row r="229" spans="1:2" x14ac:dyDescent="0.2">
      <c r="A229" s="21">
        <v>2306.0040300000001</v>
      </c>
      <c r="B229" s="16" t="s">
        <v>21</v>
      </c>
    </row>
    <row r="230" spans="1:2" x14ac:dyDescent="0.2">
      <c r="A230" s="21">
        <v>2306.0420899999999</v>
      </c>
      <c r="B230" s="16" t="s">
        <v>16</v>
      </c>
    </row>
    <row r="231" spans="1:2" x14ac:dyDescent="0.2">
      <c r="A231" s="21">
        <v>2306.0128399999999</v>
      </c>
      <c r="B231" s="16" t="s">
        <v>10</v>
      </c>
    </row>
    <row r="232" spans="1:2" x14ac:dyDescent="0.2">
      <c r="A232" s="21">
        <v>2306.0137199999999</v>
      </c>
      <c r="B232" s="16" t="s">
        <v>13</v>
      </c>
    </row>
    <row r="233" spans="1:2" x14ac:dyDescent="0.2">
      <c r="A233" s="21">
        <v>2306.0028600000001</v>
      </c>
      <c r="B233" s="16" t="s">
        <v>23</v>
      </c>
    </row>
    <row r="234" spans="1:2" x14ac:dyDescent="0.2">
      <c r="A234" s="21">
        <v>2306.01179</v>
      </c>
      <c r="B234" s="16" t="s">
        <v>53</v>
      </c>
    </row>
    <row r="235" spans="1:2" x14ac:dyDescent="0.2">
      <c r="A235" s="21">
        <v>2306.0037299999999</v>
      </c>
      <c r="B235" s="16" t="s">
        <v>13</v>
      </c>
    </row>
    <row r="236" spans="1:2" x14ac:dyDescent="0.2">
      <c r="A236" s="21">
        <v>2306.0140200000001</v>
      </c>
      <c r="B236" s="16" t="s">
        <v>18</v>
      </c>
    </row>
    <row r="237" spans="1:2" x14ac:dyDescent="0.2">
      <c r="A237" s="21">
        <v>2306.0017800000001</v>
      </c>
      <c r="B237" s="16" t="s">
        <v>10</v>
      </c>
    </row>
    <row r="238" spans="1:2" x14ac:dyDescent="0.2">
      <c r="A238" s="21">
        <v>2306.0213600000002</v>
      </c>
      <c r="B238" s="16" t="s">
        <v>10</v>
      </c>
    </row>
    <row r="239" spans="1:2" x14ac:dyDescent="0.2">
      <c r="A239" s="21">
        <v>2306.0005299999998</v>
      </c>
      <c r="B239" s="16" t="s">
        <v>54</v>
      </c>
    </row>
    <row r="240" spans="1:2" x14ac:dyDescent="0.2">
      <c r="A240" s="21">
        <v>2306.09186</v>
      </c>
      <c r="B240" s="16" t="s">
        <v>10</v>
      </c>
    </row>
    <row r="241" spans="1:2" x14ac:dyDescent="0.2">
      <c r="A241" s="21">
        <v>2306.0004800000002</v>
      </c>
      <c r="B241" s="16" t="s">
        <v>18</v>
      </c>
    </row>
    <row r="242" spans="1:2" x14ac:dyDescent="0.2">
      <c r="A242" s="21">
        <v>2306.1529099999998</v>
      </c>
      <c r="B242" s="16" t="s">
        <v>10</v>
      </c>
    </row>
    <row r="243" spans="1:2" x14ac:dyDescent="0.2">
      <c r="A243" s="21">
        <v>2306.00054</v>
      </c>
      <c r="B243" s="16" t="s">
        <v>18</v>
      </c>
    </row>
    <row r="244" spans="1:2" x14ac:dyDescent="0.2">
      <c r="A244" s="21">
        <v>2306.0088000000001</v>
      </c>
      <c r="B244" s="16">
        <v>0</v>
      </c>
    </row>
    <row r="245" spans="1:2" x14ac:dyDescent="0.2">
      <c r="A245" s="21">
        <v>2306.1050300000002</v>
      </c>
      <c r="B245" s="16" t="s">
        <v>23</v>
      </c>
    </row>
    <row r="246" spans="1:2" x14ac:dyDescent="0.2">
      <c r="A246" s="21">
        <v>2306.0007599999999</v>
      </c>
      <c r="B246" s="16" t="s">
        <v>11</v>
      </c>
    </row>
    <row r="247" spans="1:2" x14ac:dyDescent="0.2">
      <c r="A247" s="21">
        <v>2306.0004300000001</v>
      </c>
      <c r="B247" s="16" t="s">
        <v>34</v>
      </c>
    </row>
    <row r="248" spans="1:2" x14ac:dyDescent="0.2">
      <c r="A248" s="21">
        <v>2306.0016300000002</v>
      </c>
      <c r="B248" s="16" t="s">
        <v>55</v>
      </c>
    </row>
    <row r="249" spans="1:2" x14ac:dyDescent="0.2">
      <c r="A249" s="21">
        <v>2306.0230299999998</v>
      </c>
      <c r="B249" s="16" t="s">
        <v>10</v>
      </c>
    </row>
    <row r="250" spans="1:2" x14ac:dyDescent="0.2">
      <c r="A250" s="21">
        <v>2306.0066099999999</v>
      </c>
      <c r="B250" s="16" t="s">
        <v>13</v>
      </c>
    </row>
    <row r="251" spans="1:2" x14ac:dyDescent="0.2">
      <c r="A251" s="21">
        <v>2306.1634600000002</v>
      </c>
      <c r="B251" s="16" t="s">
        <v>10</v>
      </c>
    </row>
    <row r="252" spans="1:2" x14ac:dyDescent="0.2">
      <c r="A252" s="21">
        <v>2306.0179899999998</v>
      </c>
      <c r="B252" s="16" t="s">
        <v>10</v>
      </c>
    </row>
    <row r="253" spans="1:2" x14ac:dyDescent="0.2">
      <c r="A253" s="21">
        <v>2306.0000799999998</v>
      </c>
      <c r="B253" s="16" t="s">
        <v>10</v>
      </c>
    </row>
    <row r="254" spans="1:2" x14ac:dyDescent="0.2">
      <c r="A254" s="21">
        <v>2306.0203299999998</v>
      </c>
      <c r="B254" s="16" t="s">
        <v>18</v>
      </c>
    </row>
    <row r="255" spans="1:2" x14ac:dyDescent="0.2">
      <c r="A255" s="21">
        <v>2306.0154400000001</v>
      </c>
      <c r="B255" s="16" t="s">
        <v>10</v>
      </c>
    </row>
    <row r="256" spans="1:2" x14ac:dyDescent="0.2">
      <c r="A256" s="21">
        <v>2306.0091600000001</v>
      </c>
      <c r="B256" s="16" t="s">
        <v>13</v>
      </c>
    </row>
    <row r="257" spans="1:2" x14ac:dyDescent="0.2">
      <c r="A257" s="21">
        <v>2306.06151</v>
      </c>
      <c r="B257" s="16" t="s">
        <v>56</v>
      </c>
    </row>
    <row r="258" spans="1:2" x14ac:dyDescent="0.2">
      <c r="A258" s="21">
        <v>2306.0037200000002</v>
      </c>
      <c r="B258" s="16" t="s">
        <v>23</v>
      </c>
    </row>
    <row r="259" spans="1:2" x14ac:dyDescent="0.2">
      <c r="A259" s="21">
        <v>2306.0574999999999</v>
      </c>
      <c r="B259" s="16" t="s">
        <v>10</v>
      </c>
    </row>
    <row r="260" spans="1:2" x14ac:dyDescent="0.2">
      <c r="A260" s="21">
        <v>2306.0048999999999</v>
      </c>
      <c r="B260" s="16" t="s">
        <v>57</v>
      </c>
    </row>
    <row r="261" spans="1:2" x14ac:dyDescent="0.2">
      <c r="A261" s="21">
        <v>2306.0005999999998</v>
      </c>
      <c r="B261" s="16" t="s">
        <v>11</v>
      </c>
    </row>
    <row r="262" spans="1:2" x14ac:dyDescent="0.2">
      <c r="A262" s="21">
        <v>2306.00279</v>
      </c>
      <c r="B262" s="16" t="s">
        <v>23</v>
      </c>
    </row>
    <row r="263" spans="1:2" x14ac:dyDescent="0.2">
      <c r="A263" s="21">
        <v>2306.0059000000001</v>
      </c>
      <c r="B263" s="16" t="s">
        <v>13</v>
      </c>
    </row>
    <row r="264" spans="1:2" x14ac:dyDescent="0.2">
      <c r="A264" s="21">
        <v>2306.0034300000002</v>
      </c>
      <c r="B264" s="16" t="s">
        <v>23</v>
      </c>
    </row>
    <row r="265" spans="1:2" x14ac:dyDescent="0.2">
      <c r="A265" s="21">
        <v>2306.1219999999998</v>
      </c>
      <c r="B265" s="16" t="s">
        <v>12</v>
      </c>
    </row>
    <row r="266" spans="1:2" x14ac:dyDescent="0.2">
      <c r="A266" s="21">
        <v>2306.0206199999998</v>
      </c>
      <c r="B266" s="16" t="s">
        <v>23</v>
      </c>
    </row>
    <row r="267" spans="1:2" x14ac:dyDescent="0.2">
      <c r="A267" s="21">
        <v>2306.0130800000002</v>
      </c>
      <c r="B267" s="16" t="s">
        <v>49</v>
      </c>
    </row>
    <row r="268" spans="1:2" x14ac:dyDescent="0.2">
      <c r="A268" s="21">
        <v>2306.00371</v>
      </c>
      <c r="B268" s="16" t="s">
        <v>10</v>
      </c>
    </row>
    <row r="269" spans="1:2" x14ac:dyDescent="0.2">
      <c r="A269" s="21">
        <v>2306.0174000000002</v>
      </c>
      <c r="B269" s="16" t="s">
        <v>12</v>
      </c>
    </row>
    <row r="270" spans="1:2" x14ac:dyDescent="0.2">
      <c r="A270" s="21">
        <v>2306.0159199999998</v>
      </c>
      <c r="B270" s="16" t="s">
        <v>10</v>
      </c>
    </row>
    <row r="271" spans="1:2" x14ac:dyDescent="0.2">
      <c r="A271" s="21">
        <v>2306.0088300000002</v>
      </c>
      <c r="B271" s="16" t="s">
        <v>16</v>
      </c>
    </row>
    <row r="272" spans="1:2" x14ac:dyDescent="0.2">
      <c r="A272" s="21">
        <v>2306.0019000000002</v>
      </c>
      <c r="B272" s="16" t="s">
        <v>58</v>
      </c>
    </row>
    <row r="273" spans="1:2" x14ac:dyDescent="0.2">
      <c r="A273" s="21">
        <v>2306.0020300000001</v>
      </c>
      <c r="B273" s="16" t="s">
        <v>14</v>
      </c>
    </row>
    <row r="274" spans="1:2" x14ac:dyDescent="0.2">
      <c r="A274" s="21">
        <v>2306.0192000000002</v>
      </c>
      <c r="B274" s="16" t="s">
        <v>10</v>
      </c>
    </row>
    <row r="275" spans="1:2" x14ac:dyDescent="0.2">
      <c r="A275" s="21">
        <v>2306.05701</v>
      </c>
      <c r="B275" s="16" t="s">
        <v>17</v>
      </c>
    </row>
    <row r="276" spans="1:2" x14ac:dyDescent="0.2">
      <c r="A276" s="21">
        <v>2306.0398700000001</v>
      </c>
      <c r="B276" s="16" t="s">
        <v>10</v>
      </c>
    </row>
    <row r="277" spans="1:2" x14ac:dyDescent="0.2">
      <c r="A277" s="21">
        <v>2306.01838</v>
      </c>
      <c r="B277" s="16" t="s">
        <v>10</v>
      </c>
    </row>
    <row r="278" spans="1:2" x14ac:dyDescent="0.2">
      <c r="A278" s="21">
        <v>2306.0443</v>
      </c>
      <c r="B278" s="16" t="s">
        <v>10</v>
      </c>
    </row>
    <row r="279" spans="1:2" x14ac:dyDescent="0.2">
      <c r="A279" s="21">
        <v>2306.0033100000001</v>
      </c>
      <c r="B279" s="16" t="s">
        <v>14</v>
      </c>
    </row>
    <row r="280" spans="1:2" x14ac:dyDescent="0.2">
      <c r="A280" s="21">
        <v>2306.1004800000001</v>
      </c>
      <c r="B280" s="16" t="s">
        <v>17</v>
      </c>
    </row>
    <row r="281" spans="1:2" x14ac:dyDescent="0.2">
      <c r="A281" s="21">
        <v>2306.0269199999998</v>
      </c>
      <c r="B281" s="16" t="s">
        <v>10</v>
      </c>
    </row>
    <row r="282" spans="1:2" x14ac:dyDescent="0.2">
      <c r="A282" s="21">
        <v>2306.0014500000002</v>
      </c>
      <c r="B282" s="16" t="s">
        <v>10</v>
      </c>
    </row>
    <row r="283" spans="1:2" x14ac:dyDescent="0.2">
      <c r="A283" s="21">
        <v>2306.0026800000001</v>
      </c>
      <c r="B283" s="16" t="s">
        <v>10</v>
      </c>
    </row>
    <row r="284" spans="1:2" x14ac:dyDescent="0.2">
      <c r="A284" s="21">
        <v>2306.0057499999998</v>
      </c>
      <c r="B284" s="16" t="s">
        <v>17</v>
      </c>
    </row>
    <row r="285" spans="1:2" x14ac:dyDescent="0.2">
      <c r="A285" s="21">
        <v>2306.0063100000002</v>
      </c>
      <c r="B285" s="16" t="s">
        <v>13</v>
      </c>
    </row>
    <row r="286" spans="1:2" x14ac:dyDescent="0.2">
      <c r="A286" s="21">
        <v>2306.009</v>
      </c>
      <c r="B286" s="16" t="s">
        <v>16</v>
      </c>
    </row>
    <row r="287" spans="1:2" x14ac:dyDescent="0.2">
      <c r="A287" s="21">
        <v>2306.0000399999999</v>
      </c>
      <c r="B287" s="16" t="s">
        <v>26</v>
      </c>
    </row>
    <row r="288" spans="1:2" x14ac:dyDescent="0.2">
      <c r="A288" s="21">
        <v>2306.0014700000002</v>
      </c>
      <c r="B288" s="16" t="s">
        <v>23</v>
      </c>
    </row>
    <row r="289" spans="1:2" x14ac:dyDescent="0.2">
      <c r="A289" s="21">
        <v>2306.0016700000001</v>
      </c>
      <c r="B289" s="16" t="s">
        <v>59</v>
      </c>
    </row>
    <row r="290" spans="1:2" x14ac:dyDescent="0.2">
      <c r="A290" s="21">
        <v>2306.00056</v>
      </c>
      <c r="B290" s="16" t="s">
        <v>18</v>
      </c>
    </row>
    <row r="291" spans="1:2" x14ac:dyDescent="0.2">
      <c r="A291" s="21">
        <v>2306.0385500000002</v>
      </c>
      <c r="B291" s="16" t="s">
        <v>17</v>
      </c>
    </row>
    <row r="292" spans="1:2" x14ac:dyDescent="0.2">
      <c r="A292" s="21">
        <v>2306.0092100000002</v>
      </c>
      <c r="B292" s="16" t="s">
        <v>18</v>
      </c>
    </row>
    <row r="293" spans="1:2" x14ac:dyDescent="0.2">
      <c r="A293" s="21">
        <v>2306.01629</v>
      </c>
      <c r="B293" s="16" t="s">
        <v>49</v>
      </c>
    </row>
    <row r="294" spans="1:2" x14ac:dyDescent="0.2">
      <c r="A294" s="21">
        <v>2306.1205599999998</v>
      </c>
      <c r="B294" s="16" t="s">
        <v>10</v>
      </c>
    </row>
    <row r="295" spans="1:2" x14ac:dyDescent="0.2">
      <c r="A295" s="21">
        <v>2306.00767</v>
      </c>
      <c r="B295" s="16" t="s">
        <v>34</v>
      </c>
    </row>
    <row r="296" spans="1:2" x14ac:dyDescent="0.2">
      <c r="A296" s="21">
        <v>2306.0002500000001</v>
      </c>
      <c r="B296" s="16" t="s">
        <v>17</v>
      </c>
    </row>
    <row r="297" spans="1:2" x14ac:dyDescent="0.2">
      <c r="A297" s="21">
        <v>2306.0051199999998</v>
      </c>
      <c r="B297" s="16" t="s">
        <v>16</v>
      </c>
    </row>
    <row r="298" spans="1:2" x14ac:dyDescent="0.2">
      <c r="A298" s="21">
        <v>2306.0012999999999</v>
      </c>
      <c r="B298" s="16" t="s">
        <v>12</v>
      </c>
    </row>
    <row r="299" spans="1:2" x14ac:dyDescent="0.2">
      <c r="A299" s="21">
        <v>2306.0099399999999</v>
      </c>
      <c r="B299" s="16" t="s">
        <v>16</v>
      </c>
    </row>
    <row r="300" spans="1:2" x14ac:dyDescent="0.2">
      <c r="A300" s="21">
        <v>2306.0044200000002</v>
      </c>
      <c r="B300" s="16" t="s">
        <v>23</v>
      </c>
    </row>
    <row r="301" spans="1:2" x14ac:dyDescent="0.2">
      <c r="A301" s="21">
        <v>2306.0067899999999</v>
      </c>
      <c r="B301" s="16" t="s">
        <v>13</v>
      </c>
    </row>
    <row r="302" spans="1:2" x14ac:dyDescent="0.2">
      <c r="A302" s="21">
        <v>2306.0084499999998</v>
      </c>
      <c r="B302" s="16" t="s">
        <v>17</v>
      </c>
    </row>
    <row r="303" spans="1:2" x14ac:dyDescent="0.2">
      <c r="A303" s="21">
        <v>2306.0427100000002</v>
      </c>
      <c r="B303" s="16" t="s">
        <v>17</v>
      </c>
    </row>
    <row r="304" spans="1:2" x14ac:dyDescent="0.2">
      <c r="A304" s="21">
        <v>2306.02925</v>
      </c>
      <c r="B304" s="16" t="s">
        <v>10</v>
      </c>
    </row>
    <row r="305" spans="1:2" x14ac:dyDescent="0.2">
      <c r="A305" s="21">
        <v>2306.0065500000001</v>
      </c>
      <c r="B305" s="16" t="s">
        <v>60</v>
      </c>
    </row>
    <row r="306" spans="1:2" x14ac:dyDescent="0.2">
      <c r="A306" s="21">
        <v>2306.0034000000001</v>
      </c>
      <c r="B306" s="16" t="s">
        <v>18</v>
      </c>
    </row>
    <row r="307" spans="1:2" x14ac:dyDescent="0.2">
      <c r="A307" s="21">
        <v>2306.0003900000002</v>
      </c>
      <c r="B307" s="16" t="s">
        <v>61</v>
      </c>
    </row>
    <row r="308" spans="1:2" x14ac:dyDescent="0.2">
      <c r="A308" s="21">
        <v>2306.0166300000001</v>
      </c>
      <c r="B308" s="16" t="s">
        <v>13</v>
      </c>
    </row>
    <row r="309" spans="1:2" x14ac:dyDescent="0.2">
      <c r="A309" s="21">
        <v>2306.0033400000002</v>
      </c>
      <c r="B309" s="16" t="s">
        <v>13</v>
      </c>
    </row>
    <row r="310" spans="1:2" x14ac:dyDescent="0.2">
      <c r="A310" s="21">
        <v>2306.0039700000002</v>
      </c>
      <c r="B310" s="16" t="s">
        <v>13</v>
      </c>
    </row>
    <row r="311" spans="1:2" x14ac:dyDescent="0.2">
      <c r="A311" s="21">
        <v>2306.0067800000002</v>
      </c>
      <c r="B311" s="16" t="s">
        <v>18</v>
      </c>
    </row>
    <row r="312" spans="1:2" x14ac:dyDescent="0.2">
      <c r="A312" s="21">
        <v>2306.0182500000001</v>
      </c>
      <c r="B312" s="16" t="s">
        <v>13</v>
      </c>
    </row>
    <row r="313" spans="1:2" x14ac:dyDescent="0.2">
      <c r="A313" s="21">
        <v>2306.0106300000002</v>
      </c>
      <c r="B313" s="16" t="s">
        <v>13</v>
      </c>
    </row>
    <row r="314" spans="1:2" x14ac:dyDescent="0.2">
      <c r="A314" s="21">
        <v>2306.00702</v>
      </c>
      <c r="B314" s="16" t="s">
        <v>10</v>
      </c>
    </row>
    <row r="315" spans="1:2" x14ac:dyDescent="0.2">
      <c r="A315" s="21">
        <v>2306.0349000000001</v>
      </c>
      <c r="B315" s="16" t="s">
        <v>26</v>
      </c>
    </row>
    <row r="316" spans="1:2" x14ac:dyDescent="0.2">
      <c r="A316" s="21">
        <v>2306.0798799999998</v>
      </c>
      <c r="B316" s="16" t="s">
        <v>12</v>
      </c>
    </row>
    <row r="317" spans="1:2" x14ac:dyDescent="0.2">
      <c r="A317" s="21">
        <v>2306.0593899999999</v>
      </c>
      <c r="B317" s="16" t="s">
        <v>18</v>
      </c>
    </row>
    <row r="318" spans="1:2" x14ac:dyDescent="0.2">
      <c r="A318" s="21">
        <v>2306.0196500000002</v>
      </c>
      <c r="B318" s="16" t="s">
        <v>18</v>
      </c>
    </row>
    <row r="319" spans="1:2" x14ac:dyDescent="0.2">
      <c r="A319" s="21">
        <v>2306.0773100000001</v>
      </c>
      <c r="B319" s="16" t="s">
        <v>13</v>
      </c>
    </row>
    <row r="320" spans="1:2" x14ac:dyDescent="0.2">
      <c r="A320" s="21">
        <v>2306.0000199999999</v>
      </c>
      <c r="B320" s="16" t="s">
        <v>12</v>
      </c>
    </row>
    <row r="321" spans="1:2" x14ac:dyDescent="0.2">
      <c r="A321" s="21">
        <v>2306.0000700000001</v>
      </c>
      <c r="B321" s="16" t="s">
        <v>10</v>
      </c>
    </row>
    <row r="322" spans="1:2" x14ac:dyDescent="0.2">
      <c r="A322" s="21">
        <v>2306.00308</v>
      </c>
      <c r="B322" s="16" t="s">
        <v>10</v>
      </c>
    </row>
    <row r="323" spans="1:2" x14ac:dyDescent="0.2">
      <c r="A323" s="21">
        <v>2306.0119199999999</v>
      </c>
      <c r="B323" s="16" t="s">
        <v>12</v>
      </c>
    </row>
    <row r="324" spans="1:2" x14ac:dyDescent="0.2">
      <c r="A324" s="21">
        <v>2306.00981</v>
      </c>
      <c r="B324" s="16" t="s">
        <v>18</v>
      </c>
    </row>
    <row r="325" spans="1:2" x14ac:dyDescent="0.2">
      <c r="A325" s="21">
        <v>2306.00209</v>
      </c>
      <c r="B325" s="16" t="s">
        <v>13</v>
      </c>
    </row>
    <row r="326" spans="1:2" x14ac:dyDescent="0.2">
      <c r="A326" s="21">
        <v>2306.0010699999998</v>
      </c>
      <c r="B326" s="16" t="s">
        <v>10</v>
      </c>
    </row>
    <row r="327" spans="1:2" x14ac:dyDescent="0.2">
      <c r="A327" s="21">
        <v>2306.0162500000001</v>
      </c>
      <c r="B327" s="16" t="s">
        <v>13</v>
      </c>
    </row>
    <row r="328" spans="1:2" x14ac:dyDescent="0.2">
      <c r="A328" s="21">
        <v>2306.0008899999998</v>
      </c>
      <c r="B328" s="16" t="s">
        <v>12</v>
      </c>
    </row>
    <row r="329" spans="1:2" x14ac:dyDescent="0.2">
      <c r="A329" s="21">
        <v>2306.0077299999998</v>
      </c>
      <c r="B329" s="16" t="s">
        <v>42</v>
      </c>
    </row>
    <row r="330" spans="1:2" x14ac:dyDescent="0.2">
      <c r="A330" s="21">
        <v>2306.0038800000002</v>
      </c>
      <c r="B330" s="16" t="s">
        <v>11</v>
      </c>
    </row>
    <row r="331" spans="1:2" x14ac:dyDescent="0.2">
      <c r="A331" s="21">
        <v>2306.0007300000002</v>
      </c>
      <c r="B331" s="16" t="s">
        <v>18</v>
      </c>
    </row>
    <row r="332" spans="1:2" x14ac:dyDescent="0.2">
      <c r="A332" s="21">
        <v>2306.0071699999999</v>
      </c>
      <c r="B332" s="16" t="s">
        <v>23</v>
      </c>
    </row>
    <row r="333" spans="1:2" x14ac:dyDescent="0.2">
      <c r="A333" s="21">
        <v>2306.0026899999998</v>
      </c>
      <c r="B333" s="16" t="s">
        <v>10</v>
      </c>
    </row>
    <row r="334" spans="1:2" x14ac:dyDescent="0.2">
      <c r="A334" s="21">
        <v>2306.00216</v>
      </c>
      <c r="B334" s="16" t="s">
        <v>13</v>
      </c>
    </row>
    <row r="335" spans="1:2" x14ac:dyDescent="0.2">
      <c r="A335" s="21">
        <v>2306.0029599999998</v>
      </c>
      <c r="B335" s="16" t="s">
        <v>10</v>
      </c>
    </row>
    <row r="336" spans="1:2" x14ac:dyDescent="0.2">
      <c r="A336" s="21">
        <v>2306.0068099999999</v>
      </c>
      <c r="B336" s="16" t="s">
        <v>23</v>
      </c>
    </row>
    <row r="337" spans="1:2" x14ac:dyDescent="0.2">
      <c r="A337" s="21">
        <v>2306.0174499999998</v>
      </c>
      <c r="B337" s="16" t="s">
        <v>10</v>
      </c>
    </row>
    <row r="338" spans="1:2" x14ac:dyDescent="0.2">
      <c r="A338" s="21">
        <v>2306.0382199999999</v>
      </c>
      <c r="B338" s="16" t="s">
        <v>10</v>
      </c>
    </row>
    <row r="339" spans="1:2" x14ac:dyDescent="0.2">
      <c r="A339" s="21">
        <v>2306.1365500000002</v>
      </c>
      <c r="B339" s="16" t="s">
        <v>10</v>
      </c>
    </row>
    <row r="340" spans="1:2" x14ac:dyDescent="0.2">
      <c r="A340" s="21">
        <v>2306.0537899999999</v>
      </c>
      <c r="B340" s="16" t="s">
        <v>62</v>
      </c>
    </row>
    <row r="341" spans="1:2" x14ac:dyDescent="0.2">
      <c r="A341" s="21">
        <v>2306.0003099999999</v>
      </c>
      <c r="B341" s="16">
        <v>0</v>
      </c>
    </row>
    <row r="342" spans="1:2" x14ac:dyDescent="0.2">
      <c r="A342" s="21">
        <v>2306.0047399999999</v>
      </c>
      <c r="B342" s="16" t="s">
        <v>13</v>
      </c>
    </row>
    <row r="343" spans="1:2" x14ac:dyDescent="0.2">
      <c r="A343" s="21">
        <v>2306.06</v>
      </c>
      <c r="B343" s="16" t="s">
        <v>10</v>
      </c>
    </row>
    <row r="344" spans="1:2" x14ac:dyDescent="0.2">
      <c r="A344" s="21">
        <v>2306.0023500000002</v>
      </c>
      <c r="B344" s="16" t="s">
        <v>10</v>
      </c>
    </row>
    <row r="345" spans="1:2" x14ac:dyDescent="0.2">
      <c r="A345" s="21">
        <v>2306.00045</v>
      </c>
      <c r="B345" s="16" t="s">
        <v>10</v>
      </c>
    </row>
    <row r="346" spans="1:2" x14ac:dyDescent="0.2">
      <c r="A346" s="21">
        <v>2306.00225</v>
      </c>
      <c r="B346" s="16" t="s">
        <v>13</v>
      </c>
    </row>
    <row r="347" spans="1:2" x14ac:dyDescent="0.2">
      <c r="A347" s="21">
        <v>2306.0184199999999</v>
      </c>
      <c r="B347" s="16" t="s">
        <v>16</v>
      </c>
    </row>
    <row r="348" spans="1:2" x14ac:dyDescent="0.2">
      <c r="A348" s="21">
        <v>2306.0305899999998</v>
      </c>
      <c r="B348" s="16" t="s">
        <v>18</v>
      </c>
    </row>
    <row r="349" spans="1:2" x14ac:dyDescent="0.2">
      <c r="A349" s="21">
        <v>2306.0376299999998</v>
      </c>
      <c r="B349" s="16" t="s">
        <v>10</v>
      </c>
    </row>
    <row r="350" spans="1:2" x14ac:dyDescent="0.2">
      <c r="A350" s="21">
        <v>2306.00378</v>
      </c>
      <c r="B350" s="16" t="s">
        <v>17</v>
      </c>
    </row>
    <row r="351" spans="1:2" x14ac:dyDescent="0.2">
      <c r="A351" s="21">
        <v>2306.15076</v>
      </c>
      <c r="B351" s="16" t="s">
        <v>17</v>
      </c>
    </row>
    <row r="352" spans="1:2" x14ac:dyDescent="0.2">
      <c r="A352" s="21">
        <v>2306.0005099999998</v>
      </c>
      <c r="B352" s="16" t="s">
        <v>18</v>
      </c>
    </row>
    <row r="353" spans="1:2" x14ac:dyDescent="0.2">
      <c r="A353" s="21">
        <v>2306.0036300000002</v>
      </c>
      <c r="B353" s="16" t="s">
        <v>18</v>
      </c>
    </row>
    <row r="354" spans="1:2" x14ac:dyDescent="0.2">
      <c r="A354" s="21">
        <v>2306.0074100000002</v>
      </c>
      <c r="B354" s="16" t="s">
        <v>13</v>
      </c>
    </row>
    <row r="355" spans="1:2" x14ac:dyDescent="0.2">
      <c r="A355" s="21">
        <v>2306.0047100000002</v>
      </c>
      <c r="B355" s="16" t="s">
        <v>13</v>
      </c>
    </row>
    <row r="356" spans="1:2" x14ac:dyDescent="0.2">
      <c r="A356" s="21">
        <v>2306.00569</v>
      </c>
      <c r="B356" s="16" t="s">
        <v>18</v>
      </c>
    </row>
    <row r="357" spans="1:2" x14ac:dyDescent="0.2">
      <c r="A357" s="21">
        <v>2306.0005900000001</v>
      </c>
      <c r="B357" s="16" t="s">
        <v>63</v>
      </c>
    </row>
    <row r="358" spans="1:2" x14ac:dyDescent="0.2">
      <c r="A358" s="21">
        <v>2306.0032200000001</v>
      </c>
      <c r="B358" s="16" t="s">
        <v>16</v>
      </c>
    </row>
    <row r="359" spans="1:2" x14ac:dyDescent="0.2">
      <c r="A359" s="21">
        <v>2306.0010900000002</v>
      </c>
      <c r="B359" s="16" t="s">
        <v>13</v>
      </c>
    </row>
    <row r="360" spans="1:2" x14ac:dyDescent="0.2">
      <c r="A360" s="21">
        <v>2306.0043599999999</v>
      </c>
      <c r="B360" s="16" t="s">
        <v>18</v>
      </c>
    </row>
    <row r="361" spans="1:2" x14ac:dyDescent="0.2">
      <c r="A361" s="21">
        <v>2306.0580300000001</v>
      </c>
      <c r="B361" s="16" t="s">
        <v>10</v>
      </c>
    </row>
    <row r="362" spans="1:2" x14ac:dyDescent="0.2">
      <c r="A362" s="21">
        <v>2306.0129400000001</v>
      </c>
      <c r="B362" s="16" t="s">
        <v>13</v>
      </c>
    </row>
    <row r="363" spans="1:2" x14ac:dyDescent="0.2">
      <c r="A363" s="21">
        <v>2306.0151000000001</v>
      </c>
      <c r="B363" s="16" t="s">
        <v>13</v>
      </c>
    </row>
    <row r="364" spans="1:2" x14ac:dyDescent="0.2">
      <c r="A364" s="21">
        <v>2306.0011599999998</v>
      </c>
      <c r="B364" s="16" t="s">
        <v>13</v>
      </c>
    </row>
    <row r="365" spans="1:2" x14ac:dyDescent="0.2">
      <c r="A365" s="21">
        <v>2306.0081799999998</v>
      </c>
      <c r="B365" s="16" t="s">
        <v>10</v>
      </c>
    </row>
    <row r="366" spans="1:2" x14ac:dyDescent="0.2">
      <c r="A366" s="21">
        <v>2306.0007500000002</v>
      </c>
      <c r="B366" s="16" t="s">
        <v>64</v>
      </c>
    </row>
    <row r="367" spans="1:2" x14ac:dyDescent="0.2">
      <c r="A367" s="21">
        <v>2306.01235</v>
      </c>
      <c r="B367" s="16" t="s">
        <v>13</v>
      </c>
    </row>
    <row r="368" spans="1:2" x14ac:dyDescent="0.2">
      <c r="A368" s="21">
        <v>2306.02394</v>
      </c>
      <c r="B368" s="16" t="s">
        <v>49</v>
      </c>
    </row>
    <row r="369" spans="1:2" x14ac:dyDescent="0.2">
      <c r="A369" s="21">
        <v>2306.0024899999999</v>
      </c>
      <c r="B369" s="16" t="s">
        <v>10</v>
      </c>
    </row>
    <row r="370" spans="1:2" x14ac:dyDescent="0.2">
      <c r="A370" s="21">
        <v>2306.0190299999999</v>
      </c>
      <c r="B370" s="16" t="s">
        <v>12</v>
      </c>
    </row>
    <row r="371" spans="1:2" x14ac:dyDescent="0.2">
      <c r="A371" s="21">
        <v>2306.08248</v>
      </c>
      <c r="B371" s="16" t="s">
        <v>18</v>
      </c>
    </row>
    <row r="372" spans="1:2" x14ac:dyDescent="0.2">
      <c r="A372" s="21">
        <v>2306.00009</v>
      </c>
      <c r="B372" s="16" t="s">
        <v>17</v>
      </c>
    </row>
    <row r="373" spans="1:2" x14ac:dyDescent="0.2">
      <c r="A373" s="21">
        <v>2306.0041999999999</v>
      </c>
      <c r="B373" s="16" t="s">
        <v>26</v>
      </c>
    </row>
    <row r="374" spans="1:2" x14ac:dyDescent="0.2">
      <c r="A374" s="21">
        <v>2306.0016599999999</v>
      </c>
      <c r="B374" s="16" t="s">
        <v>36</v>
      </c>
    </row>
    <row r="375" spans="1:2" x14ac:dyDescent="0.2">
      <c r="A375" s="21">
        <v>2306.0015899999999</v>
      </c>
      <c r="B375" s="16" t="s">
        <v>10</v>
      </c>
    </row>
    <row r="376" spans="1:2" x14ac:dyDescent="0.2">
      <c r="A376" s="21">
        <v>2306.0952900000002</v>
      </c>
      <c r="B376" s="16" t="s">
        <v>10</v>
      </c>
    </row>
    <row r="377" spans="1:2" x14ac:dyDescent="0.2">
      <c r="A377" s="21">
        <v>2306.1673099999998</v>
      </c>
      <c r="B377" s="16" t="s">
        <v>10</v>
      </c>
    </row>
    <row r="378" spans="1:2" x14ac:dyDescent="0.2">
      <c r="A378" s="21">
        <v>2306.0015800000001</v>
      </c>
      <c r="B378" s="16" t="s">
        <v>66</v>
      </c>
    </row>
    <row r="379" spans="1:2" x14ac:dyDescent="0.2">
      <c r="A379" s="21">
        <v>2306.0002599999998</v>
      </c>
      <c r="B379" s="16" t="s">
        <v>45</v>
      </c>
    </row>
    <row r="380" spans="1:2" x14ac:dyDescent="0.2">
      <c r="A380" s="21">
        <v>2306.0099100000002</v>
      </c>
      <c r="B380" s="16" t="s">
        <v>13</v>
      </c>
    </row>
    <row r="381" spans="1:2" x14ac:dyDescent="0.2">
      <c r="A381" s="21">
        <v>2306.0521699999999</v>
      </c>
      <c r="B381" s="16" t="s">
        <v>18</v>
      </c>
    </row>
    <row r="382" spans="1:2" x14ac:dyDescent="0.2">
      <c r="A382" s="21">
        <v>2306.0042199999998</v>
      </c>
      <c r="B382" s="16" t="s">
        <v>16</v>
      </c>
    </row>
    <row r="383" spans="1:2" x14ac:dyDescent="0.2">
      <c r="A383" s="21">
        <v>2306.0144100000002</v>
      </c>
      <c r="B383" s="16" t="s">
        <v>13</v>
      </c>
    </row>
    <row r="384" spans="1:2" x14ac:dyDescent="0.2">
      <c r="A384" s="21">
        <v>2306.00027</v>
      </c>
      <c r="B384" s="16" t="s">
        <v>23</v>
      </c>
    </row>
    <row r="385" spans="1:2" x14ac:dyDescent="0.2">
      <c r="A385" s="21">
        <v>2306.0006400000002</v>
      </c>
      <c r="B385" s="16" t="s">
        <v>18</v>
      </c>
    </row>
    <row r="386" spans="1:2" x14ac:dyDescent="0.2">
      <c r="A386" s="21">
        <v>2306.0243399999999</v>
      </c>
      <c r="B386" s="16" t="s">
        <v>67</v>
      </c>
    </row>
    <row r="387" spans="1:2" x14ac:dyDescent="0.2">
      <c r="A387" s="21">
        <v>2306.0777800000001</v>
      </c>
      <c r="B387" s="16" t="s">
        <v>12</v>
      </c>
    </row>
    <row r="388" spans="1:2" x14ac:dyDescent="0.2">
      <c r="A388" s="21">
        <v>2306.00819</v>
      </c>
      <c r="B388" s="16" t="s">
        <v>68</v>
      </c>
    </row>
    <row r="389" spans="1:2" x14ac:dyDescent="0.2">
      <c r="A389" s="21">
        <v>2306.0376799999999</v>
      </c>
      <c r="B389" s="16" t="s">
        <v>69</v>
      </c>
    </row>
    <row r="390" spans="1:2" x14ac:dyDescent="0.2">
      <c r="A390" s="21">
        <v>2306.0014099999999</v>
      </c>
      <c r="B390" s="16" t="s">
        <v>13</v>
      </c>
    </row>
    <row r="391" spans="1:2" x14ac:dyDescent="0.2">
      <c r="A391" s="21">
        <v>2306.0194900000001</v>
      </c>
      <c r="B391" s="16" t="s">
        <v>49</v>
      </c>
    </row>
    <row r="392" spans="1:2" x14ac:dyDescent="0.2">
      <c r="A392" s="21">
        <v>2306.0015400000002</v>
      </c>
      <c r="B392" s="16" t="s">
        <v>10</v>
      </c>
    </row>
    <row r="393" spans="1:2" x14ac:dyDescent="0.2">
      <c r="A393" s="21">
        <v>2306.0028699999998</v>
      </c>
      <c r="B393" s="16" t="s">
        <v>11</v>
      </c>
    </row>
    <row r="394" spans="1:2" x14ac:dyDescent="0.2">
      <c r="A394" s="21">
        <v>2306.0050999999999</v>
      </c>
      <c r="B394" s="16" t="s">
        <v>10</v>
      </c>
    </row>
    <row r="395" spans="1:2" x14ac:dyDescent="0.2">
      <c r="A395" s="21">
        <v>2306.0072700000001</v>
      </c>
      <c r="B395" s="16" t="s">
        <v>13</v>
      </c>
    </row>
    <row r="396" spans="1:2" x14ac:dyDescent="0.2">
      <c r="A396" s="21">
        <v>2306.0049300000001</v>
      </c>
      <c r="B396" s="16" t="s">
        <v>10</v>
      </c>
    </row>
    <row r="397" spans="1:2" x14ac:dyDescent="0.2">
      <c r="A397" s="21">
        <v>2306.0040800000002</v>
      </c>
      <c r="B397" s="16" t="s">
        <v>23</v>
      </c>
    </row>
    <row r="398" spans="1:2" x14ac:dyDescent="0.2">
      <c r="A398" s="21">
        <v>2306.00882</v>
      </c>
      <c r="B398" s="16" t="s">
        <v>13</v>
      </c>
    </row>
    <row r="399" spans="1:2" x14ac:dyDescent="0.2">
      <c r="A399" s="21">
        <v>2306.0046400000001</v>
      </c>
      <c r="B399" s="16" t="s">
        <v>17</v>
      </c>
    </row>
    <row r="400" spans="1:2" x14ac:dyDescent="0.2">
      <c r="A400" s="21">
        <v>2306.0276399999998</v>
      </c>
      <c r="B400" s="16" t="s">
        <v>12</v>
      </c>
    </row>
    <row r="401" spans="1:2" x14ac:dyDescent="0.2">
      <c r="A401" s="21">
        <v>2306.0027799999998</v>
      </c>
      <c r="B401" s="16" t="s">
        <v>13</v>
      </c>
    </row>
    <row r="402" spans="1:2" x14ac:dyDescent="0.2">
      <c r="A402" s="21">
        <v>2306.0022199999999</v>
      </c>
      <c r="B402" s="16" t="s">
        <v>10</v>
      </c>
    </row>
    <row r="403" spans="1:2" x14ac:dyDescent="0.2">
      <c r="A403" s="21">
        <v>2306.03766</v>
      </c>
      <c r="B403" s="16" t="s">
        <v>49</v>
      </c>
    </row>
    <row r="404" spans="1:2" x14ac:dyDescent="0.2">
      <c r="A404" s="21">
        <v>2306.0047800000002</v>
      </c>
      <c r="B404" s="16" t="s">
        <v>10</v>
      </c>
    </row>
    <row r="405" spans="1:2" x14ac:dyDescent="0.2">
      <c r="A405" s="21">
        <v>2306.0053699999999</v>
      </c>
      <c r="B405" s="16" t="s">
        <v>10</v>
      </c>
    </row>
    <row r="406" spans="1:2" x14ac:dyDescent="0.2">
      <c r="A406" s="21">
        <v>2306.0001900000002</v>
      </c>
      <c r="B406" s="16" t="s">
        <v>10</v>
      </c>
    </row>
    <row r="407" spans="1:2" x14ac:dyDescent="0.2">
      <c r="A407" s="21">
        <v>2306.0151500000002</v>
      </c>
      <c r="B407" s="16" t="s">
        <v>57</v>
      </c>
    </row>
    <row r="408" spans="1:2" x14ac:dyDescent="0.2">
      <c r="A408" s="21">
        <v>2306.1094899999998</v>
      </c>
      <c r="B408" s="16" t="s">
        <v>49</v>
      </c>
    </row>
    <row r="409" spans="1:2" x14ac:dyDescent="0.2">
      <c r="A409" s="21">
        <v>2306.0140299999998</v>
      </c>
      <c r="B409" s="16" t="s">
        <v>18</v>
      </c>
    </row>
    <row r="410" spans="1:2" x14ac:dyDescent="0.2">
      <c r="A410" s="21">
        <v>2306.0151099999998</v>
      </c>
      <c r="B410" s="16" t="s">
        <v>10</v>
      </c>
    </row>
    <row r="411" spans="1:2" x14ac:dyDescent="0.2">
      <c r="A411" s="21">
        <v>2306.0046900000002</v>
      </c>
      <c r="B411" s="16" t="s">
        <v>12</v>
      </c>
    </row>
    <row r="412" spans="1:2" x14ac:dyDescent="0.2">
      <c r="A412" s="21">
        <v>2306.0016000000001</v>
      </c>
      <c r="B412" s="16" t="s">
        <v>14</v>
      </c>
    </row>
    <row r="413" spans="1:2" x14ac:dyDescent="0.2">
      <c r="A413" s="21">
        <v>2306.0039400000001</v>
      </c>
      <c r="B413" s="16" t="s">
        <v>16</v>
      </c>
    </row>
    <row r="414" spans="1:2" x14ac:dyDescent="0.2">
      <c r="A414" s="21">
        <v>2306.0022100000001</v>
      </c>
      <c r="B414" s="16" t="s">
        <v>18</v>
      </c>
    </row>
    <row r="415" spans="1:2" x14ac:dyDescent="0.2">
      <c r="A415" s="21">
        <v>2306.00234</v>
      </c>
      <c r="B415" s="16" t="s">
        <v>23</v>
      </c>
    </row>
    <row r="416" spans="1:2" x14ac:dyDescent="0.2">
      <c r="A416" s="21">
        <v>2306.0420199999999</v>
      </c>
      <c r="B416" s="16" t="s">
        <v>70</v>
      </c>
    </row>
    <row r="417" spans="1:2" x14ac:dyDescent="0.2">
      <c r="A417" s="21">
        <v>2306.0021400000001</v>
      </c>
      <c r="B417" s="16" t="s">
        <v>13</v>
      </c>
    </row>
    <row r="418" spans="1:2" x14ac:dyDescent="0.2">
      <c r="A418" s="21">
        <v>2306.01935</v>
      </c>
      <c r="B418" s="16" t="s">
        <v>71</v>
      </c>
    </row>
    <row r="419" spans="1:2" x14ac:dyDescent="0.2">
      <c r="A419" s="21">
        <v>2306.02792</v>
      </c>
      <c r="B419" s="16" t="s">
        <v>13</v>
      </c>
    </row>
    <row r="420" spans="1:2" x14ac:dyDescent="0.2">
      <c r="A420" s="21">
        <v>2306.0413199999998</v>
      </c>
      <c r="B420" s="16" t="s">
        <v>13</v>
      </c>
    </row>
    <row r="421" spans="1:2" x14ac:dyDescent="0.2">
      <c r="A421" s="21">
        <v>2306.0165999999999</v>
      </c>
      <c r="B421" s="16" t="s">
        <v>10</v>
      </c>
    </row>
    <row r="422" spans="1:2" x14ac:dyDescent="0.2">
      <c r="A422" s="21">
        <v>2306.09175</v>
      </c>
      <c r="B422" s="16" t="s">
        <v>10</v>
      </c>
    </row>
    <row r="423" spans="1:2" x14ac:dyDescent="0.2">
      <c r="A423" s="21">
        <v>2306.0010299999999</v>
      </c>
      <c r="B423" s="16" t="s">
        <v>10</v>
      </c>
    </row>
    <row r="424" spans="1:2" x14ac:dyDescent="0.2">
      <c r="A424" s="21">
        <v>2306.0026600000001</v>
      </c>
      <c r="B424" s="16" t="s">
        <v>10</v>
      </c>
    </row>
    <row r="425" spans="1:2" x14ac:dyDescent="0.2">
      <c r="A425" s="21">
        <v>2306.0459799999999</v>
      </c>
      <c r="B425" s="16" t="s">
        <v>38</v>
      </c>
    </row>
    <row r="426" spans="1:2" x14ac:dyDescent="0.2">
      <c r="A426" s="21">
        <v>2306.00299</v>
      </c>
      <c r="B426" s="16" t="s">
        <v>10</v>
      </c>
    </row>
    <row r="427" spans="1:2" x14ac:dyDescent="0.2">
      <c r="A427" s="21">
        <v>2306.00081</v>
      </c>
      <c r="B427" s="16" t="s">
        <v>18</v>
      </c>
    </row>
    <row r="428" spans="1:2" x14ac:dyDescent="0.2">
      <c r="A428" s="21">
        <v>2306.0013800000002</v>
      </c>
      <c r="B428" s="16" t="s">
        <v>16</v>
      </c>
    </row>
    <row r="429" spans="1:2" x14ac:dyDescent="0.2">
      <c r="A429" s="21">
        <v>2306.0022899999999</v>
      </c>
      <c r="B429" s="16" t="s">
        <v>17</v>
      </c>
    </row>
    <row r="430" spans="1:2" x14ac:dyDescent="0.2">
      <c r="A430" s="21">
        <v>2306.0015600000002</v>
      </c>
      <c r="B430" s="16" t="s">
        <v>12</v>
      </c>
    </row>
    <row r="431" spans="1:2" x14ac:dyDescent="0.2">
      <c r="A431" s="21">
        <v>2306.0057999999999</v>
      </c>
      <c r="B431" s="16" t="s">
        <v>72</v>
      </c>
    </row>
    <row r="432" spans="1:2" x14ac:dyDescent="0.2">
      <c r="A432" s="21">
        <v>2306.0003000000002</v>
      </c>
      <c r="B432" s="16" t="s">
        <v>57</v>
      </c>
    </row>
    <row r="433" spans="1:2" x14ac:dyDescent="0.2">
      <c r="A433" s="21">
        <v>2306.00558</v>
      </c>
      <c r="B433" s="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summary</vt:lpstr>
      <vt:lpstr>OLD_cmp20_23</vt:lpstr>
      <vt:lpstr>OLD_cmp20_21</vt:lpstr>
      <vt:lpstr>cmp20_23</vt:lpstr>
      <vt:lpstr>Sheet9</vt:lpstr>
      <vt:lpstr>TMP_cmp20_21</vt:lpstr>
      <vt:lpstr>cmp20_21</vt:lpstr>
      <vt:lpstr>TMP_cmp21_22</vt:lpstr>
      <vt:lpstr>cmp21_22</vt:lpstr>
      <vt:lpstr>cmp22_23</vt:lpstr>
      <vt:lpstr>RAW_characterised</vt:lpstr>
      <vt:lpstr>RAW_compile</vt:lpstr>
      <vt:lpstr>OLD_RAW_compile</vt:lpstr>
      <vt:lpstr>RAW_docclass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Jovyn Tan Li Shyan</dc:creator>
  <cp:lastModifiedBy>Jovyn Tan Li Shyan</cp:lastModifiedBy>
  <dcterms:created xsi:type="dcterms:W3CDTF">2024-03-14T02:38:33Z</dcterms:created>
  <dcterms:modified xsi:type="dcterms:W3CDTF">2024-03-25T14:45:24Z</dcterms:modified>
</cp:coreProperties>
</file>