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<sst xmlns="http://schemas.openxmlformats.org/spreadsheetml/2006/main" count="37" uniqueCount="32">
  <si>
    <t xml:space="preserve">Stab</t>
  </si>
  <si>
    <t xml:space="preserve">Brett</t>
  </si>
  <si>
    <t xml:space="preserve">m</t>
  </si>
  <si>
    <t xml:space="preserve">F</t>
  </si>
  <si>
    <t xml:space="preserve">h1</t>
  </si>
  <si>
    <t xml:space="preserve">h2</t>
  </si>
  <si>
    <t xml:space="preserve">L</t>
  </si>
  <si>
    <t xml:space="preserve">Delta L</t>
  </si>
  <si>
    <t xml:space="preserve">Delta b</t>
  </si>
  <si>
    <t xml:space="preserve">Delta h</t>
  </si>
  <si>
    <t xml:space="preserve">h</t>
  </si>
  <si>
    <t xml:space="preserve">b</t>
  </si>
  <si>
    <t xml:space="preserve">Iy</t>
  </si>
  <si>
    <t xml:space="preserve">Delta Iy</t>
  </si>
  <si>
    <t xml:space="preserve">Regression</t>
  </si>
  <si>
    <t xml:space="preserve">MW x</t>
  </si>
  <si>
    <t xml:space="preserve">MW y</t>
  </si>
  <si>
    <t xml:space="preserve">sx2</t>
  </si>
  <si>
    <t xml:space="preserve">sy2</t>
  </si>
  <si>
    <t xml:space="preserve">sxy</t>
  </si>
  <si>
    <t xml:space="preserve">beta1</t>
  </si>
  <si>
    <t xml:space="preserve">bezogen auf cm</t>
  </si>
  <si>
    <t xml:space="preserve">beta0</t>
  </si>
  <si>
    <t xml:space="preserve">Für Gerade</t>
  </si>
  <si>
    <t xml:space="preserve">beta1_max</t>
  </si>
  <si>
    <t xml:space="preserve">beta1_min</t>
  </si>
  <si>
    <t xml:space="preserve">delta beta1</t>
  </si>
  <si>
    <t xml:space="preserve">in cm</t>
  </si>
  <si>
    <t xml:space="preserve">in meter pro newton für weitere Rechnung</t>
  </si>
  <si>
    <t xml:space="preserve">E-Modul</t>
  </si>
  <si>
    <t xml:space="preserve">beta1 wurde in meter eingesetzt</t>
  </si>
  <si>
    <t xml:space="preserve">Delta 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</si>
</sst>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E181E"/>
      <name val="Arial"/>
      <family val="2"/>
    </font>
    <font>
      <sz val="10"/>
      <color rgb="FFCE18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52"/>
  <sheetViews>
    <sheetView showFormulas="false" showGridLines="true" showRowColHeaders="true" showZeros="true" rightToLeft="false" tabSelected="true" showOutlineSymbols="true" defaultGridColor="true" view="normal" topLeftCell="A45" colorId="64" zoomScale="140" zoomScaleNormal="140" zoomScalePageLayoutView="100" workbookViewId="0">
      <selection pane="topLeft" activeCell="D52" activeCellId="0" sqref="D52:E5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5" min="4" style="0" width="13.82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D2" s="0" t="s">
        <v>0</v>
      </c>
      <c r="E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</row>
    <row r="4" customFormat="false" ht="12.8" hidden="false" customHeight="false" outlineLevel="0" collapsed="false">
      <c r="B4" s="0" t="n">
        <v>0</v>
      </c>
      <c r="C4" s="0" t="n">
        <f aca="false">B4*9.81</f>
        <v>0</v>
      </c>
      <c r="D4" s="0" t="n">
        <v>0</v>
      </c>
      <c r="E4" s="0" t="n">
        <v>0</v>
      </c>
    </row>
    <row r="5" customFormat="false" ht="12.8" hidden="false" customHeight="false" outlineLevel="0" collapsed="false">
      <c r="B5" s="0" t="n">
        <f aca="false">B4+0.5</f>
        <v>0.5</v>
      </c>
      <c r="C5" s="0" t="n">
        <f aca="false">B5*9.81</f>
        <v>4.905</v>
      </c>
      <c r="D5" s="0" t="n">
        <v>0.2</v>
      </c>
      <c r="E5" s="0" t="n">
        <v>1.1</v>
      </c>
    </row>
    <row r="6" customFormat="false" ht="12.8" hidden="false" customHeight="false" outlineLevel="0" collapsed="false">
      <c r="B6" s="0" t="n">
        <f aca="false">B5+0.5</f>
        <v>1</v>
      </c>
      <c r="C6" s="0" t="n">
        <f aca="false">B6*9.81</f>
        <v>9.81</v>
      </c>
      <c r="D6" s="0" t="n">
        <v>0.4</v>
      </c>
      <c r="E6" s="0" t="n">
        <v>1.5</v>
      </c>
    </row>
    <row r="7" customFormat="false" ht="12.8" hidden="false" customHeight="false" outlineLevel="0" collapsed="false">
      <c r="B7" s="0" t="n">
        <f aca="false">B6+0.5</f>
        <v>1.5</v>
      </c>
      <c r="C7" s="0" t="n">
        <f aca="false">B7*9.81</f>
        <v>14.715</v>
      </c>
      <c r="D7" s="0" t="n">
        <v>0.6</v>
      </c>
      <c r="E7" s="0" t="n">
        <v>2.2</v>
      </c>
    </row>
    <row r="8" customFormat="false" ht="12.8" hidden="false" customHeight="false" outlineLevel="0" collapsed="false">
      <c r="B8" s="0" t="n">
        <f aca="false">B7+0.5</f>
        <v>2</v>
      </c>
      <c r="C8" s="0" t="n">
        <f aca="false">B8*9.81</f>
        <v>19.62</v>
      </c>
      <c r="D8" s="0" t="n">
        <v>0.8</v>
      </c>
      <c r="E8" s="0" t="n">
        <v>3.3</v>
      </c>
    </row>
    <row r="9" customFormat="false" ht="12.8" hidden="false" customHeight="false" outlineLevel="0" collapsed="false">
      <c r="B9" s="0" t="n">
        <f aca="false">B8+0.5</f>
        <v>2.5</v>
      </c>
      <c r="C9" s="0" t="n">
        <f aca="false">B9*9.81</f>
        <v>24.525</v>
      </c>
      <c r="D9" s="0" t="n">
        <v>1</v>
      </c>
      <c r="E9" s="0" t="n">
        <v>3.7</v>
      </c>
    </row>
    <row r="10" customFormat="false" ht="12.8" hidden="false" customHeight="false" outlineLevel="0" collapsed="false">
      <c r="B10" s="0" t="n">
        <f aca="false">B9+0.5</f>
        <v>3</v>
      </c>
      <c r="C10" s="0" t="n">
        <f aca="false">B10*9.81</f>
        <v>29.43</v>
      </c>
      <c r="D10" s="0" t="n">
        <v>1.1</v>
      </c>
      <c r="E10" s="0" t="n">
        <v>4.4</v>
      </c>
    </row>
    <row r="11" customFormat="false" ht="12.8" hidden="false" customHeight="false" outlineLevel="0" collapsed="false">
      <c r="B11" s="0" t="n">
        <f aca="false">B10+0.5</f>
        <v>3.5</v>
      </c>
      <c r="C11" s="0" t="n">
        <f aca="false">B11*9.81</f>
        <v>34.335</v>
      </c>
      <c r="D11" s="0" t="n">
        <v>1.4</v>
      </c>
      <c r="E11" s="0" t="n">
        <v>5</v>
      </c>
    </row>
    <row r="12" customFormat="false" ht="12.8" hidden="false" customHeight="false" outlineLevel="0" collapsed="false">
      <c r="B12" s="0" t="n">
        <f aca="false">B11+0.5</f>
        <v>4</v>
      </c>
      <c r="C12" s="0" t="n">
        <f aca="false">B12*9.81</f>
        <v>39.24</v>
      </c>
      <c r="D12" s="0" t="n">
        <v>1.5</v>
      </c>
      <c r="E12" s="0" t="n">
        <v>6.2</v>
      </c>
    </row>
    <row r="13" customFormat="false" ht="12.8" hidden="false" customHeight="false" outlineLevel="0" collapsed="false">
      <c r="B13" s="0" t="n">
        <f aca="false">B12+0.5</f>
        <v>4.5</v>
      </c>
      <c r="C13" s="0" t="n">
        <f aca="false">B13*9.81</f>
        <v>44.145</v>
      </c>
      <c r="D13" s="0" t="n">
        <v>1.8</v>
      </c>
      <c r="E13" s="0" t="n">
        <v>7</v>
      </c>
    </row>
    <row r="14" customFormat="false" ht="12.8" hidden="false" customHeight="false" outlineLevel="0" collapsed="false">
      <c r="B14" s="0" t="n">
        <f aca="false">B13+0.5</f>
        <v>5</v>
      </c>
      <c r="C14" s="0" t="n">
        <f aca="false">B14*9.81</f>
        <v>49.05</v>
      </c>
      <c r="D14" s="0" t="n">
        <v>1.9</v>
      </c>
      <c r="E14" s="0" t="n">
        <v>7.3</v>
      </c>
    </row>
    <row r="17" customFormat="false" ht="12.8" hidden="false" customHeight="false" outlineLevel="0" collapsed="false">
      <c r="C17" s="1" t="s">
        <v>6</v>
      </c>
      <c r="D17" s="1" t="n">
        <v>0.5</v>
      </c>
    </row>
    <row r="18" customFormat="false" ht="12.8" hidden="false" customHeight="false" outlineLevel="0" collapsed="false">
      <c r="C18" s="1" t="s">
        <v>7</v>
      </c>
      <c r="D18" s="1" t="n">
        <v>0.001</v>
      </c>
    </row>
    <row r="19" customFormat="false" ht="12.8" hidden="false" customHeight="false" outlineLevel="0" collapsed="false">
      <c r="C19" s="1" t="s">
        <v>8</v>
      </c>
      <c r="D19" s="1" t="n">
        <v>0.001</v>
      </c>
    </row>
    <row r="20" customFormat="false" ht="12.8" hidden="false" customHeight="false" outlineLevel="0" collapsed="false">
      <c r="C20" s="0" t="s">
        <v>9</v>
      </c>
      <c r="D20" s="0" t="n">
        <v>0.001</v>
      </c>
    </row>
    <row r="23" customFormat="false" ht="12.8" hidden="false" customHeight="false" outlineLevel="0" collapsed="false">
      <c r="D23" s="0" t="s">
        <v>0</v>
      </c>
      <c r="E23" s="0" t="s">
        <v>1</v>
      </c>
    </row>
    <row r="24" customFormat="false" ht="12.8" hidden="false" customHeight="false" outlineLevel="0" collapsed="false">
      <c r="C24" s="0" t="s">
        <v>10</v>
      </c>
      <c r="D24" s="0" t="n">
        <v>0.008</v>
      </c>
      <c r="E24" s="0" t="n">
        <v>0.003</v>
      </c>
    </row>
    <row r="25" customFormat="false" ht="12.8" hidden="false" customHeight="false" outlineLevel="0" collapsed="false">
      <c r="C25" s="0" t="s">
        <v>11</v>
      </c>
      <c r="D25" s="0" t="n">
        <v>0.024</v>
      </c>
      <c r="E25" s="0" t="n">
        <v>0.087</v>
      </c>
    </row>
    <row r="26" customFormat="false" ht="12.8" hidden="false" customHeight="false" outlineLevel="0" collapsed="false">
      <c r="C26" s="0" t="s">
        <v>12</v>
      </c>
      <c r="D26" s="2" t="n">
        <f aca="false">D25*D24^3/12</f>
        <v>1.024E-009</v>
      </c>
      <c r="E26" s="2" t="n">
        <f aca="false">E25*E24^3/12</f>
        <v>1.9575E-010</v>
      </c>
    </row>
    <row r="27" customFormat="false" ht="12.8" hidden="false" customHeight="false" outlineLevel="0" collapsed="false">
      <c r="C27" s="0" t="s">
        <v>13</v>
      </c>
      <c r="D27" s="2" t="n">
        <f aca="false">($D$19*D24^3 + 3*D25*D24^2*$D$20)/12</f>
        <v>4.26666666666667E-010</v>
      </c>
      <c r="E27" s="2" t="n">
        <f aca="false">($D$19*E24^3 + 3*E25*E24^2*$D$20)/12</f>
        <v>1.98E-010</v>
      </c>
    </row>
    <row r="30" customFormat="false" ht="12.8" hidden="false" customHeight="false" outlineLevel="0" collapsed="false">
      <c r="C30" s="0" t="s">
        <v>14</v>
      </c>
    </row>
    <row r="31" customFormat="false" ht="12.8" hidden="false" customHeight="false" outlineLevel="0" collapsed="false">
      <c r="D31" s="0" t="s">
        <v>4</v>
      </c>
      <c r="E31" s="0" t="s">
        <v>5</v>
      </c>
    </row>
    <row r="32" customFormat="false" ht="12.8" hidden="false" customHeight="false" outlineLevel="0" collapsed="false">
      <c r="C32" s="0" t="s">
        <v>15</v>
      </c>
      <c r="D32" s="0" t="n">
        <f aca="false">AVERAGE($C$4:$C$14)</f>
        <v>24.525</v>
      </c>
      <c r="E32" s="0" t="n">
        <f aca="false">AVERAGE($C$4:$C$14)</f>
        <v>24.525</v>
      </c>
    </row>
    <row r="33" customFormat="false" ht="12.8" hidden="false" customHeight="false" outlineLevel="0" collapsed="false">
      <c r="C33" s="0" t="s">
        <v>16</v>
      </c>
      <c r="D33" s="0" t="n">
        <f aca="false">AVERAGE(D4:D14)</f>
        <v>0.972727272727273</v>
      </c>
      <c r="E33" s="0" t="n">
        <f aca="false">AVERAGE(E4:E14)</f>
        <v>3.79090909090909</v>
      </c>
    </row>
    <row r="34" customFormat="false" ht="12.8" hidden="false" customHeight="false" outlineLevel="0" collapsed="false">
      <c r="C34" s="0" t="s">
        <v>17</v>
      </c>
      <c r="D34" s="0" t="n">
        <f aca="false">_xlfn.VAR.S($C$4:$C$14)</f>
        <v>264.649275</v>
      </c>
      <c r="E34" s="0" t="n">
        <f aca="false">_xlfn.VAR.S($C$4:$C$14)</f>
        <v>264.649275</v>
      </c>
    </row>
    <row r="35" customFormat="false" ht="12.8" hidden="false" customHeight="false" outlineLevel="0" collapsed="false">
      <c r="C35" s="0" t="s">
        <v>18</v>
      </c>
      <c r="D35" s="0" t="n">
        <f aca="false">_xlfn.VAR.S(D4:D14)</f>
        <v>0.406181818181818</v>
      </c>
      <c r="E35" s="0" t="n">
        <f aca="false">_xlfn.VAR.S(E4:E14)</f>
        <v>5.98890909090909</v>
      </c>
    </row>
    <row r="36" customFormat="false" ht="12.8" hidden="false" customHeight="false" outlineLevel="0" collapsed="false">
      <c r="C36" s="0" t="s">
        <v>19</v>
      </c>
      <c r="D36" s="0" t="n">
        <f aca="false">_xlfn.COVARIANCE.S(C4:C14,D4:D14)</f>
        <v>10.34955</v>
      </c>
      <c r="E36" s="0" t="n">
        <f aca="false">_xlfn.COVARIANCE.S(C4:C14,E4:E14)</f>
        <v>39.68145</v>
      </c>
    </row>
    <row r="38" customFormat="false" ht="12.8" hidden="false" customHeight="false" outlineLevel="0" collapsed="false">
      <c r="C38" s="0" t="s">
        <v>20</v>
      </c>
      <c r="D38" s="2" t="n">
        <f aca="false">(D35-D34 + SQRT((D35-D34)^2 + 4*D36^2))/(2*D36)</f>
        <v>0.0391068762266386</v>
      </c>
      <c r="E38" s="2" t="n">
        <f aca="false">(E35-E34 + SQRT((E35-E34)^2 + 4*E36^2))/(2*E36)</f>
        <v>0.149961423029227</v>
      </c>
      <c r="F38" s="3" t="s">
        <v>21</v>
      </c>
      <c r="G38" s="3"/>
      <c r="H38" s="3"/>
    </row>
    <row r="39" customFormat="false" ht="12.8" hidden="false" customHeight="false" outlineLevel="0" collapsed="false">
      <c r="C39" s="0" t="s">
        <v>22</v>
      </c>
      <c r="D39" s="2" t="n">
        <f aca="false">D33-D38*D32</f>
        <v>0.013631133268962</v>
      </c>
      <c r="E39" s="2" t="n">
        <f aca="false">E33-E38*E32</f>
        <v>0.113105191117308</v>
      </c>
      <c r="F39" s="3"/>
      <c r="G39" s="3"/>
      <c r="H39" s="3"/>
    </row>
    <row r="40" customFormat="false" ht="12.8" hidden="false" customHeight="false" outlineLevel="0" collapsed="false">
      <c r="D40" s="0" t="s">
        <v>23</v>
      </c>
    </row>
    <row r="45" customFormat="false" ht="12.8" hidden="false" customHeight="false" outlineLevel="0" collapsed="false">
      <c r="C45" s="0" t="s">
        <v>24</v>
      </c>
      <c r="D45" s="0" t="n">
        <f aca="false">(D14-D5+2*0.1)/($C$14-$C$5-2*0.01)</f>
        <v>0.0430594900849858</v>
      </c>
      <c r="E45" s="1" t="n">
        <f aca="false">(E14-E5+2*0.1)/($C$14-$C$5-2*0.01)</f>
        <v>0.145042492917847</v>
      </c>
    </row>
    <row r="46" customFormat="false" ht="12.8" hidden="false" customHeight="false" outlineLevel="0" collapsed="false">
      <c r="C46" s="0" t="s">
        <v>25</v>
      </c>
      <c r="D46" s="0" t="n">
        <f aca="false">(D14-D5-2*0.1)/($C$14-$C$5+2*0.01)</f>
        <v>0.0339635457941809</v>
      </c>
      <c r="E46" s="0" t="n">
        <f aca="false">(E14-E5-2*0.1)/($C$14-$C$5+2*0.01)</f>
        <v>0.135854183176724</v>
      </c>
    </row>
    <row r="47" customFormat="false" ht="12.8" hidden="false" customHeight="false" outlineLevel="0" collapsed="false">
      <c r="C47" s="0" t="s">
        <v>26</v>
      </c>
      <c r="D47" s="0" t="n">
        <f aca="false">D45-D46</f>
        <v>0.00909594429080493</v>
      </c>
      <c r="E47" s="0" t="n">
        <f aca="false">E45-E46</f>
        <v>0.00918830974112342</v>
      </c>
      <c r="F47" s="4" t="s">
        <v>27</v>
      </c>
    </row>
    <row r="48" customFormat="false" ht="12.8" hidden="false" customHeight="false" outlineLevel="0" collapsed="false">
      <c r="C48" s="0" t="s">
        <v>26</v>
      </c>
      <c r="D48" s="2" t="n">
        <f aca="false">D47/100</f>
        <v>9.09594429080493E-005</v>
      </c>
      <c r="E48" s="2" t="n">
        <f aca="false">E47/100</f>
        <v>9.18830974112342E-005</v>
      </c>
      <c r="F48" s="0" t="s">
        <v>28</v>
      </c>
    </row>
    <row r="50" customFormat="false" ht="12.8" hidden="false" customHeight="false" outlineLevel="0" collapsed="false">
      <c r="C50" s="0" t="s">
        <v>29</v>
      </c>
      <c r="D50" s="5" t="n">
        <f aca="false">$D$17^3/(48*D38/100*D26)</f>
        <v>6503029021.49048</v>
      </c>
      <c r="E50" s="5" t="n">
        <f aca="false">$D$17^3/(48*E38/100*E26)</f>
        <v>8871303799.16651</v>
      </c>
      <c r="F50" s="0" t="s">
        <v>30</v>
      </c>
    </row>
    <row r="52" customFormat="false" ht="12.8" hidden="false" customHeight="false" outlineLevel="0" collapsed="false">
      <c r="C52" s="0" t="s">
        <v>31</v>
      </c>
      <c r="D52" s="5" t="n">
        <f aca="false">$D$17^2/(48*D38/100 *D26 )*  (3*$D$18 + $D$17*D48/(D38/100) + $D$17*D27/D26)</f>
        <v>4261165749.35565</v>
      </c>
      <c r="E52" s="5" t="n">
        <f aca="false">$D$17^2/(48*E38/100 *E26 )*  (3*$D$18 + $D$17*E48/(E38/100) + $D$17*E27/E26)</f>
        <v>9570055669.95529</v>
      </c>
    </row>
  </sheetData>
  <mergeCells count="1">
    <mergeCell ref="F38:H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2020-06-18T19:33:12Z</dcterms:created>
  <dc:creator/>
  <dc:description/>
  <dc:language>de-AT</dc:language>
  <cp:lastModifiedBy/>
  <dcterms:modified xsi:type="dcterms:W3CDTF">2020-06-18T20:16:57Z</dcterms:modified>
  <cp:revision>1</cp:revision>
  <dc:subject/>
  <dc:title/>
</cp:coreProperties>
</file>