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6495" windowHeight="7875"/>
  </bookViews>
  <sheets>
    <sheet name="sumbiis21916" sheetId="1" r:id="rId1"/>
  </sheets>
  <externalReferences>
    <externalReference r:id="rId2"/>
  </externalReferences>
  <definedNames>
    <definedName name="_xlnm._FilterDatabase" localSheetId="0" hidden="1">sumbiis21916!$A$48:$T$54</definedName>
    <definedName name="_xlnm.Print_Titles" localSheetId="0">sumbiis21916!$2:$4</definedName>
  </definedNames>
  <calcPr calcId="145621"/>
</workbook>
</file>

<file path=xl/calcChain.xml><?xml version="1.0" encoding="utf-8"?>
<calcChain xmlns="http://schemas.openxmlformats.org/spreadsheetml/2006/main">
  <c r="T54" i="1" l="1"/>
  <c r="K54" i="1"/>
  <c r="L54" i="1" s="1"/>
  <c r="T53" i="1"/>
  <c r="T49" i="1"/>
  <c r="K49" i="1"/>
  <c r="L49" i="1" s="1"/>
  <c r="S48" i="1"/>
  <c r="T48" i="1" s="1"/>
  <c r="R48" i="1"/>
  <c r="Q48" i="1"/>
  <c r="P48" i="1"/>
  <c r="O48" i="1"/>
  <c r="N48" i="1"/>
  <c r="T52" i="1"/>
  <c r="K52" i="1"/>
  <c r="L52" i="1" s="1"/>
  <c r="S50" i="1"/>
  <c r="R50" i="1"/>
  <c r="T50" i="1" s="1"/>
  <c r="Q50" i="1"/>
  <c r="P50" i="1"/>
  <c r="O50" i="1"/>
  <c r="N50" i="1"/>
  <c r="T51" i="1"/>
  <c r="K51" i="1"/>
  <c r="L51" i="1" s="1"/>
  <c r="S18" i="1"/>
  <c r="R18" i="1"/>
  <c r="T18" i="1" s="1"/>
  <c r="Q18" i="1"/>
  <c r="P18" i="1"/>
  <c r="O18" i="1"/>
  <c r="N18" i="1"/>
  <c r="S43" i="1"/>
  <c r="T43" i="1" s="1"/>
  <c r="R43" i="1"/>
  <c r="Q43" i="1"/>
  <c r="P43" i="1"/>
  <c r="O43" i="1"/>
  <c r="N43" i="1"/>
  <c r="K43" i="1"/>
  <c r="L43" i="1" s="1"/>
  <c r="T17" i="1"/>
  <c r="L17" i="1"/>
  <c r="K17" i="1"/>
  <c r="T33" i="1"/>
  <c r="L33" i="1"/>
  <c r="K33" i="1"/>
  <c r="T32" i="1"/>
  <c r="K32" i="1"/>
  <c r="L32" i="1" s="1"/>
  <c r="T16" i="1"/>
  <c r="S42" i="1"/>
  <c r="R42" i="1"/>
  <c r="T42" i="1" s="1"/>
  <c r="Q42" i="1"/>
  <c r="P42" i="1"/>
  <c r="O42" i="1"/>
  <c r="N42" i="1"/>
  <c r="K42" i="1"/>
  <c r="L42" i="1" s="1"/>
  <c r="S9" i="1"/>
  <c r="T9" i="1" s="1"/>
  <c r="R9" i="1"/>
  <c r="Q9" i="1"/>
  <c r="P9" i="1"/>
  <c r="O9" i="1"/>
  <c r="N9" i="1"/>
  <c r="T31" i="1"/>
  <c r="K31" i="1"/>
  <c r="L31" i="1" s="1"/>
  <c r="S15" i="1"/>
  <c r="T15" i="1" s="1"/>
  <c r="R15" i="1"/>
  <c r="Q15" i="1"/>
  <c r="P15" i="1"/>
  <c r="O15" i="1"/>
  <c r="N15" i="1"/>
  <c r="L15" i="1"/>
  <c r="K15" i="1"/>
  <c r="T30" i="1"/>
  <c r="K30" i="1"/>
  <c r="L30" i="1" s="1"/>
  <c r="T23" i="1"/>
  <c r="S23" i="1"/>
  <c r="R23" i="1"/>
  <c r="Q23" i="1"/>
  <c r="P23" i="1"/>
  <c r="O23" i="1"/>
  <c r="N23" i="1"/>
  <c r="S41" i="1"/>
  <c r="T41" i="1" s="1"/>
  <c r="R41" i="1"/>
  <c r="Q41" i="1"/>
  <c r="P41" i="1"/>
  <c r="O41" i="1"/>
  <c r="N41" i="1"/>
  <c r="T8" i="1"/>
  <c r="T40" i="1"/>
  <c r="L40" i="1"/>
  <c r="K40" i="1"/>
  <c r="T7" i="1"/>
  <c r="S14" i="1"/>
  <c r="T14" i="1" s="1"/>
  <c r="R14" i="1"/>
  <c r="Q14" i="1"/>
  <c r="P14" i="1"/>
  <c r="O14" i="1"/>
  <c r="N14" i="1"/>
  <c r="S11" i="1"/>
  <c r="R11" i="1"/>
  <c r="Q11" i="1"/>
  <c r="P11" i="1"/>
  <c r="O11" i="1"/>
  <c r="N11" i="1"/>
  <c r="T29" i="1"/>
  <c r="K29" i="1"/>
  <c r="L29" i="1" s="1"/>
  <c r="T28" i="1"/>
  <c r="T39" i="1"/>
  <c r="K39" i="1"/>
  <c r="L39" i="1" s="1"/>
  <c r="S38" i="1"/>
  <c r="T38" i="1" s="1"/>
  <c r="R38" i="1"/>
  <c r="Q38" i="1"/>
  <c r="P38" i="1"/>
  <c r="O38" i="1"/>
  <c r="N38" i="1"/>
  <c r="T37" i="1"/>
  <c r="S37" i="1"/>
  <c r="R37" i="1"/>
  <c r="Q37" i="1"/>
  <c r="P37" i="1"/>
  <c r="O37" i="1"/>
  <c r="N37" i="1"/>
  <c r="K37" i="1"/>
  <c r="L37" i="1" s="1"/>
  <c r="T27" i="1"/>
  <c r="K27" i="1"/>
  <c r="L27" i="1" s="1"/>
  <c r="S22" i="1"/>
  <c r="T22" i="1" s="1"/>
  <c r="R22" i="1"/>
  <c r="Q22" i="1"/>
  <c r="P22" i="1"/>
  <c r="O22" i="1"/>
  <c r="N22" i="1"/>
  <c r="S21" i="1"/>
  <c r="R21" i="1"/>
  <c r="Q21" i="1"/>
  <c r="P21" i="1"/>
  <c r="O21" i="1"/>
  <c r="N21" i="1"/>
  <c r="L21" i="1"/>
  <c r="K21" i="1"/>
  <c r="T26" i="1"/>
  <c r="K26" i="1"/>
  <c r="L26" i="1" s="1"/>
  <c r="S13" i="1"/>
  <c r="R13" i="1"/>
  <c r="Q13" i="1"/>
  <c r="P13" i="1"/>
  <c r="O13" i="1"/>
  <c r="N13" i="1"/>
  <c r="T20" i="1"/>
  <c r="S12" i="1"/>
  <c r="T12" i="1" s="1"/>
  <c r="R12" i="1"/>
  <c r="Q12" i="1"/>
  <c r="P12" i="1"/>
  <c r="O12" i="1"/>
  <c r="N12" i="1"/>
  <c r="K12" i="1"/>
  <c r="S6" i="1"/>
  <c r="R6" i="1"/>
  <c r="Q6" i="1"/>
  <c r="P6" i="1"/>
  <c r="O6" i="1"/>
  <c r="N6" i="1"/>
  <c r="S36" i="1"/>
  <c r="T36" i="1" s="1"/>
  <c r="R36" i="1"/>
  <c r="Q36" i="1"/>
  <c r="P36" i="1"/>
  <c r="O36" i="1"/>
  <c r="N36" i="1"/>
  <c r="K36" i="1"/>
  <c r="L36" i="1" s="1"/>
  <c r="T25" i="1"/>
  <c r="K25" i="1"/>
  <c r="L25" i="1" s="1"/>
  <c r="S35" i="1"/>
  <c r="T35" i="1" s="1"/>
  <c r="R35" i="1"/>
  <c r="Q35" i="1"/>
  <c r="P35" i="1"/>
  <c r="O35" i="1"/>
  <c r="N35" i="1"/>
  <c r="K35" i="1"/>
  <c r="L35" i="1" s="1"/>
  <c r="S10" i="1"/>
  <c r="T10" i="1" s="1"/>
  <c r="R10" i="1"/>
  <c r="Q10" i="1"/>
  <c r="P10" i="1"/>
  <c r="O10" i="1"/>
  <c r="N10" i="1"/>
  <c r="K10" i="1"/>
  <c r="L10" i="1" s="1"/>
  <c r="T19" i="1"/>
  <c r="T24" i="1"/>
  <c r="K24" i="1"/>
  <c r="L24" i="1" s="1"/>
  <c r="S34" i="1"/>
  <c r="T34" i="1" s="1"/>
  <c r="R34" i="1"/>
  <c r="Q34" i="1"/>
  <c r="P34" i="1"/>
  <c r="O34" i="1"/>
  <c r="N34" i="1"/>
  <c r="K34" i="1"/>
  <c r="M5" i="1"/>
  <c r="J5" i="1"/>
  <c r="I5" i="1"/>
  <c r="C5" i="1"/>
  <c r="Q5" i="1" l="1"/>
  <c r="Q1" i="1" s="1"/>
  <c r="O5" i="1"/>
  <c r="P5" i="1"/>
  <c r="T21" i="1"/>
  <c r="T11" i="1"/>
  <c r="T5" i="1" s="1"/>
  <c r="S5" i="1"/>
  <c r="T6" i="1"/>
  <c r="K5" i="1"/>
  <c r="N1" i="1"/>
  <c r="R5" i="1"/>
  <c r="T13" i="1"/>
  <c r="R1" i="1"/>
  <c r="N5" i="1"/>
  <c r="L34" i="1"/>
  <c r="L5" i="1" s="1"/>
  <c r="O1" i="1"/>
  <c r="S1" i="1"/>
  <c r="P1" i="1"/>
</calcChain>
</file>

<file path=xl/sharedStrings.xml><?xml version="1.0" encoding="utf-8"?>
<sst xmlns="http://schemas.openxmlformats.org/spreadsheetml/2006/main" count="260" uniqueCount="163">
  <si>
    <t xml:space="preserve">HYTA WS 2016 - BIIS </t>
  </si>
  <si>
    <t>as of February 15, 2016</t>
  </si>
  <si>
    <t>No.</t>
  </si>
  <si>
    <t>Municipality</t>
  </si>
  <si>
    <t>Irrigators' Association (NEW)</t>
  </si>
  <si>
    <t>IA President</t>
  </si>
  <si>
    <t>CP Number</t>
  </si>
  <si>
    <t>Operational Area (ha.)</t>
  </si>
  <si>
    <t>Area Applied (ha.)</t>
  </si>
  <si>
    <t>Area (has)</t>
  </si>
  <si>
    <t>Submitted Masterlist for encoding</t>
  </si>
  <si>
    <t xml:space="preserve">Encoded </t>
  </si>
  <si>
    <t>system</t>
  </si>
  <si>
    <t>old IA</t>
  </si>
  <si>
    <t>Area (Ha.)</t>
  </si>
  <si>
    <t>Variety (kg)</t>
  </si>
  <si>
    <t>Gender</t>
  </si>
  <si>
    <t>Bigante</t>
  </si>
  <si>
    <t>SL</t>
  </si>
  <si>
    <t>TOTAL</t>
  </si>
  <si>
    <t>M</t>
  </si>
  <si>
    <t>F</t>
  </si>
  <si>
    <t>Ubay</t>
  </si>
  <si>
    <t>Capayas</t>
  </si>
  <si>
    <t xml:space="preserve">AA1, A2 </t>
  </si>
  <si>
    <t>Bay ang East, CBN</t>
  </si>
  <si>
    <t>Atuel, Benedicto</t>
  </si>
  <si>
    <t>x</t>
  </si>
  <si>
    <t>Talibon</t>
  </si>
  <si>
    <t>BALINTAWAK IA</t>
  </si>
  <si>
    <t>Auxtero, Eutiquio Q Sr</t>
  </si>
  <si>
    <t>San Miguel</t>
  </si>
  <si>
    <t>Bayongan</t>
  </si>
  <si>
    <t>BASACAN</t>
  </si>
  <si>
    <t>Lat A, A1, A1a, MC</t>
  </si>
  <si>
    <t>Monil, Bonefacio A</t>
  </si>
  <si>
    <t>Dagohoy/Pilar</t>
  </si>
  <si>
    <t>Malinao</t>
  </si>
  <si>
    <t>BASAN IA</t>
  </si>
  <si>
    <t>Basan</t>
  </si>
  <si>
    <t>Simbajon, Paulino P</t>
  </si>
  <si>
    <t xml:space="preserve">BAYONGAN ENDPOINT </t>
  </si>
  <si>
    <t>Lat N, O, PCCT</t>
  </si>
  <si>
    <t>Torrenueva, Dalmacio</t>
  </si>
  <si>
    <t>X</t>
  </si>
  <si>
    <t>BIPAGSA IA</t>
  </si>
  <si>
    <t>Torreon, Pedro B</t>
  </si>
  <si>
    <t>09085113170</t>
  </si>
  <si>
    <t>BODCASACAL</t>
  </si>
  <si>
    <t>Casacal, Bodca</t>
  </si>
  <si>
    <t>Abayabay, Florencio Jr</t>
  </si>
  <si>
    <t>Dagohoy</t>
  </si>
  <si>
    <t>BONTOD CALUASAN IA</t>
  </si>
  <si>
    <t>Buntod Caluasan</t>
  </si>
  <si>
    <t>Ayuban, Nepthale E</t>
  </si>
  <si>
    <t>Pilar</t>
  </si>
  <si>
    <t>BUENADESTA IA</t>
  </si>
  <si>
    <t>Buenaskapa, Estabuena, Lat D Suerte</t>
  </si>
  <si>
    <t>Bernaldez, Alejandro</t>
  </si>
  <si>
    <t>CAM-BA-SAN</t>
  </si>
  <si>
    <t>Lat A, A2, A3</t>
  </si>
  <si>
    <t>Cambangay, Genaro M</t>
  </si>
  <si>
    <t>CARLIM</t>
  </si>
  <si>
    <t>Estaca, Macaagas</t>
  </si>
  <si>
    <t>Cabañes, Carlos</t>
  </si>
  <si>
    <t>CEPAGO</t>
  </si>
  <si>
    <t>Bunado, Melchor</t>
  </si>
  <si>
    <t>09326491046</t>
  </si>
  <si>
    <t>CORALIS IA</t>
  </si>
  <si>
    <t>Lat D, LAT E</t>
  </si>
  <si>
    <t>Manigo, Apolinario C</t>
  </si>
  <si>
    <t>CORAZON LAT. F</t>
  </si>
  <si>
    <t>Lat F</t>
  </si>
  <si>
    <t>Cambangay, Henry G</t>
  </si>
  <si>
    <t>FATIM LAT. H</t>
  </si>
  <si>
    <t>Balundo, Alejo E/Gurrea, ELMERITO</t>
  </si>
  <si>
    <t>09108178322</t>
  </si>
  <si>
    <t>GABIBU IA</t>
  </si>
  <si>
    <t>bmc</t>
  </si>
  <si>
    <t>Penaso, Felix</t>
  </si>
  <si>
    <t xml:space="preserve">GBL </t>
  </si>
  <si>
    <t>Salaum, Divina</t>
  </si>
  <si>
    <t xml:space="preserve">GHP FORTUNE FARMERS </t>
  </si>
  <si>
    <t>Lat G, H, I</t>
  </si>
  <si>
    <t>Magayon, Alfredo Jr</t>
  </si>
  <si>
    <t>LACALSANDA</t>
  </si>
  <si>
    <t>LAT. G  SAN FRANCISCO AND SAN JOSE IA</t>
  </si>
  <si>
    <t>Auza, Narciso C</t>
  </si>
  <si>
    <t>09324050118</t>
  </si>
  <si>
    <t>LUY-A BUNLAYA IA</t>
  </si>
  <si>
    <t>Polo, Rodrigo</t>
  </si>
  <si>
    <t>09072047025</t>
  </si>
  <si>
    <t>Daohoy &amp; San Miguel</t>
  </si>
  <si>
    <t>MAMAMIA</t>
  </si>
  <si>
    <t>mmd, mahayag sm</t>
  </si>
  <si>
    <t>MANDALISPE IA</t>
  </si>
  <si>
    <t>Amper, Artemio J</t>
  </si>
  <si>
    <t>MASDANUEBA</t>
  </si>
  <si>
    <t>Masdanueba</t>
  </si>
  <si>
    <t>Mamacus, Marcelino S</t>
  </si>
  <si>
    <t>MBK GOOD FARMERS</t>
  </si>
  <si>
    <t>MC, Lat J, CSC, LAT K</t>
  </si>
  <si>
    <t>Atup, Rogelio M</t>
  </si>
  <si>
    <t>MICABANTUG</t>
  </si>
  <si>
    <t>Micabantug</t>
  </si>
  <si>
    <t>Baay, Cecilio S</t>
  </si>
  <si>
    <t>MICALESPI IA</t>
  </si>
  <si>
    <t>Flores, Javier B</t>
  </si>
  <si>
    <t>09128111915</t>
  </si>
  <si>
    <t>NINNEW C</t>
  </si>
  <si>
    <t>MC, Lat B, Lat C</t>
  </si>
  <si>
    <t>PLANCE</t>
  </si>
  <si>
    <t>Auxtero, Leoncio/Eronico, Magdalina A</t>
  </si>
  <si>
    <t>09238930813</t>
  </si>
  <si>
    <t>SALEKA</t>
  </si>
  <si>
    <t>Mal Lat E, Samica, Kasabuena</t>
  </si>
  <si>
    <t>Boyoro, Ponciano S</t>
  </si>
  <si>
    <t>SAMILCA</t>
  </si>
  <si>
    <t>Sanmipro, Propilca</t>
  </si>
  <si>
    <t>SAN AGUSTIN</t>
  </si>
  <si>
    <t>Polestico, Bonifacio Jr</t>
  </si>
  <si>
    <t>09059135504</t>
  </si>
  <si>
    <t>SAN D MILL</t>
  </si>
  <si>
    <t>San D Mil</t>
  </si>
  <si>
    <t>Cruda, Tereso C</t>
  </si>
  <si>
    <t>09215592006</t>
  </si>
  <si>
    <t>SANBABUE</t>
  </si>
  <si>
    <t>Basaniba, Buenas</t>
  </si>
  <si>
    <t>SANBAG</t>
  </si>
  <si>
    <t>Sanbag</t>
  </si>
  <si>
    <t>Cardines, Hipolito</t>
  </si>
  <si>
    <t>SANJOFRAN</t>
  </si>
  <si>
    <t>Eronico, Antonio A</t>
  </si>
  <si>
    <t>09302250297</t>
  </si>
  <si>
    <t>SANJOSIDRO</t>
  </si>
  <si>
    <t>Gurrea, Simpronio R</t>
  </si>
  <si>
    <t>09090628989</t>
  </si>
  <si>
    <t>SOLID G</t>
  </si>
  <si>
    <t>Solid G</t>
  </si>
  <si>
    <t>TRIPLE C &amp; T</t>
  </si>
  <si>
    <t>Tubocam, cct</t>
  </si>
  <si>
    <t>Brina, Virgilio D</t>
  </si>
  <si>
    <t>TUBOCALM</t>
  </si>
  <si>
    <t>Lat L, M</t>
  </si>
  <si>
    <t>Pilar, Dagohoy</t>
  </si>
  <si>
    <t>United PROHANCE</t>
  </si>
  <si>
    <t>Balidance, Estaca Proper, Kaligayahan</t>
  </si>
  <si>
    <t>CAGAWASAN</t>
  </si>
  <si>
    <t>Abatayo, Bonifacio L</t>
  </si>
  <si>
    <t>CALANGGAMAN</t>
  </si>
  <si>
    <t>Gumatay, Salvador B</t>
  </si>
  <si>
    <t>DADASAN, SWNA</t>
  </si>
  <si>
    <t>Palma, Isabelo</t>
  </si>
  <si>
    <t>Alicia</t>
  </si>
  <si>
    <t>MALATE</t>
  </si>
  <si>
    <t>SALICA (PROPILCA AND SANMPRO)</t>
  </si>
  <si>
    <t xml:space="preserve">Rasonabe, Joel </t>
  </si>
  <si>
    <t>SAMICA FaSPO</t>
  </si>
  <si>
    <t>Granada, Teresito A</t>
  </si>
  <si>
    <t>VICE IA</t>
  </si>
  <si>
    <t>Alamil, rolando</t>
  </si>
  <si>
    <t>09991836336</t>
  </si>
  <si>
    <t>09076528486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</si>
</sst>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i/>
      <sz val="12"/>
      <name val="Arial Narrow"/>
      <family val="2"/>
    </font>
    <font>
      <sz val="12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4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3" fontId="1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3" fillId="2" borderId="0" xfId="0" applyFont="1" applyFill="1"/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vertical="top"/>
    </xf>
    <xf numFmtId="0" fontId="1" fillId="0" borderId="0" xfId="0" applyFont="1" applyAlignment="1">
      <alignment wrapText="1"/>
    </xf>
    <xf numFmtId="3" fontId="1" fillId="0" borderId="6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49" fontId="1" fillId="0" borderId="8" xfId="0" applyNumberFormat="1" applyFont="1" applyBorder="1"/>
    <xf numFmtId="3" fontId="1" fillId="0" borderId="8" xfId="0" applyNumberFormat="1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49" fontId="1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9" xfId="0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 applyAlignment="1">
      <alignment horizontal="left" vertical="top" wrapText="1"/>
    </xf>
    <xf numFmtId="49" fontId="3" fillId="2" borderId="9" xfId="0" applyNumberFormat="1" applyFont="1" applyFill="1" applyBorder="1"/>
    <xf numFmtId="49" fontId="0" fillId="0" borderId="2" xfId="0" applyNumberFormat="1" applyBorder="1" applyAlignment="1">
      <alignment vertical="top"/>
    </xf>
    <xf numFmtId="49" fontId="0" fillId="0" borderId="2" xfId="0" applyNumberFormat="1" applyBorder="1"/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7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2016%20WS%20Consolidated%20B%20biis%20219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iis21916"/>
      <sheetName val="form"/>
      <sheetName val="AA1A2"/>
      <sheetName val="BAYONGANENDPNT"/>
      <sheetName val="BODCASACAL"/>
      <sheetName val="Buenadesta IA INC"/>
      <sheetName val="CORALIS"/>
      <sheetName val="Corazon Lat F"/>
      <sheetName val="GABIBU"/>
      <sheetName val="GBL"/>
      <sheetName val="Mandalespi"/>
      <sheetName val="NINNEW-C"/>
      <sheetName val="TRIPLE C&amp;T"/>
      <sheetName val="UnitedProhance"/>
      <sheetName val="BASAN"/>
      <sheetName val="BONTOD CALUASAN"/>
      <sheetName val="CARLIM IA"/>
      <sheetName val="MAMAMIA"/>
      <sheetName val="MICALESPI"/>
      <sheetName val="SALEKA IA"/>
      <sheetName val="SANBABUE IA"/>
      <sheetName val="san d mil"/>
      <sheetName val="CORALIS (2)"/>
      <sheetName val="UnitedProhance (2)"/>
      <sheetName val="CALANGGAMAN"/>
      <sheetName val="MALATE IA"/>
      <sheetName val="summary"/>
      <sheetName val="Urea"/>
      <sheetName val="Seeds SL"/>
      <sheetName val="SeedsBigante"/>
      <sheetName val="concatenate"/>
    </sheetNames>
    <sheetDataSet>
      <sheetData sheetId="0"/>
      <sheetData sheetId="1"/>
      <sheetData sheetId="2">
        <row r="54">
          <cell r="E54">
            <v>29</v>
          </cell>
          <cell r="F54">
            <v>16</v>
          </cell>
          <cell r="H54">
            <v>107</v>
          </cell>
          <cell r="I54">
            <v>1365</v>
          </cell>
          <cell r="J54">
            <v>240</v>
          </cell>
          <cell r="K54">
            <v>1605</v>
          </cell>
        </row>
      </sheetData>
      <sheetData sheetId="3">
        <row r="147">
          <cell r="E147">
            <v>107</v>
          </cell>
          <cell r="F147">
            <v>31</v>
          </cell>
          <cell r="H147">
            <v>150.95000000000002</v>
          </cell>
          <cell r="I147">
            <v>1594.5</v>
          </cell>
          <cell r="J147">
            <v>669.75</v>
          </cell>
          <cell r="K147">
            <v>2264.25</v>
          </cell>
        </row>
      </sheetData>
      <sheetData sheetId="4">
        <row r="29">
          <cell r="E29">
            <v>18</v>
          </cell>
          <cell r="F29">
            <v>2</v>
          </cell>
          <cell r="H29">
            <v>27.6</v>
          </cell>
          <cell r="I29">
            <v>414</v>
          </cell>
          <cell r="J29">
            <v>0</v>
          </cell>
          <cell r="K29">
            <v>414</v>
          </cell>
        </row>
      </sheetData>
      <sheetData sheetId="5">
        <row r="71">
          <cell r="E71">
            <v>48</v>
          </cell>
          <cell r="F71">
            <v>14</v>
          </cell>
          <cell r="H71">
            <v>100.52000000000001</v>
          </cell>
          <cell r="I71">
            <v>1402.7999999999997</v>
          </cell>
          <cell r="J71">
            <v>105</v>
          </cell>
          <cell r="K71">
            <v>1507.7999999999997</v>
          </cell>
        </row>
      </sheetData>
      <sheetData sheetId="6">
        <row r="85">
          <cell r="E85">
            <v>39</v>
          </cell>
          <cell r="F85">
            <v>11</v>
          </cell>
          <cell r="H85">
            <v>86.5</v>
          </cell>
          <cell r="I85">
            <v>485.75</v>
          </cell>
          <cell r="J85">
            <v>545.75</v>
          </cell>
          <cell r="K85">
            <v>446.5</v>
          </cell>
        </row>
      </sheetData>
      <sheetData sheetId="7">
        <row r="48">
          <cell r="E48">
            <v>34</v>
          </cell>
          <cell r="F48">
            <v>5</v>
          </cell>
          <cell r="H48">
            <v>59</v>
          </cell>
          <cell r="I48">
            <v>630</v>
          </cell>
          <cell r="J48">
            <v>255</v>
          </cell>
          <cell r="K48">
            <v>885</v>
          </cell>
        </row>
      </sheetData>
      <sheetData sheetId="8">
        <row r="46">
          <cell r="E46">
            <v>29</v>
          </cell>
          <cell r="F46">
            <v>8</v>
          </cell>
          <cell r="H46">
            <v>37.686999999999998</v>
          </cell>
          <cell r="I46">
            <v>505.30500000000006</v>
          </cell>
          <cell r="J46">
            <v>60</v>
          </cell>
          <cell r="K46">
            <v>565.30500000000006</v>
          </cell>
        </row>
      </sheetData>
      <sheetData sheetId="9">
        <row r="88">
          <cell r="F88">
            <v>59</v>
          </cell>
          <cell r="G88">
            <v>20</v>
          </cell>
          <cell r="I88">
            <v>96.5</v>
          </cell>
          <cell r="J88">
            <v>727.5</v>
          </cell>
          <cell r="K88">
            <v>720</v>
          </cell>
          <cell r="L88">
            <v>1447.5</v>
          </cell>
        </row>
      </sheetData>
      <sheetData sheetId="10">
        <row r="85">
          <cell r="E85">
            <v>65</v>
          </cell>
          <cell r="F85">
            <v>11</v>
          </cell>
          <cell r="H85">
            <v>149.5</v>
          </cell>
          <cell r="I85">
            <v>1162.5</v>
          </cell>
          <cell r="J85">
            <v>1080</v>
          </cell>
          <cell r="K85">
            <v>2242.5</v>
          </cell>
        </row>
      </sheetData>
      <sheetData sheetId="11">
        <row r="47">
          <cell r="E47">
            <v>34</v>
          </cell>
          <cell r="F47">
            <v>4</v>
          </cell>
          <cell r="H47">
            <v>41.9</v>
          </cell>
          <cell r="I47">
            <v>628.5</v>
          </cell>
          <cell r="J47">
            <v>0</v>
          </cell>
          <cell r="K47">
            <v>628.5</v>
          </cell>
        </row>
      </sheetData>
      <sheetData sheetId="12">
        <row r="64">
          <cell r="E64">
            <v>35</v>
          </cell>
          <cell r="F64">
            <v>20</v>
          </cell>
          <cell r="H64">
            <v>114.39999999999999</v>
          </cell>
          <cell r="I64">
            <v>1174.5</v>
          </cell>
          <cell r="J64">
            <v>541.5</v>
          </cell>
          <cell r="K64">
            <v>1716</v>
          </cell>
        </row>
      </sheetData>
      <sheetData sheetId="13">
        <row r="161">
          <cell r="E161">
            <v>122</v>
          </cell>
          <cell r="F161">
            <v>25</v>
          </cell>
          <cell r="H161">
            <v>188</v>
          </cell>
          <cell r="I161">
            <v>930</v>
          </cell>
          <cell r="J161">
            <v>495</v>
          </cell>
          <cell r="K161">
            <v>1425</v>
          </cell>
        </row>
      </sheetData>
      <sheetData sheetId="14">
        <row r="84">
          <cell r="E84">
            <v>66</v>
          </cell>
          <cell r="F84">
            <v>9</v>
          </cell>
          <cell r="H84">
            <v>100</v>
          </cell>
        </row>
      </sheetData>
      <sheetData sheetId="15">
        <row r="24">
          <cell r="E24">
            <v>12</v>
          </cell>
          <cell r="F24">
            <v>3</v>
          </cell>
          <cell r="H24">
            <v>27</v>
          </cell>
          <cell r="I24">
            <v>0</v>
          </cell>
          <cell r="J24">
            <v>0</v>
          </cell>
          <cell r="K24">
            <v>0</v>
          </cell>
        </row>
      </sheetData>
      <sheetData sheetId="16">
        <row r="69">
          <cell r="E69">
            <v>36</v>
          </cell>
          <cell r="F69">
            <v>24</v>
          </cell>
          <cell r="H69">
            <v>53.3</v>
          </cell>
          <cell r="I69">
            <v>0</v>
          </cell>
          <cell r="J69">
            <v>0</v>
          </cell>
          <cell r="K69">
            <v>0</v>
          </cell>
        </row>
      </sheetData>
      <sheetData sheetId="17">
        <row r="47">
          <cell r="E47">
            <v>34</v>
          </cell>
          <cell r="F47">
            <v>4</v>
          </cell>
          <cell r="H47">
            <v>70</v>
          </cell>
          <cell r="I47">
            <v>0</v>
          </cell>
          <cell r="J47">
            <v>0</v>
          </cell>
          <cell r="K47">
            <v>0</v>
          </cell>
        </row>
      </sheetData>
      <sheetData sheetId="18">
        <row r="68">
          <cell r="E68">
            <v>54</v>
          </cell>
          <cell r="F68">
            <v>5</v>
          </cell>
          <cell r="H68">
            <v>108</v>
          </cell>
          <cell r="I68">
            <v>0</v>
          </cell>
          <cell r="J68">
            <v>0</v>
          </cell>
          <cell r="K68">
            <v>0</v>
          </cell>
        </row>
      </sheetData>
      <sheetData sheetId="19">
        <row r="149">
          <cell r="E149">
            <v>124</v>
          </cell>
          <cell r="F149">
            <v>16</v>
          </cell>
          <cell r="H149">
            <v>193.90000000000003</v>
          </cell>
          <cell r="I149">
            <v>0</v>
          </cell>
          <cell r="J149">
            <v>0</v>
          </cell>
          <cell r="K149">
            <v>0</v>
          </cell>
        </row>
      </sheetData>
      <sheetData sheetId="20">
        <row r="77">
          <cell r="E77">
            <v>55</v>
          </cell>
          <cell r="F77">
            <v>13</v>
          </cell>
          <cell r="H77">
            <v>126</v>
          </cell>
          <cell r="I77">
            <v>0</v>
          </cell>
          <cell r="J77">
            <v>0</v>
          </cell>
          <cell r="K77">
            <v>0</v>
          </cell>
        </row>
      </sheetData>
      <sheetData sheetId="21">
        <row r="63">
          <cell r="E63">
            <v>47</v>
          </cell>
          <cell r="F63">
            <v>7</v>
          </cell>
          <cell r="H63">
            <v>85</v>
          </cell>
          <cell r="I63">
            <v>0</v>
          </cell>
          <cell r="J63">
            <v>0</v>
          </cell>
          <cell r="K63">
            <v>0</v>
          </cell>
        </row>
      </sheetData>
      <sheetData sheetId="22"/>
      <sheetData sheetId="23"/>
      <sheetData sheetId="24">
        <row r="21">
          <cell r="E21">
            <v>9</v>
          </cell>
          <cell r="F21">
            <v>3</v>
          </cell>
          <cell r="H21">
            <v>21.400000000000002</v>
          </cell>
          <cell r="I21">
            <v>321</v>
          </cell>
          <cell r="J21">
            <v>0</v>
          </cell>
          <cell r="K21">
            <v>321</v>
          </cell>
        </row>
      </sheetData>
      <sheetData sheetId="25">
        <row r="98">
          <cell r="E98">
            <v>75</v>
          </cell>
          <cell r="F98">
            <v>14</v>
          </cell>
          <cell r="H98">
            <v>149</v>
          </cell>
          <cell r="I98">
            <v>0</v>
          </cell>
          <cell r="J98">
            <v>0</v>
          </cell>
          <cell r="K98">
            <v>0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54"/>
  <sheetViews>
    <sheetView tabSelected="1" view="pageBreakPreview" zoomScale="90" zoomScaleNormal="100" zoomScaleSheetLayoutView="90" workbookViewId="0">
      <pane xSplit="8" ySplit="5" topLeftCell="I6" activePane="bottomRight" state="frozen"/>
      <selection pane="topRight" activeCell="F1" sqref="F1"/>
      <selection pane="bottomLeft" activeCell="A6" sqref="A6"/>
      <selection pane="bottomRight" activeCell="L7" sqref="L7"/>
    </sheetView>
  </sheetViews>
  <sheetFormatPr defaultColWidth="8.85546875" defaultRowHeight="15.75" x14ac:dyDescent="0.25"/>
  <cols>
    <col min="1" max="1" width="3.5703125" style="1" customWidth="1"/>
    <col min="2" max="2" width="18.42578125" style="1" customWidth="1"/>
    <col min="3" max="3" width="4.5703125" style="1" customWidth="1"/>
    <col min="4" max="4" width="12.5703125" style="1" customWidth="1"/>
    <col min="5" max="5" width="33.5703125" style="18" customWidth="1"/>
    <col min="6" max="6" width="24.140625" style="18" customWidth="1"/>
    <col min="7" max="7" width="28" style="2" customWidth="1"/>
    <col min="8" max="8" width="21.28515625" style="3" customWidth="1"/>
    <col min="9" max="9" width="10.140625" style="1" customWidth="1"/>
    <col min="10" max="10" width="10.140625" style="5" customWidth="1"/>
    <col min="11" max="11" width="7.140625" style="5" customWidth="1"/>
    <col min="12" max="12" width="7.140625" style="6" customWidth="1"/>
    <col min="13" max="13" width="10.28515625" style="5" customWidth="1"/>
    <col min="14" max="17" width="10.42578125" style="5" customWidth="1"/>
    <col min="18" max="18" width="5.5703125" style="1" customWidth="1"/>
    <col min="19" max="19" width="3.85546875" style="1" customWidth="1"/>
    <col min="20" max="20" width="9" style="5" customWidth="1"/>
    <col min="21" max="16384" width="8.85546875" style="1"/>
  </cols>
  <sheetData>
    <row r="1" spans="1:20" x14ac:dyDescent="0.25">
      <c r="A1" s="1" t="s">
        <v>0</v>
      </c>
      <c r="J1" s="4" t="s">
        <v>1</v>
      </c>
      <c r="N1" s="5">
        <f>COUNTA(N6:N54)</f>
        <v>22</v>
      </c>
      <c r="O1" s="5">
        <f t="shared" ref="O1:S1" si="0">COUNTA(O6:O54)</f>
        <v>22</v>
      </c>
      <c r="P1" s="5">
        <f t="shared" si="0"/>
        <v>22</v>
      </c>
      <c r="Q1" s="5">
        <f>Q5/15</f>
        <v>1031.2236666666665</v>
      </c>
      <c r="R1" s="5">
        <f t="shared" si="0"/>
        <v>22</v>
      </c>
      <c r="S1" s="5">
        <f t="shared" si="0"/>
        <v>22</v>
      </c>
    </row>
    <row r="2" spans="1:20" x14ac:dyDescent="0.25">
      <c r="A2" s="40" t="s">
        <v>2</v>
      </c>
      <c r="B2" s="40" t="s">
        <v>3</v>
      </c>
      <c r="C2" s="21"/>
      <c r="D2" s="21"/>
      <c r="E2" s="39" t="s">
        <v>4</v>
      </c>
      <c r="F2" s="22"/>
      <c r="G2" s="39" t="s">
        <v>5</v>
      </c>
      <c r="H2" s="41" t="s">
        <v>6</v>
      </c>
      <c r="I2" s="39" t="s">
        <v>7</v>
      </c>
      <c r="J2" s="42" t="s">
        <v>8</v>
      </c>
      <c r="K2" s="43" t="s">
        <v>9</v>
      </c>
      <c r="L2" s="43"/>
      <c r="M2" s="44" t="s">
        <v>10</v>
      </c>
      <c r="N2" s="47" t="s">
        <v>11</v>
      </c>
      <c r="O2" s="47"/>
      <c r="P2" s="47"/>
      <c r="Q2" s="47"/>
      <c r="R2" s="47"/>
      <c r="S2" s="47"/>
      <c r="T2" s="47"/>
    </row>
    <row r="3" spans="1:20" x14ac:dyDescent="0.25">
      <c r="A3" s="40"/>
      <c r="B3" s="40"/>
      <c r="C3" s="21"/>
      <c r="D3" s="21" t="s">
        <v>12</v>
      </c>
      <c r="E3" s="39"/>
      <c r="F3" s="22" t="s">
        <v>13</v>
      </c>
      <c r="G3" s="39"/>
      <c r="H3" s="41"/>
      <c r="I3" s="39"/>
      <c r="J3" s="42"/>
      <c r="K3" s="7"/>
      <c r="L3" s="7"/>
      <c r="M3" s="45"/>
      <c r="N3" s="47" t="s">
        <v>14</v>
      </c>
      <c r="O3" s="48" t="s">
        <v>15</v>
      </c>
      <c r="P3" s="49"/>
      <c r="Q3" s="50"/>
      <c r="R3" s="47" t="s">
        <v>16</v>
      </c>
      <c r="S3" s="47"/>
      <c r="T3" s="47"/>
    </row>
    <row r="4" spans="1:20" x14ac:dyDescent="0.25">
      <c r="A4" s="40"/>
      <c r="B4" s="40"/>
      <c r="C4" s="21"/>
      <c r="D4" s="21"/>
      <c r="E4" s="39"/>
      <c r="F4" s="22"/>
      <c r="G4" s="39"/>
      <c r="H4" s="41"/>
      <c r="I4" s="39"/>
      <c r="J4" s="42"/>
      <c r="K4" s="8" t="s">
        <v>17</v>
      </c>
      <c r="L4" s="7" t="s">
        <v>18</v>
      </c>
      <c r="M4" s="46"/>
      <c r="N4" s="47"/>
      <c r="O4" s="9" t="s">
        <v>17</v>
      </c>
      <c r="P4" s="9" t="s">
        <v>18</v>
      </c>
      <c r="Q4" s="9" t="s">
        <v>19</v>
      </c>
      <c r="R4" s="10" t="s">
        <v>20</v>
      </c>
      <c r="S4" s="10" t="s">
        <v>21</v>
      </c>
      <c r="T4" s="8" t="s">
        <v>19</v>
      </c>
    </row>
    <row r="5" spans="1:20" x14ac:dyDescent="0.25">
      <c r="A5" s="23"/>
      <c r="B5" s="23"/>
      <c r="C5" s="23">
        <f>COUNTA(C6:C46)</f>
        <v>41</v>
      </c>
      <c r="D5" s="23"/>
      <c r="E5" s="24"/>
      <c r="F5" s="24"/>
      <c r="G5" s="25"/>
      <c r="H5" s="26"/>
      <c r="I5" s="27">
        <f>SUM(I6:I54)</f>
        <v>5602</v>
      </c>
      <c r="J5" s="19">
        <f>SUM(J6:J54)</f>
        <v>3788</v>
      </c>
      <c r="K5" s="12">
        <f>SUM(K6:K54)</f>
        <v>2404.8000000000002</v>
      </c>
      <c r="L5" s="12">
        <f>SUM(L6:L54)</f>
        <v>1383.2</v>
      </c>
      <c r="M5" s="13">
        <f>COUNTA(M6:M54)</f>
        <v>12</v>
      </c>
      <c r="N5" s="12">
        <f>SUM(N6:N54)</f>
        <v>2093.1570000000002</v>
      </c>
      <c r="O5" s="12">
        <f t="shared" ref="O5:T5" si="1">SUM(O6:O54)</f>
        <v>11341.355</v>
      </c>
      <c r="P5" s="12">
        <f t="shared" si="1"/>
        <v>4712</v>
      </c>
      <c r="Q5" s="12">
        <f t="shared" si="1"/>
        <v>15468.355</v>
      </c>
      <c r="R5" s="12">
        <f t="shared" si="1"/>
        <v>1131</v>
      </c>
      <c r="S5" s="12">
        <f t="shared" si="1"/>
        <v>265</v>
      </c>
      <c r="T5" s="12">
        <f t="shared" si="1"/>
        <v>1396</v>
      </c>
    </row>
    <row r="6" spans="1:20" x14ac:dyDescent="0.25">
      <c r="A6" s="28">
        <v>1</v>
      </c>
      <c r="B6" s="28" t="s">
        <v>51</v>
      </c>
      <c r="C6" s="28">
        <v>2</v>
      </c>
      <c r="D6" s="28" t="s">
        <v>37</v>
      </c>
      <c r="E6" s="25" t="s">
        <v>52</v>
      </c>
      <c r="F6" s="25" t="s">
        <v>53</v>
      </c>
      <c r="G6" s="25" t="s">
        <v>54</v>
      </c>
      <c r="H6" s="26"/>
      <c r="I6" s="28">
        <v>108</v>
      </c>
      <c r="J6" s="20">
        <v>60</v>
      </c>
      <c r="K6" s="14">
        <v>40</v>
      </c>
      <c r="L6" s="14">
        <v>20</v>
      </c>
      <c r="M6" s="8"/>
      <c r="N6" s="8">
        <f>'[1]BONTOD CALUASAN'!H24</f>
        <v>27</v>
      </c>
      <c r="O6" s="8">
        <f>'[1]BONTOD CALUASAN'!I24</f>
        <v>0</v>
      </c>
      <c r="P6" s="8">
        <f>'[1]BONTOD CALUASAN'!J24</f>
        <v>0</v>
      </c>
      <c r="Q6" s="8">
        <f>'[1]BONTOD CALUASAN'!K24</f>
        <v>0</v>
      </c>
      <c r="R6" s="14">
        <f>'[1]BONTOD CALUASAN'!E24</f>
        <v>12</v>
      </c>
      <c r="S6" s="14">
        <f>'[1]BONTOD CALUASAN'!F24</f>
        <v>3</v>
      </c>
      <c r="T6" s="8">
        <f t="shared" ref="T6:T43" si="2">S6+R6</f>
        <v>15</v>
      </c>
    </row>
    <row r="7" spans="1:20" x14ac:dyDescent="0.25">
      <c r="A7" s="28">
        <v>2</v>
      </c>
      <c r="B7" s="28" t="s">
        <v>51</v>
      </c>
      <c r="C7" s="28">
        <v>8</v>
      </c>
      <c r="D7" s="28" t="s">
        <v>37</v>
      </c>
      <c r="E7" s="25" t="s">
        <v>97</v>
      </c>
      <c r="F7" s="25" t="s">
        <v>98</v>
      </c>
      <c r="G7" s="25" t="s">
        <v>99</v>
      </c>
      <c r="H7" s="26"/>
      <c r="I7" s="28">
        <v>60</v>
      </c>
      <c r="J7" s="20">
        <v>150</v>
      </c>
      <c r="K7" s="14">
        <v>60</v>
      </c>
      <c r="L7" s="14">
        <v>90</v>
      </c>
      <c r="M7" s="8"/>
      <c r="N7" s="8"/>
      <c r="O7" s="8"/>
      <c r="P7" s="8"/>
      <c r="Q7" s="8"/>
      <c r="R7" s="14"/>
      <c r="S7" s="11"/>
      <c r="T7" s="8">
        <f t="shared" si="2"/>
        <v>0</v>
      </c>
    </row>
    <row r="8" spans="1:20" x14ac:dyDescent="0.25">
      <c r="A8" s="28">
        <v>3</v>
      </c>
      <c r="B8" s="28" t="s">
        <v>51</v>
      </c>
      <c r="C8" s="28">
        <v>9</v>
      </c>
      <c r="D8" s="28" t="s">
        <v>37</v>
      </c>
      <c r="E8" s="25" t="s">
        <v>103</v>
      </c>
      <c r="F8" s="25" t="s">
        <v>104</v>
      </c>
      <c r="G8" s="25" t="s">
        <v>105</v>
      </c>
      <c r="H8" s="26"/>
      <c r="I8" s="28">
        <v>253</v>
      </c>
      <c r="J8" s="20">
        <v>160</v>
      </c>
      <c r="K8" s="14">
        <v>100</v>
      </c>
      <c r="L8" s="14">
        <v>60</v>
      </c>
      <c r="M8" s="8"/>
      <c r="N8" s="8"/>
      <c r="O8" s="8"/>
      <c r="P8" s="8"/>
      <c r="Q8" s="8"/>
      <c r="R8" s="14"/>
      <c r="S8" s="11"/>
      <c r="T8" s="8">
        <f t="shared" si="2"/>
        <v>0</v>
      </c>
    </row>
    <row r="9" spans="1:20" x14ac:dyDescent="0.25">
      <c r="A9" s="28">
        <v>4</v>
      </c>
      <c r="B9" s="28" t="s">
        <v>51</v>
      </c>
      <c r="C9" s="28">
        <v>13</v>
      </c>
      <c r="D9" s="28" t="s">
        <v>37</v>
      </c>
      <c r="E9" s="25" t="s">
        <v>122</v>
      </c>
      <c r="F9" s="25" t="s">
        <v>123</v>
      </c>
      <c r="G9" s="25" t="s">
        <v>124</v>
      </c>
      <c r="H9" s="26" t="s">
        <v>125</v>
      </c>
      <c r="I9" s="28">
        <v>114</v>
      </c>
      <c r="J9" s="20">
        <v>80</v>
      </c>
      <c r="K9" s="14">
        <v>60</v>
      </c>
      <c r="L9" s="14">
        <v>20</v>
      </c>
      <c r="M9" s="8" t="s">
        <v>44</v>
      </c>
      <c r="N9" s="8">
        <f>'[1]san d mil'!H63</f>
        <v>85</v>
      </c>
      <c r="O9" s="8">
        <f>'[1]san d mil'!I63</f>
        <v>0</v>
      </c>
      <c r="P9" s="8">
        <f>'[1]san d mil'!J63</f>
        <v>0</v>
      </c>
      <c r="Q9" s="8">
        <f>'[1]san d mil'!K63</f>
        <v>0</v>
      </c>
      <c r="R9" s="14">
        <f>'[1]san d mil'!E63</f>
        <v>47</v>
      </c>
      <c r="S9" s="14">
        <f>'[1]san d mil'!F63</f>
        <v>7</v>
      </c>
      <c r="T9" s="8">
        <f t="shared" si="2"/>
        <v>54</v>
      </c>
    </row>
    <row r="10" spans="1:20" x14ac:dyDescent="0.25">
      <c r="A10" s="28">
        <v>5</v>
      </c>
      <c r="B10" s="28" t="s">
        <v>36</v>
      </c>
      <c r="C10" s="28">
        <v>1</v>
      </c>
      <c r="D10" s="28" t="s">
        <v>37</v>
      </c>
      <c r="E10" s="25" t="s">
        <v>38</v>
      </c>
      <c r="F10" s="25" t="s">
        <v>39</v>
      </c>
      <c r="G10" s="25" t="s">
        <v>40</v>
      </c>
      <c r="H10" s="26"/>
      <c r="I10" s="28">
        <v>150</v>
      </c>
      <c r="J10" s="20">
        <v>100</v>
      </c>
      <c r="K10" s="14">
        <f>J10*0.6</f>
        <v>60</v>
      </c>
      <c r="L10" s="14">
        <f>J10-K10</f>
        <v>40</v>
      </c>
      <c r="M10" s="8"/>
      <c r="N10" s="8">
        <f>[1]BASAN!H84</f>
        <v>100</v>
      </c>
      <c r="O10" s="8">
        <f>[1]BASAN!I84</f>
        <v>0</v>
      </c>
      <c r="P10" s="8">
        <f>[1]BASAN!J84</f>
        <v>0</v>
      </c>
      <c r="Q10" s="8">
        <f>[1]BASAN!K84</f>
        <v>0</v>
      </c>
      <c r="R10" s="14">
        <f>[1]BASAN!E84</f>
        <v>66</v>
      </c>
      <c r="S10" s="14">
        <f>[1]BASAN!F84</f>
        <v>9</v>
      </c>
      <c r="T10" s="8">
        <f t="shared" si="2"/>
        <v>75</v>
      </c>
    </row>
    <row r="11" spans="1:20" ht="31.5" x14ac:dyDescent="0.25">
      <c r="A11" s="28">
        <v>6</v>
      </c>
      <c r="B11" s="29" t="s">
        <v>92</v>
      </c>
      <c r="C11" s="28">
        <v>6</v>
      </c>
      <c r="D11" s="28" t="s">
        <v>37</v>
      </c>
      <c r="E11" s="25" t="s">
        <v>93</v>
      </c>
      <c r="F11" s="25" t="s">
        <v>94</v>
      </c>
      <c r="G11" s="25"/>
      <c r="H11" s="26"/>
      <c r="I11" s="28"/>
      <c r="J11" s="20"/>
      <c r="K11" s="14"/>
      <c r="L11" s="14"/>
      <c r="M11" s="8"/>
      <c r="N11" s="8">
        <f>[1]MAMAMIA!H47</f>
        <v>70</v>
      </c>
      <c r="O11" s="8">
        <f>[1]MAMAMIA!I47</f>
        <v>0</v>
      </c>
      <c r="P11" s="8">
        <f>[1]MAMAMIA!J47</f>
        <v>0</v>
      </c>
      <c r="Q11" s="8">
        <f>[1]MAMAMIA!K47</f>
        <v>0</v>
      </c>
      <c r="R11" s="14">
        <f>[1]MAMAMIA!E47</f>
        <v>34</v>
      </c>
      <c r="S11" s="14">
        <f>[1]MAMAMIA!F47</f>
        <v>4</v>
      </c>
      <c r="T11" s="8">
        <f t="shared" si="2"/>
        <v>38</v>
      </c>
    </row>
    <row r="12" spans="1:20" ht="31.5" x14ac:dyDescent="0.25">
      <c r="A12" s="28">
        <v>7</v>
      </c>
      <c r="B12" s="28" t="s">
        <v>55</v>
      </c>
      <c r="C12" s="28">
        <v>3</v>
      </c>
      <c r="D12" s="28" t="s">
        <v>37</v>
      </c>
      <c r="E12" s="25" t="s">
        <v>56</v>
      </c>
      <c r="F12" s="25" t="s">
        <v>57</v>
      </c>
      <c r="G12" s="25" t="s">
        <v>58</v>
      </c>
      <c r="H12" s="26"/>
      <c r="I12" s="28"/>
      <c r="J12" s="20">
        <v>200</v>
      </c>
      <c r="K12" s="14">
        <f>J12*0.8</f>
        <v>160</v>
      </c>
      <c r="L12" s="14">
        <v>40</v>
      </c>
      <c r="M12" s="8"/>
      <c r="N12" s="8">
        <f>'[1]Buenadesta IA INC'!H71</f>
        <v>100.52000000000001</v>
      </c>
      <c r="O12" s="8">
        <f>'[1]Buenadesta IA INC'!I71</f>
        <v>1402.7999999999997</v>
      </c>
      <c r="P12" s="8">
        <f>'[1]Buenadesta IA INC'!J71</f>
        <v>105</v>
      </c>
      <c r="Q12" s="8">
        <f>'[1]Buenadesta IA INC'!K71</f>
        <v>1507.7999999999997</v>
      </c>
      <c r="R12" s="14">
        <f>'[1]Buenadesta IA INC'!E71</f>
        <v>48</v>
      </c>
      <c r="S12" s="14">
        <f>'[1]Buenadesta IA INC'!F71</f>
        <v>14</v>
      </c>
      <c r="T12" s="8">
        <f t="shared" si="2"/>
        <v>62</v>
      </c>
    </row>
    <row r="13" spans="1:20" x14ac:dyDescent="0.25">
      <c r="A13" s="28">
        <v>8</v>
      </c>
      <c r="B13" s="28" t="s">
        <v>55</v>
      </c>
      <c r="C13" s="28">
        <v>4</v>
      </c>
      <c r="D13" s="28" t="s">
        <v>37</v>
      </c>
      <c r="E13" s="25" t="s">
        <v>62</v>
      </c>
      <c r="F13" s="25" t="s">
        <v>63</v>
      </c>
      <c r="G13" s="25" t="s">
        <v>64</v>
      </c>
      <c r="H13" s="26"/>
      <c r="I13" s="28">
        <v>300</v>
      </c>
      <c r="J13" s="20">
        <v>150</v>
      </c>
      <c r="K13" s="14">
        <v>75</v>
      </c>
      <c r="L13" s="14">
        <v>75</v>
      </c>
      <c r="M13" s="8"/>
      <c r="N13" s="8">
        <f>'[1]CARLIM IA'!H69</f>
        <v>53.3</v>
      </c>
      <c r="O13" s="8">
        <f>'[1]CARLIM IA'!I69</f>
        <v>0</v>
      </c>
      <c r="P13" s="8">
        <f>'[1]CARLIM IA'!J69</f>
        <v>0</v>
      </c>
      <c r="Q13" s="8">
        <f>'[1]CARLIM IA'!K69</f>
        <v>0</v>
      </c>
      <c r="R13" s="14">
        <f>'[1]CARLIM IA'!E69</f>
        <v>36</v>
      </c>
      <c r="S13" s="14">
        <f>'[1]CARLIM IA'!F69</f>
        <v>24</v>
      </c>
      <c r="T13" s="8">
        <f t="shared" si="2"/>
        <v>60</v>
      </c>
    </row>
    <row r="14" spans="1:20" x14ac:dyDescent="0.25">
      <c r="A14" s="28">
        <v>9</v>
      </c>
      <c r="B14" s="28" t="s">
        <v>55</v>
      </c>
      <c r="C14" s="28">
        <v>7</v>
      </c>
      <c r="D14" s="28" t="s">
        <v>37</v>
      </c>
      <c r="E14" s="25" t="s">
        <v>95</v>
      </c>
      <c r="F14" s="25" t="s">
        <v>95</v>
      </c>
      <c r="G14" s="25" t="s">
        <v>96</v>
      </c>
      <c r="H14" s="38" t="s">
        <v>162</v>
      </c>
      <c r="I14" s="28">
        <v>202</v>
      </c>
      <c r="J14" s="20">
        <v>150</v>
      </c>
      <c r="K14" s="14">
        <v>75</v>
      </c>
      <c r="L14" s="14">
        <v>75</v>
      </c>
      <c r="M14" s="8" t="s">
        <v>44</v>
      </c>
      <c r="N14" s="8">
        <f>[1]Mandalespi!H85</f>
        <v>149.5</v>
      </c>
      <c r="O14" s="8">
        <f>[1]Mandalespi!I85</f>
        <v>1162.5</v>
      </c>
      <c r="P14" s="8">
        <f>[1]Mandalespi!J85</f>
        <v>1080</v>
      </c>
      <c r="Q14" s="8">
        <f>[1]Mandalespi!K85</f>
        <v>2242.5</v>
      </c>
      <c r="R14" s="14">
        <f>[1]Mandalespi!E85</f>
        <v>65</v>
      </c>
      <c r="S14" s="14">
        <f>[1]Mandalespi!F85</f>
        <v>11</v>
      </c>
      <c r="T14" s="8">
        <f t="shared" si="2"/>
        <v>76</v>
      </c>
    </row>
    <row r="15" spans="1:20" ht="31.5" x14ac:dyDescent="0.25">
      <c r="A15" s="28">
        <v>10</v>
      </c>
      <c r="B15" s="28" t="s">
        <v>55</v>
      </c>
      <c r="C15" s="28">
        <v>11</v>
      </c>
      <c r="D15" s="28" t="s">
        <v>37</v>
      </c>
      <c r="E15" s="25" t="s">
        <v>114</v>
      </c>
      <c r="F15" s="25" t="s">
        <v>115</v>
      </c>
      <c r="G15" s="25" t="s">
        <v>116</v>
      </c>
      <c r="H15" s="26"/>
      <c r="I15" s="28">
        <v>355</v>
      </c>
      <c r="J15" s="20">
        <v>250</v>
      </c>
      <c r="K15" s="14">
        <f>J15*0.6</f>
        <v>150</v>
      </c>
      <c r="L15" s="14">
        <f>J15-K15</f>
        <v>100</v>
      </c>
      <c r="M15" s="8"/>
      <c r="N15" s="8">
        <f>'[1]SALEKA IA'!H149</f>
        <v>193.90000000000003</v>
      </c>
      <c r="O15" s="8">
        <f>'[1]SALEKA IA'!I149</f>
        <v>0</v>
      </c>
      <c r="P15" s="8">
        <f>'[1]SALEKA IA'!J149</f>
        <v>0</v>
      </c>
      <c r="Q15" s="8">
        <f>'[1]SALEKA IA'!K149</f>
        <v>0</v>
      </c>
      <c r="R15" s="14">
        <f>'[1]SALEKA IA'!E149</f>
        <v>124</v>
      </c>
      <c r="S15" s="14">
        <f>'[1]SALEKA IA'!F149</f>
        <v>16</v>
      </c>
      <c r="T15" s="8">
        <f t="shared" si="2"/>
        <v>140</v>
      </c>
    </row>
    <row r="16" spans="1:20" x14ac:dyDescent="0.25">
      <c r="A16" s="28">
        <v>11</v>
      </c>
      <c r="B16" s="28" t="s">
        <v>55</v>
      </c>
      <c r="C16" s="28">
        <v>15</v>
      </c>
      <c r="D16" s="28" t="s">
        <v>37</v>
      </c>
      <c r="E16" s="25" t="s">
        <v>128</v>
      </c>
      <c r="F16" s="25" t="s">
        <v>129</v>
      </c>
      <c r="G16" s="25" t="s">
        <v>130</v>
      </c>
      <c r="H16" s="26"/>
      <c r="I16" s="28">
        <v>130</v>
      </c>
      <c r="J16" s="20">
        <v>100</v>
      </c>
      <c r="K16" s="14">
        <v>80</v>
      </c>
      <c r="L16" s="14">
        <v>20</v>
      </c>
      <c r="M16" s="8"/>
      <c r="N16" s="8"/>
      <c r="O16" s="8"/>
      <c r="P16" s="8"/>
      <c r="Q16" s="8"/>
      <c r="R16" s="14"/>
      <c r="S16" s="11"/>
      <c r="T16" s="8">
        <f t="shared" si="2"/>
        <v>0</v>
      </c>
    </row>
    <row r="17" spans="1:20" x14ac:dyDescent="0.25">
      <c r="A17" s="28">
        <v>12</v>
      </c>
      <c r="B17" s="28" t="s">
        <v>55</v>
      </c>
      <c r="C17" s="28">
        <v>16</v>
      </c>
      <c r="D17" s="28" t="s">
        <v>37</v>
      </c>
      <c r="E17" s="25" t="s">
        <v>137</v>
      </c>
      <c r="F17" s="25" t="s">
        <v>138</v>
      </c>
      <c r="G17" s="25"/>
      <c r="H17" s="26"/>
      <c r="I17" s="28"/>
      <c r="J17" s="20">
        <v>120</v>
      </c>
      <c r="K17" s="14">
        <f>J17*0.6</f>
        <v>72</v>
      </c>
      <c r="L17" s="14">
        <f>J17-K17</f>
        <v>48</v>
      </c>
      <c r="M17" s="8"/>
      <c r="N17" s="8"/>
      <c r="O17" s="8"/>
      <c r="P17" s="8"/>
      <c r="Q17" s="8"/>
      <c r="R17" s="14"/>
      <c r="S17" s="11"/>
      <c r="T17" s="8">
        <f t="shared" si="2"/>
        <v>0</v>
      </c>
    </row>
    <row r="18" spans="1:20" ht="31.5" x14ac:dyDescent="0.25">
      <c r="A18" s="28">
        <v>13</v>
      </c>
      <c r="B18" s="28" t="s">
        <v>144</v>
      </c>
      <c r="C18" s="28">
        <v>17</v>
      </c>
      <c r="D18" s="28" t="s">
        <v>37</v>
      </c>
      <c r="E18" s="25" t="s">
        <v>145</v>
      </c>
      <c r="F18" s="25" t="s">
        <v>146</v>
      </c>
      <c r="G18" s="25"/>
      <c r="H18" s="26"/>
      <c r="I18" s="28"/>
      <c r="J18" s="20"/>
      <c r="K18" s="14"/>
      <c r="L18" s="14"/>
      <c r="M18" s="8"/>
      <c r="N18" s="8">
        <f>[1]UnitedProhance!H161</f>
        <v>188</v>
      </c>
      <c r="O18" s="8">
        <f>[1]UnitedProhance!I161</f>
        <v>930</v>
      </c>
      <c r="P18" s="8">
        <f>[1]UnitedProhance!J161</f>
        <v>495</v>
      </c>
      <c r="Q18" s="8">
        <f>[1]UnitedProhance!K161</f>
        <v>1425</v>
      </c>
      <c r="R18" s="14">
        <f>[1]UnitedProhance!E161</f>
        <v>122</v>
      </c>
      <c r="S18" s="14">
        <f>[1]UnitedProhance!F161</f>
        <v>25</v>
      </c>
      <c r="T18" s="8">
        <f t="shared" si="2"/>
        <v>147</v>
      </c>
    </row>
    <row r="19" spans="1:20" x14ac:dyDescent="0.25">
      <c r="A19" s="28">
        <v>14</v>
      </c>
      <c r="B19" s="28" t="s">
        <v>31</v>
      </c>
      <c r="C19" s="28">
        <v>1</v>
      </c>
      <c r="D19" s="28" t="s">
        <v>32</v>
      </c>
      <c r="E19" s="25" t="s">
        <v>33</v>
      </c>
      <c r="F19" s="25" t="s">
        <v>34</v>
      </c>
      <c r="G19" s="25" t="s">
        <v>35</v>
      </c>
      <c r="H19" s="26"/>
      <c r="I19" s="28">
        <v>240</v>
      </c>
      <c r="J19" s="20">
        <v>75</v>
      </c>
      <c r="K19" s="14">
        <v>50</v>
      </c>
      <c r="L19" s="14">
        <v>25</v>
      </c>
      <c r="M19" s="8"/>
      <c r="N19" s="8"/>
      <c r="O19" s="8"/>
      <c r="P19" s="8"/>
      <c r="Q19" s="8"/>
      <c r="R19" s="14"/>
      <c r="S19" s="11"/>
      <c r="T19" s="8">
        <f t="shared" si="2"/>
        <v>0</v>
      </c>
    </row>
    <row r="20" spans="1:20" x14ac:dyDescent="0.25">
      <c r="A20" s="28">
        <v>15</v>
      </c>
      <c r="B20" s="28" t="s">
        <v>31</v>
      </c>
      <c r="C20" s="28">
        <v>3</v>
      </c>
      <c r="D20" s="28" t="s">
        <v>32</v>
      </c>
      <c r="E20" s="25" t="s">
        <v>59</v>
      </c>
      <c r="F20" s="25" t="s">
        <v>60</v>
      </c>
      <c r="G20" s="25" t="s">
        <v>61</v>
      </c>
      <c r="H20" s="37" t="s">
        <v>161</v>
      </c>
      <c r="I20" s="28">
        <v>170</v>
      </c>
      <c r="J20" s="20">
        <v>100</v>
      </c>
      <c r="K20" s="14">
        <v>100</v>
      </c>
      <c r="L20" s="14">
        <v>0</v>
      </c>
      <c r="M20" s="8"/>
      <c r="N20" s="8"/>
      <c r="O20" s="8"/>
      <c r="P20" s="8"/>
      <c r="Q20" s="8"/>
      <c r="R20" s="14"/>
      <c r="S20" s="11"/>
      <c r="T20" s="8">
        <f t="shared" si="2"/>
        <v>0</v>
      </c>
    </row>
    <row r="21" spans="1:20" ht="18" customHeight="1" x14ac:dyDescent="0.25">
      <c r="A21" s="28">
        <v>16</v>
      </c>
      <c r="B21" s="28" t="s">
        <v>31</v>
      </c>
      <c r="C21" s="28">
        <v>4</v>
      </c>
      <c r="D21" s="28" t="s">
        <v>32</v>
      </c>
      <c r="E21" s="25" t="s">
        <v>68</v>
      </c>
      <c r="F21" s="25" t="s">
        <v>69</v>
      </c>
      <c r="G21" s="25" t="s">
        <v>70</v>
      </c>
      <c r="H21" s="26"/>
      <c r="I21" s="28">
        <v>260</v>
      </c>
      <c r="J21" s="20">
        <v>100</v>
      </c>
      <c r="K21" s="14">
        <f>J21*0.6</f>
        <v>60</v>
      </c>
      <c r="L21" s="14">
        <f>J21-K21</f>
        <v>40</v>
      </c>
      <c r="M21" s="8" t="s">
        <v>44</v>
      </c>
      <c r="N21" s="8">
        <f>[1]CORALIS!H85</f>
        <v>86.5</v>
      </c>
      <c r="O21" s="8">
        <f>[1]CORALIS!I85</f>
        <v>485.75</v>
      </c>
      <c r="P21" s="8">
        <f>[1]CORALIS!J85</f>
        <v>545.75</v>
      </c>
      <c r="Q21" s="8">
        <f>[1]CORALIS!K85</f>
        <v>446.5</v>
      </c>
      <c r="R21" s="14">
        <f>[1]CORALIS!E85</f>
        <v>39</v>
      </c>
      <c r="S21" s="14">
        <f>[1]CORALIS!F85</f>
        <v>11</v>
      </c>
      <c r="T21" s="8">
        <f t="shared" si="2"/>
        <v>50</v>
      </c>
    </row>
    <row r="22" spans="1:20" x14ac:dyDescent="0.25">
      <c r="A22" s="28">
        <v>17</v>
      </c>
      <c r="B22" s="28" t="s">
        <v>31</v>
      </c>
      <c r="C22" s="28">
        <v>5</v>
      </c>
      <c r="D22" s="28" t="s">
        <v>32</v>
      </c>
      <c r="E22" s="25" t="s">
        <v>71</v>
      </c>
      <c r="F22" s="25" t="s">
        <v>72</v>
      </c>
      <c r="G22" s="25" t="s">
        <v>73</v>
      </c>
      <c r="H22" s="26"/>
      <c r="I22" s="28">
        <v>250</v>
      </c>
      <c r="J22" s="20">
        <v>100</v>
      </c>
      <c r="K22" s="14">
        <v>100</v>
      </c>
      <c r="L22" s="14">
        <v>0</v>
      </c>
      <c r="M22" s="8" t="s">
        <v>44</v>
      </c>
      <c r="N22" s="8">
        <f>'[1]Corazon Lat F'!H48</f>
        <v>59</v>
      </c>
      <c r="O22" s="8">
        <f>'[1]Corazon Lat F'!I48</f>
        <v>630</v>
      </c>
      <c r="P22" s="8">
        <f>'[1]Corazon Lat F'!J48</f>
        <v>255</v>
      </c>
      <c r="Q22" s="8">
        <f>'[1]Corazon Lat F'!K48</f>
        <v>885</v>
      </c>
      <c r="R22" s="14">
        <f>'[1]Corazon Lat F'!E48</f>
        <v>34</v>
      </c>
      <c r="S22" s="14">
        <f>'[1]Corazon Lat F'!F48</f>
        <v>5</v>
      </c>
      <c r="T22" s="8">
        <f t="shared" si="2"/>
        <v>39</v>
      </c>
    </row>
    <row r="23" spans="1:20" x14ac:dyDescent="0.25">
      <c r="A23" s="28">
        <v>18</v>
      </c>
      <c r="B23" s="28" t="s">
        <v>31</v>
      </c>
      <c r="C23" s="28">
        <v>10</v>
      </c>
      <c r="D23" s="28" t="s">
        <v>32</v>
      </c>
      <c r="E23" s="25" t="s">
        <v>109</v>
      </c>
      <c r="F23" s="25" t="s">
        <v>110</v>
      </c>
      <c r="G23" s="25"/>
      <c r="H23" s="26"/>
      <c r="I23" s="28"/>
      <c r="J23" s="20"/>
      <c r="K23" s="14"/>
      <c r="L23" s="14"/>
      <c r="M23" s="8" t="s">
        <v>44</v>
      </c>
      <c r="N23" s="8">
        <f>'[1]NINNEW-C'!H47</f>
        <v>41.9</v>
      </c>
      <c r="O23" s="8">
        <f>'[1]NINNEW-C'!I47</f>
        <v>628.5</v>
      </c>
      <c r="P23" s="8">
        <f>'[1]NINNEW-C'!J47</f>
        <v>0</v>
      </c>
      <c r="Q23" s="8">
        <f>'[1]NINNEW-C'!K47</f>
        <v>628.5</v>
      </c>
      <c r="R23" s="14">
        <f>'[1]NINNEW-C'!E47</f>
        <v>34</v>
      </c>
      <c r="S23" s="14">
        <f>'[1]NINNEW-C'!F47</f>
        <v>4</v>
      </c>
      <c r="T23" s="8">
        <f t="shared" si="2"/>
        <v>38</v>
      </c>
    </row>
    <row r="24" spans="1:20" x14ac:dyDescent="0.25">
      <c r="A24" s="28">
        <v>19</v>
      </c>
      <c r="B24" s="28" t="s">
        <v>28</v>
      </c>
      <c r="C24" s="28">
        <v>1</v>
      </c>
      <c r="D24" s="28" t="s">
        <v>28</v>
      </c>
      <c r="E24" s="25" t="s">
        <v>29</v>
      </c>
      <c r="F24" s="25" t="s">
        <v>29</v>
      </c>
      <c r="G24" s="25" t="s">
        <v>30</v>
      </c>
      <c r="H24" s="26"/>
      <c r="I24" s="28">
        <v>50</v>
      </c>
      <c r="J24" s="20">
        <v>50</v>
      </c>
      <c r="K24" s="14">
        <f>J24*0.6</f>
        <v>30</v>
      </c>
      <c r="L24" s="14">
        <f>J24-K24</f>
        <v>20</v>
      </c>
      <c r="M24" s="8"/>
      <c r="N24" s="8"/>
      <c r="O24" s="8"/>
      <c r="P24" s="8"/>
      <c r="Q24" s="8"/>
      <c r="R24" s="14"/>
      <c r="S24" s="11"/>
      <c r="T24" s="8">
        <f t="shared" si="2"/>
        <v>0</v>
      </c>
    </row>
    <row r="25" spans="1:20" x14ac:dyDescent="0.25">
      <c r="A25" s="28">
        <v>20</v>
      </c>
      <c r="B25" s="28" t="s">
        <v>28</v>
      </c>
      <c r="C25" s="28">
        <v>2</v>
      </c>
      <c r="D25" s="28" t="s">
        <v>28</v>
      </c>
      <c r="E25" s="25" t="s">
        <v>45</v>
      </c>
      <c r="F25" s="25" t="s">
        <v>45</v>
      </c>
      <c r="G25" s="25" t="s">
        <v>46</v>
      </c>
      <c r="H25" s="26" t="s">
        <v>47</v>
      </c>
      <c r="I25" s="28">
        <v>74</v>
      </c>
      <c r="J25" s="20">
        <v>74</v>
      </c>
      <c r="K25" s="14">
        <f>J25*0.6</f>
        <v>44.4</v>
      </c>
      <c r="L25" s="14">
        <f>J25-K25</f>
        <v>29.6</v>
      </c>
      <c r="M25" s="8"/>
      <c r="N25" s="8"/>
      <c r="O25" s="8"/>
      <c r="P25" s="8"/>
      <c r="Q25" s="8"/>
      <c r="R25" s="14"/>
      <c r="S25" s="11"/>
      <c r="T25" s="8">
        <f t="shared" si="2"/>
        <v>0</v>
      </c>
    </row>
    <row r="26" spans="1:20" ht="15.6" customHeight="1" x14ac:dyDescent="0.25">
      <c r="A26" s="28">
        <v>21</v>
      </c>
      <c r="B26" s="28" t="s">
        <v>28</v>
      </c>
      <c r="C26" s="28">
        <v>4</v>
      </c>
      <c r="D26" s="28" t="s">
        <v>28</v>
      </c>
      <c r="E26" s="25" t="s">
        <v>65</v>
      </c>
      <c r="F26" s="25" t="s">
        <v>65</v>
      </c>
      <c r="G26" s="25" t="s">
        <v>66</v>
      </c>
      <c r="H26" s="26" t="s">
        <v>67</v>
      </c>
      <c r="I26" s="28">
        <v>80</v>
      </c>
      <c r="J26" s="20">
        <v>50</v>
      </c>
      <c r="K26" s="14">
        <f>J26*0.6</f>
        <v>30</v>
      </c>
      <c r="L26" s="14">
        <f>J26-K26</f>
        <v>20</v>
      </c>
      <c r="M26" s="8"/>
      <c r="N26" s="8"/>
      <c r="O26" s="8"/>
      <c r="P26" s="8"/>
      <c r="Q26" s="8"/>
      <c r="R26" s="14"/>
      <c r="S26" s="11"/>
      <c r="T26" s="8">
        <f t="shared" si="2"/>
        <v>0</v>
      </c>
    </row>
    <row r="27" spans="1:20" ht="31.5" x14ac:dyDescent="0.25">
      <c r="A27" s="28">
        <v>22</v>
      </c>
      <c r="B27" s="28" t="s">
        <v>28</v>
      </c>
      <c r="C27" s="28">
        <v>5</v>
      </c>
      <c r="D27" s="28" t="s">
        <v>28</v>
      </c>
      <c r="E27" s="25" t="s">
        <v>74</v>
      </c>
      <c r="F27" s="25" t="s">
        <v>74</v>
      </c>
      <c r="G27" s="25" t="s">
        <v>75</v>
      </c>
      <c r="H27" s="26" t="s">
        <v>76</v>
      </c>
      <c r="I27" s="28">
        <v>18</v>
      </c>
      <c r="J27" s="20">
        <v>9</v>
      </c>
      <c r="K27" s="14">
        <f>J27*0.6</f>
        <v>5.3999999999999995</v>
      </c>
      <c r="L27" s="14">
        <f>J27-K27</f>
        <v>3.6000000000000005</v>
      </c>
      <c r="M27" s="8"/>
      <c r="N27" s="8"/>
      <c r="O27" s="8"/>
      <c r="P27" s="8"/>
      <c r="Q27" s="8"/>
      <c r="R27" s="14"/>
      <c r="S27" s="11"/>
      <c r="T27" s="8">
        <f t="shared" si="2"/>
        <v>0</v>
      </c>
    </row>
    <row r="28" spans="1:20" ht="31.5" x14ac:dyDescent="0.25">
      <c r="A28" s="28">
        <v>23</v>
      </c>
      <c r="B28" s="28" t="s">
        <v>28</v>
      </c>
      <c r="C28" s="28">
        <v>6</v>
      </c>
      <c r="D28" s="28" t="s">
        <v>28</v>
      </c>
      <c r="E28" s="25" t="s">
        <v>86</v>
      </c>
      <c r="F28" s="25" t="s">
        <v>86</v>
      </c>
      <c r="G28" s="25" t="s">
        <v>87</v>
      </c>
      <c r="H28" s="30" t="s">
        <v>88</v>
      </c>
      <c r="I28" s="29">
        <v>100</v>
      </c>
      <c r="J28" s="20">
        <v>80</v>
      </c>
      <c r="K28" s="14">
        <v>80</v>
      </c>
      <c r="L28" s="14"/>
      <c r="M28" s="8"/>
      <c r="N28" s="8"/>
      <c r="O28" s="8"/>
      <c r="P28" s="8"/>
      <c r="Q28" s="8"/>
      <c r="R28" s="14"/>
      <c r="S28" s="11"/>
      <c r="T28" s="8">
        <f t="shared" si="2"/>
        <v>0</v>
      </c>
    </row>
    <row r="29" spans="1:20" x14ac:dyDescent="0.25">
      <c r="A29" s="28">
        <v>24</v>
      </c>
      <c r="B29" s="28" t="s">
        <v>28</v>
      </c>
      <c r="C29" s="28">
        <v>3</v>
      </c>
      <c r="D29" s="28" t="s">
        <v>28</v>
      </c>
      <c r="E29" s="25" t="s">
        <v>89</v>
      </c>
      <c r="F29" s="25" t="s">
        <v>89</v>
      </c>
      <c r="G29" s="25" t="s">
        <v>90</v>
      </c>
      <c r="H29" s="26" t="s">
        <v>91</v>
      </c>
      <c r="I29" s="28">
        <v>85</v>
      </c>
      <c r="J29" s="20">
        <v>45</v>
      </c>
      <c r="K29" s="14">
        <f t="shared" ref="K29:K37" si="3">J29*0.6</f>
        <v>27</v>
      </c>
      <c r="L29" s="14">
        <f t="shared" ref="L29:L37" si="4">J29-K29</f>
        <v>18</v>
      </c>
      <c r="M29" s="8"/>
      <c r="N29" s="8"/>
      <c r="O29" s="8"/>
      <c r="P29" s="8"/>
      <c r="Q29" s="8"/>
      <c r="R29" s="14"/>
      <c r="S29" s="11"/>
      <c r="T29" s="8">
        <f t="shared" si="2"/>
        <v>0</v>
      </c>
    </row>
    <row r="30" spans="1:20" ht="31.5" x14ac:dyDescent="0.25">
      <c r="A30" s="28">
        <v>25</v>
      </c>
      <c r="B30" s="28" t="s">
        <v>28</v>
      </c>
      <c r="C30" s="28">
        <v>7</v>
      </c>
      <c r="D30" s="28" t="s">
        <v>28</v>
      </c>
      <c r="E30" s="25" t="s">
        <v>111</v>
      </c>
      <c r="F30" s="25" t="s">
        <v>111</v>
      </c>
      <c r="G30" s="25" t="s">
        <v>112</v>
      </c>
      <c r="H30" s="26" t="s">
        <v>113</v>
      </c>
      <c r="I30" s="28">
        <v>17</v>
      </c>
      <c r="J30" s="20">
        <v>5</v>
      </c>
      <c r="K30" s="14">
        <f t="shared" si="3"/>
        <v>3</v>
      </c>
      <c r="L30" s="14">
        <f t="shared" si="4"/>
        <v>2</v>
      </c>
      <c r="M30" s="8"/>
      <c r="N30" s="8"/>
      <c r="O30" s="8"/>
      <c r="P30" s="8"/>
      <c r="Q30" s="8"/>
      <c r="R30" s="14"/>
      <c r="S30" s="11"/>
      <c r="T30" s="8">
        <f t="shared" si="2"/>
        <v>0</v>
      </c>
    </row>
    <row r="31" spans="1:20" x14ac:dyDescent="0.25">
      <c r="A31" s="28">
        <v>26</v>
      </c>
      <c r="B31" s="28" t="s">
        <v>28</v>
      </c>
      <c r="C31" s="28">
        <v>8</v>
      </c>
      <c r="D31" s="28" t="s">
        <v>28</v>
      </c>
      <c r="E31" s="25" t="s">
        <v>119</v>
      </c>
      <c r="F31" s="25" t="s">
        <v>119</v>
      </c>
      <c r="G31" s="25" t="s">
        <v>120</v>
      </c>
      <c r="H31" s="26" t="s">
        <v>121</v>
      </c>
      <c r="I31" s="28"/>
      <c r="J31" s="20"/>
      <c r="K31" s="14">
        <f t="shared" si="3"/>
        <v>0</v>
      </c>
      <c r="L31" s="14">
        <f t="shared" si="4"/>
        <v>0</v>
      </c>
      <c r="M31" s="8"/>
      <c r="N31" s="8"/>
      <c r="O31" s="8"/>
      <c r="P31" s="8"/>
      <c r="Q31" s="8"/>
      <c r="R31" s="14"/>
      <c r="S31" s="11"/>
      <c r="T31" s="8">
        <f t="shared" si="2"/>
        <v>0</v>
      </c>
    </row>
    <row r="32" spans="1:20" x14ac:dyDescent="0.25">
      <c r="A32" s="28">
        <v>27</v>
      </c>
      <c r="B32" s="28" t="s">
        <v>28</v>
      </c>
      <c r="C32" s="28">
        <v>9</v>
      </c>
      <c r="D32" s="28" t="s">
        <v>28</v>
      </c>
      <c r="E32" s="25" t="s">
        <v>131</v>
      </c>
      <c r="F32" s="25" t="s">
        <v>131</v>
      </c>
      <c r="G32" s="25" t="s">
        <v>132</v>
      </c>
      <c r="H32" s="26" t="s">
        <v>133</v>
      </c>
      <c r="I32" s="28">
        <v>41</v>
      </c>
      <c r="J32" s="20">
        <v>25</v>
      </c>
      <c r="K32" s="14">
        <f t="shared" si="3"/>
        <v>15</v>
      </c>
      <c r="L32" s="14">
        <f t="shared" si="4"/>
        <v>10</v>
      </c>
      <c r="M32" s="8"/>
      <c r="N32" s="8"/>
      <c r="O32" s="8"/>
      <c r="P32" s="8"/>
      <c r="Q32" s="8"/>
      <c r="R32" s="14"/>
      <c r="S32" s="11"/>
      <c r="T32" s="8">
        <f t="shared" si="2"/>
        <v>0</v>
      </c>
    </row>
    <row r="33" spans="1:20" x14ac:dyDescent="0.25">
      <c r="A33" s="28">
        <v>28</v>
      </c>
      <c r="B33" s="28" t="s">
        <v>28</v>
      </c>
      <c r="C33" s="28">
        <v>10</v>
      </c>
      <c r="D33" s="28" t="s">
        <v>28</v>
      </c>
      <c r="E33" s="25" t="s">
        <v>134</v>
      </c>
      <c r="F33" s="25" t="s">
        <v>134</v>
      </c>
      <c r="G33" s="25" t="s">
        <v>135</v>
      </c>
      <c r="H33" s="26" t="s">
        <v>136</v>
      </c>
      <c r="I33" s="28">
        <v>49</v>
      </c>
      <c r="J33" s="20">
        <v>45</v>
      </c>
      <c r="K33" s="14">
        <f t="shared" si="3"/>
        <v>27</v>
      </c>
      <c r="L33" s="14">
        <f t="shared" si="4"/>
        <v>18</v>
      </c>
      <c r="M33" s="8"/>
      <c r="N33" s="8"/>
      <c r="O33" s="8"/>
      <c r="P33" s="8"/>
      <c r="Q33" s="8"/>
      <c r="R33" s="14"/>
      <c r="S33" s="11"/>
      <c r="T33" s="8">
        <f t="shared" si="2"/>
        <v>0</v>
      </c>
    </row>
    <row r="34" spans="1:20" ht="30" customHeight="1" x14ac:dyDescent="0.25">
      <c r="A34" s="28">
        <v>29</v>
      </c>
      <c r="B34" s="28" t="s">
        <v>22</v>
      </c>
      <c r="C34" s="28">
        <v>1</v>
      </c>
      <c r="D34" s="28" t="s">
        <v>23</v>
      </c>
      <c r="E34" s="25" t="s">
        <v>24</v>
      </c>
      <c r="F34" s="25" t="s">
        <v>25</v>
      </c>
      <c r="G34" s="25" t="s">
        <v>26</v>
      </c>
      <c r="H34" s="26"/>
      <c r="I34" s="28">
        <v>211</v>
      </c>
      <c r="J34" s="20">
        <v>125</v>
      </c>
      <c r="K34" s="14">
        <f t="shared" si="3"/>
        <v>75</v>
      </c>
      <c r="L34" s="14">
        <f t="shared" si="4"/>
        <v>50</v>
      </c>
      <c r="M34" s="8" t="s">
        <v>27</v>
      </c>
      <c r="N34" s="8">
        <f>[1]AA1A2!H54</f>
        <v>107</v>
      </c>
      <c r="O34" s="8">
        <f>[1]AA1A2!I54</f>
        <v>1365</v>
      </c>
      <c r="P34" s="8">
        <f>[1]AA1A2!J54</f>
        <v>240</v>
      </c>
      <c r="Q34" s="8">
        <f>[1]AA1A2!K54</f>
        <v>1605</v>
      </c>
      <c r="R34" s="14">
        <f>[1]AA1A2!E54</f>
        <v>29</v>
      </c>
      <c r="S34" s="14">
        <f>[1]AA1A2!F54</f>
        <v>16</v>
      </c>
      <c r="T34" s="8">
        <f t="shared" si="2"/>
        <v>45</v>
      </c>
    </row>
    <row r="35" spans="1:20" x14ac:dyDescent="0.25">
      <c r="A35" s="28">
        <v>30</v>
      </c>
      <c r="B35" s="28" t="s">
        <v>22</v>
      </c>
      <c r="C35" s="28">
        <v>2</v>
      </c>
      <c r="D35" s="28" t="s">
        <v>32</v>
      </c>
      <c r="E35" s="25" t="s">
        <v>41</v>
      </c>
      <c r="F35" s="25" t="s">
        <v>42</v>
      </c>
      <c r="G35" s="25" t="s">
        <v>43</v>
      </c>
      <c r="H35" s="30"/>
      <c r="I35" s="29">
        <v>233</v>
      </c>
      <c r="J35" s="20">
        <v>150</v>
      </c>
      <c r="K35" s="14">
        <f t="shared" si="3"/>
        <v>90</v>
      </c>
      <c r="L35" s="14">
        <f t="shared" si="4"/>
        <v>60</v>
      </c>
      <c r="M35" s="8" t="s">
        <v>44</v>
      </c>
      <c r="N35" s="8">
        <f>[1]BAYONGANENDPNT!H147</f>
        <v>150.95000000000002</v>
      </c>
      <c r="O35" s="8">
        <f>[1]BAYONGANENDPNT!I147</f>
        <v>1594.5</v>
      </c>
      <c r="P35" s="8">
        <f>[1]BAYONGANENDPNT!J147</f>
        <v>669.75</v>
      </c>
      <c r="Q35" s="8">
        <f>[1]BAYONGANENDPNT!K147</f>
        <v>2264.25</v>
      </c>
      <c r="R35" s="14">
        <f>[1]BAYONGANENDPNT!E147</f>
        <v>107</v>
      </c>
      <c r="S35" s="14">
        <f>[1]BAYONGANENDPNT!F147</f>
        <v>31</v>
      </c>
      <c r="T35" s="8">
        <f t="shared" si="2"/>
        <v>138</v>
      </c>
    </row>
    <row r="36" spans="1:20" x14ac:dyDescent="0.25">
      <c r="A36" s="28">
        <v>31</v>
      </c>
      <c r="B36" s="28" t="s">
        <v>22</v>
      </c>
      <c r="C36" s="28">
        <v>2</v>
      </c>
      <c r="D36" s="28" t="s">
        <v>23</v>
      </c>
      <c r="E36" s="25" t="s">
        <v>48</v>
      </c>
      <c r="F36" s="25" t="s">
        <v>49</v>
      </c>
      <c r="G36" s="25" t="s">
        <v>50</v>
      </c>
      <c r="H36" s="26"/>
      <c r="I36" s="28">
        <v>300</v>
      </c>
      <c r="J36" s="20">
        <v>200</v>
      </c>
      <c r="K36" s="14">
        <f t="shared" si="3"/>
        <v>120</v>
      </c>
      <c r="L36" s="14">
        <f t="shared" si="4"/>
        <v>80</v>
      </c>
      <c r="M36" s="8"/>
      <c r="N36" s="8">
        <f>[1]BODCASACAL!H29</f>
        <v>27.6</v>
      </c>
      <c r="O36" s="8">
        <f>[1]BODCASACAL!I29</f>
        <v>414</v>
      </c>
      <c r="P36" s="8">
        <f>[1]BODCASACAL!J29</f>
        <v>0</v>
      </c>
      <c r="Q36" s="8">
        <f>[1]BODCASACAL!K29</f>
        <v>414</v>
      </c>
      <c r="R36" s="14">
        <f>[1]BODCASACAL!E29</f>
        <v>18</v>
      </c>
      <c r="S36" s="14">
        <f>[1]BODCASACAL!F29</f>
        <v>2</v>
      </c>
      <c r="T36" s="8">
        <f t="shared" si="2"/>
        <v>20</v>
      </c>
    </row>
    <row r="37" spans="1:20" x14ac:dyDescent="0.25">
      <c r="A37" s="28">
        <v>32</v>
      </c>
      <c r="B37" s="28" t="s">
        <v>22</v>
      </c>
      <c r="C37" s="28">
        <v>6</v>
      </c>
      <c r="D37" s="28" t="s">
        <v>32</v>
      </c>
      <c r="E37" s="25" t="s">
        <v>77</v>
      </c>
      <c r="F37" s="25" t="s">
        <v>78</v>
      </c>
      <c r="G37" s="25" t="s">
        <v>79</v>
      </c>
      <c r="H37" s="26"/>
      <c r="I37" s="28">
        <v>300</v>
      </c>
      <c r="J37" s="20">
        <v>150</v>
      </c>
      <c r="K37" s="14">
        <f t="shared" si="3"/>
        <v>90</v>
      </c>
      <c r="L37" s="14">
        <f t="shared" si="4"/>
        <v>60</v>
      </c>
      <c r="M37" s="8" t="s">
        <v>44</v>
      </c>
      <c r="N37" s="8">
        <f>[1]GABIBU!H46</f>
        <v>37.686999999999998</v>
      </c>
      <c r="O37" s="8">
        <f>[1]GABIBU!I46</f>
        <v>505.30500000000006</v>
      </c>
      <c r="P37" s="8">
        <f>[1]GABIBU!J46</f>
        <v>60</v>
      </c>
      <c r="Q37" s="8">
        <f>[1]GABIBU!K46</f>
        <v>565.30500000000006</v>
      </c>
      <c r="R37" s="14">
        <f>[1]GABIBU!E46</f>
        <v>29</v>
      </c>
      <c r="S37" s="14">
        <f>[1]GABIBU!F46</f>
        <v>8</v>
      </c>
      <c r="T37" s="8">
        <f t="shared" si="2"/>
        <v>37</v>
      </c>
    </row>
    <row r="38" spans="1:20" x14ac:dyDescent="0.25">
      <c r="A38" s="28">
        <v>33</v>
      </c>
      <c r="B38" s="28" t="s">
        <v>22</v>
      </c>
      <c r="C38" s="28">
        <v>7</v>
      </c>
      <c r="D38" s="28" t="s">
        <v>32</v>
      </c>
      <c r="E38" s="25" t="s">
        <v>80</v>
      </c>
      <c r="F38" s="25" t="s">
        <v>78</v>
      </c>
      <c r="G38" s="25" t="s">
        <v>81</v>
      </c>
      <c r="H38" s="26"/>
      <c r="I38" s="28"/>
      <c r="J38" s="20"/>
      <c r="K38" s="14"/>
      <c r="L38" s="14"/>
      <c r="M38" s="8">
        <v>100</v>
      </c>
      <c r="N38" s="8">
        <f>[1]GBL!I88</f>
        <v>96.5</v>
      </c>
      <c r="O38" s="8">
        <f>[1]GBL!J88</f>
        <v>727.5</v>
      </c>
      <c r="P38" s="8">
        <f>[1]GBL!K88</f>
        <v>720</v>
      </c>
      <c r="Q38" s="8">
        <f>[1]GBL!L88</f>
        <v>1447.5</v>
      </c>
      <c r="R38" s="14">
        <f>[1]GBL!F88</f>
        <v>59</v>
      </c>
      <c r="S38" s="14">
        <f>[1]GBL!G88</f>
        <v>20</v>
      </c>
      <c r="T38" s="8">
        <f t="shared" si="2"/>
        <v>79</v>
      </c>
    </row>
    <row r="39" spans="1:20" x14ac:dyDescent="0.25">
      <c r="A39" s="28">
        <v>34</v>
      </c>
      <c r="B39" s="28" t="s">
        <v>22</v>
      </c>
      <c r="C39" s="28">
        <v>8</v>
      </c>
      <c r="D39" s="28" t="s">
        <v>32</v>
      </c>
      <c r="E39" s="25" t="s">
        <v>82</v>
      </c>
      <c r="F39" s="25" t="s">
        <v>83</v>
      </c>
      <c r="G39" s="25" t="s">
        <v>84</v>
      </c>
      <c r="H39" s="26"/>
      <c r="I39" s="28">
        <v>350</v>
      </c>
      <c r="J39" s="20">
        <v>100</v>
      </c>
      <c r="K39" s="14">
        <f>J39*0.6</f>
        <v>60</v>
      </c>
      <c r="L39" s="14">
        <f>J39-K39</f>
        <v>40</v>
      </c>
      <c r="M39" s="8"/>
      <c r="N39" s="8"/>
      <c r="O39" s="8"/>
      <c r="P39" s="8"/>
      <c r="Q39" s="8"/>
      <c r="R39" s="14"/>
      <c r="S39" s="11"/>
      <c r="T39" s="8">
        <f t="shared" si="2"/>
        <v>0</v>
      </c>
    </row>
    <row r="40" spans="1:20" x14ac:dyDescent="0.25">
      <c r="A40" s="28">
        <v>35</v>
      </c>
      <c r="B40" s="28" t="s">
        <v>22</v>
      </c>
      <c r="C40" s="28">
        <v>9</v>
      </c>
      <c r="D40" s="28" t="s">
        <v>32</v>
      </c>
      <c r="E40" s="25" t="s">
        <v>100</v>
      </c>
      <c r="F40" s="25" t="s">
        <v>101</v>
      </c>
      <c r="G40" s="25" t="s">
        <v>102</v>
      </c>
      <c r="H40" s="26"/>
      <c r="I40" s="28">
        <v>500</v>
      </c>
      <c r="J40" s="20">
        <v>200</v>
      </c>
      <c r="K40" s="14">
        <f>J40*0.6</f>
        <v>120</v>
      </c>
      <c r="L40" s="14">
        <f>J40-K40</f>
        <v>80</v>
      </c>
      <c r="M40" s="8"/>
      <c r="N40" s="8"/>
      <c r="O40" s="8"/>
      <c r="P40" s="8"/>
      <c r="Q40" s="8"/>
      <c r="R40" s="14"/>
      <c r="S40" s="11"/>
      <c r="T40" s="8">
        <f t="shared" si="2"/>
        <v>0</v>
      </c>
    </row>
    <row r="41" spans="1:20" x14ac:dyDescent="0.25">
      <c r="A41" s="28">
        <v>36</v>
      </c>
      <c r="B41" s="28" t="s">
        <v>22</v>
      </c>
      <c r="C41" s="28">
        <v>10</v>
      </c>
      <c r="D41" s="28" t="s">
        <v>37</v>
      </c>
      <c r="E41" s="25" t="s">
        <v>106</v>
      </c>
      <c r="F41" s="25" t="s">
        <v>106</v>
      </c>
      <c r="G41" s="25" t="s">
        <v>107</v>
      </c>
      <c r="H41" s="26" t="s">
        <v>108</v>
      </c>
      <c r="I41" s="28">
        <v>208</v>
      </c>
      <c r="J41" s="20">
        <v>150</v>
      </c>
      <c r="K41" s="14">
        <v>75</v>
      </c>
      <c r="L41" s="14">
        <v>75</v>
      </c>
      <c r="M41" s="8" t="s">
        <v>44</v>
      </c>
      <c r="N41" s="8">
        <f>[1]MICALESPI!H68</f>
        <v>108</v>
      </c>
      <c r="O41" s="8">
        <f>[1]MICALESPI!I68</f>
        <v>0</v>
      </c>
      <c r="P41" s="8">
        <f>[1]MICALESPI!J68</f>
        <v>0</v>
      </c>
      <c r="Q41" s="8">
        <f>[1]MICALESPI!K68</f>
        <v>0</v>
      </c>
      <c r="R41" s="14">
        <f>[1]MICALESPI!E68</f>
        <v>54</v>
      </c>
      <c r="S41" s="11">
        <f>[1]MICALESPI!F68</f>
        <v>5</v>
      </c>
      <c r="T41" s="8">
        <f t="shared" si="2"/>
        <v>59</v>
      </c>
    </row>
    <row r="42" spans="1:20" x14ac:dyDescent="0.25">
      <c r="A42" s="28">
        <v>37</v>
      </c>
      <c r="B42" s="28" t="s">
        <v>22</v>
      </c>
      <c r="C42" s="28">
        <v>14</v>
      </c>
      <c r="D42" s="28" t="s">
        <v>37</v>
      </c>
      <c r="E42" s="25" t="s">
        <v>126</v>
      </c>
      <c r="F42" s="25" t="s">
        <v>127</v>
      </c>
      <c r="G42" s="25"/>
      <c r="H42" s="26"/>
      <c r="I42" s="28"/>
      <c r="J42" s="20">
        <v>170</v>
      </c>
      <c r="K42" s="14">
        <f>J42*0.6</f>
        <v>102</v>
      </c>
      <c r="L42" s="14">
        <f>J42-K42</f>
        <v>68</v>
      </c>
      <c r="M42" s="8"/>
      <c r="N42" s="8">
        <f>'[1]SANBABUE IA'!H77</f>
        <v>126</v>
      </c>
      <c r="O42" s="8">
        <f>'[1]SANBABUE IA'!I77</f>
        <v>0</v>
      </c>
      <c r="P42" s="8">
        <f>'[1]SANBABUE IA'!J77</f>
        <v>0</v>
      </c>
      <c r="Q42" s="8">
        <f>'[1]SANBABUE IA'!K77</f>
        <v>0</v>
      </c>
      <c r="R42" s="14">
        <f>'[1]SANBABUE IA'!E77</f>
        <v>55</v>
      </c>
      <c r="S42" s="14">
        <f>'[1]SANBABUE IA'!F77</f>
        <v>13</v>
      </c>
      <c r="T42" s="8">
        <f t="shared" si="2"/>
        <v>68</v>
      </c>
    </row>
    <row r="43" spans="1:20" x14ac:dyDescent="0.25">
      <c r="A43" s="28">
        <v>38</v>
      </c>
      <c r="B43" s="28" t="s">
        <v>22</v>
      </c>
      <c r="C43" s="28">
        <v>3</v>
      </c>
      <c r="D43" s="28" t="s">
        <v>23</v>
      </c>
      <c r="E43" s="25" t="s">
        <v>139</v>
      </c>
      <c r="F43" s="25" t="s">
        <v>140</v>
      </c>
      <c r="G43" s="25" t="s">
        <v>141</v>
      </c>
      <c r="H43" s="26">
        <v>9304887506</v>
      </c>
      <c r="I43" s="28">
        <v>264</v>
      </c>
      <c r="J43" s="20"/>
      <c r="K43" s="14">
        <f>J43*0.6</f>
        <v>0</v>
      </c>
      <c r="L43" s="14">
        <f>J43-K43</f>
        <v>0</v>
      </c>
      <c r="M43" s="8" t="s">
        <v>27</v>
      </c>
      <c r="N43" s="8">
        <f>'[1]TRIPLE C&amp;T'!H64</f>
        <v>114.39999999999999</v>
      </c>
      <c r="O43" s="8">
        <f>'[1]TRIPLE C&amp;T'!I64</f>
        <v>1174.5</v>
      </c>
      <c r="P43" s="8">
        <f>'[1]TRIPLE C&amp;T'!J64</f>
        <v>541.5</v>
      </c>
      <c r="Q43" s="8">
        <f>'[1]TRIPLE C&amp;T'!K64</f>
        <v>1716</v>
      </c>
      <c r="R43" s="14">
        <f>'[1]TRIPLE C&amp;T'!E64</f>
        <v>35</v>
      </c>
      <c r="S43" s="14">
        <f>'[1]TRIPLE C&amp;T'!F64</f>
        <v>20</v>
      </c>
      <c r="T43" s="8">
        <f t="shared" si="2"/>
        <v>55</v>
      </c>
    </row>
    <row r="44" spans="1:20" x14ac:dyDescent="0.25">
      <c r="A44" s="28">
        <v>39</v>
      </c>
      <c r="B44" s="28" t="s">
        <v>22</v>
      </c>
      <c r="C44" s="28">
        <v>11</v>
      </c>
      <c r="D44" s="28" t="s">
        <v>32</v>
      </c>
      <c r="E44" s="25" t="s">
        <v>142</v>
      </c>
      <c r="F44" s="25" t="s">
        <v>143</v>
      </c>
      <c r="G44" s="25"/>
      <c r="H44" s="26"/>
      <c r="I44" s="28"/>
      <c r="J44" s="20"/>
      <c r="K44" s="14"/>
      <c r="L44" s="14"/>
      <c r="M44" s="8"/>
      <c r="N44" s="8"/>
      <c r="O44" s="8"/>
      <c r="P44" s="8"/>
      <c r="Q44" s="8"/>
      <c r="R44" s="14"/>
      <c r="S44" s="14"/>
      <c r="T44" s="8"/>
    </row>
    <row r="45" spans="1:20" x14ac:dyDescent="0.25">
      <c r="A45" s="28">
        <v>40</v>
      </c>
      <c r="B45" s="28"/>
      <c r="C45" s="28">
        <v>5</v>
      </c>
      <c r="D45" s="28" t="s">
        <v>37</v>
      </c>
      <c r="E45" s="25" t="s">
        <v>85</v>
      </c>
      <c r="F45" s="25" t="s">
        <v>85</v>
      </c>
      <c r="G45" s="25"/>
      <c r="H45" s="26"/>
      <c r="I45" s="28"/>
      <c r="J45" s="20"/>
      <c r="K45" s="14"/>
      <c r="L45" s="14"/>
      <c r="M45" s="8"/>
      <c r="N45" s="8"/>
      <c r="O45" s="8"/>
      <c r="P45" s="8"/>
      <c r="Q45" s="8"/>
      <c r="R45" s="14"/>
      <c r="S45" s="14"/>
      <c r="T45" s="8"/>
    </row>
    <row r="46" spans="1:20" x14ac:dyDescent="0.25">
      <c r="A46" s="28">
        <v>41</v>
      </c>
      <c r="B46" s="28"/>
      <c r="C46" s="28">
        <v>12</v>
      </c>
      <c r="D46" s="28" t="s">
        <v>37</v>
      </c>
      <c r="E46" s="25" t="s">
        <v>117</v>
      </c>
      <c r="F46" s="25" t="s">
        <v>118</v>
      </c>
      <c r="G46" s="25"/>
      <c r="H46" s="26"/>
      <c r="I46" s="28"/>
      <c r="J46" s="20"/>
      <c r="K46" s="14"/>
      <c r="L46" s="14"/>
      <c r="M46" s="8"/>
      <c r="N46" s="8"/>
      <c r="O46" s="8"/>
      <c r="P46" s="8"/>
      <c r="Q46" s="8"/>
      <c r="R46" s="14"/>
      <c r="S46" s="11"/>
      <c r="T46" s="8"/>
    </row>
    <row r="47" spans="1:20" s="15" customFormat="1" ht="18.75" customHeight="1" x14ac:dyDescent="0.25">
      <c r="A47" s="33"/>
      <c r="B47" s="33"/>
      <c r="C47" s="33"/>
      <c r="D47" s="33"/>
      <c r="E47" s="34"/>
      <c r="F47" s="34"/>
      <c r="G47" s="35"/>
      <c r="H47" s="36"/>
      <c r="I47" s="33"/>
      <c r="J47" s="16"/>
      <c r="K47" s="16"/>
      <c r="L47" s="17"/>
      <c r="M47" s="16"/>
      <c r="N47" s="16"/>
      <c r="O47" s="16"/>
      <c r="P47" s="16"/>
      <c r="Q47" s="16"/>
      <c r="T47" s="16"/>
    </row>
    <row r="48" spans="1:20" x14ac:dyDescent="0.25">
      <c r="A48" s="28">
        <v>42</v>
      </c>
      <c r="B48" s="28" t="s">
        <v>153</v>
      </c>
      <c r="C48" s="28"/>
      <c r="D48" s="28"/>
      <c r="E48" s="31" t="s">
        <v>154</v>
      </c>
      <c r="F48" s="25"/>
      <c r="G48" s="25"/>
      <c r="H48" s="30"/>
      <c r="I48" s="29"/>
      <c r="J48" s="20"/>
      <c r="K48" s="14"/>
      <c r="L48" s="14"/>
      <c r="M48" s="8"/>
      <c r="N48" s="8">
        <f>'[1]MALATE IA'!H98</f>
        <v>149</v>
      </c>
      <c r="O48" s="8">
        <f>'[1]MALATE IA'!I98</f>
        <v>0</v>
      </c>
      <c r="P48" s="8">
        <f>'[1]MALATE IA'!J98</f>
        <v>0</v>
      </c>
      <c r="Q48" s="8">
        <f>'[1]MALATE IA'!K98</f>
        <v>0</v>
      </c>
      <c r="R48" s="14">
        <f>'[1]MALATE IA'!E98</f>
        <v>75</v>
      </c>
      <c r="S48" s="14">
        <f>'[1]MALATE IA'!F98</f>
        <v>14</v>
      </c>
      <c r="T48" s="8">
        <f t="shared" ref="T48:T54" si="5">S48+R48</f>
        <v>89</v>
      </c>
    </row>
    <row r="49" spans="1:20" ht="31.5" x14ac:dyDescent="0.25">
      <c r="A49" s="28">
        <v>43</v>
      </c>
      <c r="B49" s="28" t="s">
        <v>51</v>
      </c>
      <c r="C49" s="28"/>
      <c r="D49" s="28"/>
      <c r="E49" s="31" t="s">
        <v>155</v>
      </c>
      <c r="F49" s="25"/>
      <c r="G49" s="25" t="s">
        <v>156</v>
      </c>
      <c r="H49" s="26"/>
      <c r="I49" s="28"/>
      <c r="J49" s="20">
        <v>140</v>
      </c>
      <c r="K49" s="14">
        <f>J49*0.6</f>
        <v>84</v>
      </c>
      <c r="L49" s="14">
        <f>J49-K49</f>
        <v>56</v>
      </c>
      <c r="M49" s="8"/>
      <c r="N49" s="8"/>
      <c r="O49" s="8"/>
      <c r="P49" s="8"/>
      <c r="Q49" s="8"/>
      <c r="R49" s="14"/>
      <c r="S49" s="11"/>
      <c r="T49" s="8">
        <f t="shared" si="5"/>
        <v>0</v>
      </c>
    </row>
    <row r="50" spans="1:20" x14ac:dyDescent="0.25">
      <c r="A50" s="28">
        <v>44</v>
      </c>
      <c r="B50" s="28" t="s">
        <v>22</v>
      </c>
      <c r="C50" s="28"/>
      <c r="D50" s="28"/>
      <c r="E50" s="32" t="s">
        <v>149</v>
      </c>
      <c r="F50" s="25"/>
      <c r="G50" s="25" t="s">
        <v>150</v>
      </c>
      <c r="H50" s="26"/>
      <c r="I50" s="28"/>
      <c r="J50" s="20"/>
      <c r="K50" s="14"/>
      <c r="L50" s="14"/>
      <c r="M50" s="8" t="s">
        <v>44</v>
      </c>
      <c r="N50" s="8">
        <f>[1]CALANGGAMAN!H21</f>
        <v>21.400000000000002</v>
      </c>
      <c r="O50" s="8">
        <f>[1]CALANGGAMAN!I21</f>
        <v>321</v>
      </c>
      <c r="P50" s="8">
        <f>[1]CALANGGAMAN!J21</f>
        <v>0</v>
      </c>
      <c r="Q50" s="8">
        <f>[1]CALANGGAMAN!K21</f>
        <v>321</v>
      </c>
      <c r="R50" s="14">
        <f>[1]CALANGGAMAN!E21</f>
        <v>9</v>
      </c>
      <c r="S50" s="14">
        <f>[1]CALANGGAMAN!F21</f>
        <v>3</v>
      </c>
      <c r="T50" s="8">
        <f t="shared" si="5"/>
        <v>12</v>
      </c>
    </row>
    <row r="51" spans="1:20" ht="30.6" customHeight="1" x14ac:dyDescent="0.25">
      <c r="A51" s="28">
        <v>45</v>
      </c>
      <c r="B51" s="28"/>
      <c r="C51" s="28"/>
      <c r="D51" s="28"/>
      <c r="E51" s="32" t="s">
        <v>147</v>
      </c>
      <c r="F51" s="25"/>
      <c r="G51" s="25" t="s">
        <v>148</v>
      </c>
      <c r="H51" s="26"/>
      <c r="I51" s="28">
        <v>30</v>
      </c>
      <c r="J51" s="20">
        <v>15</v>
      </c>
      <c r="K51" s="14">
        <f>J51*0.6</f>
        <v>9</v>
      </c>
      <c r="L51" s="14">
        <f>J51-K51</f>
        <v>6</v>
      </c>
      <c r="M51" s="8"/>
      <c r="N51" s="8"/>
      <c r="O51" s="8"/>
      <c r="P51" s="8"/>
      <c r="Q51" s="8"/>
      <c r="R51" s="14"/>
      <c r="S51" s="11"/>
      <c r="T51" s="8">
        <f t="shared" si="5"/>
        <v>0</v>
      </c>
    </row>
    <row r="52" spans="1:20" x14ac:dyDescent="0.25">
      <c r="A52" s="28">
        <v>46</v>
      </c>
      <c r="B52" s="28"/>
      <c r="C52" s="28"/>
      <c r="D52" s="28"/>
      <c r="E52" s="31" t="s">
        <v>151</v>
      </c>
      <c r="F52" s="25"/>
      <c r="G52" s="25" t="s">
        <v>152</v>
      </c>
      <c r="H52" s="26"/>
      <c r="I52" s="28">
        <v>25</v>
      </c>
      <c r="J52" s="20">
        <v>10</v>
      </c>
      <c r="K52" s="14">
        <f>J52*0.6</f>
        <v>6</v>
      </c>
      <c r="L52" s="14">
        <f>J52-K52</f>
        <v>4</v>
      </c>
      <c r="M52" s="8"/>
      <c r="N52" s="8"/>
      <c r="O52" s="8"/>
      <c r="P52" s="8"/>
      <c r="Q52" s="8"/>
      <c r="R52" s="14"/>
      <c r="S52" s="11"/>
      <c r="T52" s="8">
        <f t="shared" si="5"/>
        <v>0</v>
      </c>
    </row>
    <row r="53" spans="1:20" x14ac:dyDescent="0.25">
      <c r="A53" s="28">
        <v>47</v>
      </c>
      <c r="B53" s="28"/>
      <c r="C53" s="28"/>
      <c r="D53" s="28"/>
      <c r="E53" s="31" t="s">
        <v>157</v>
      </c>
      <c r="F53" s="25"/>
      <c r="G53" s="25" t="s">
        <v>158</v>
      </c>
      <c r="H53" s="26"/>
      <c r="I53" s="28"/>
      <c r="J53" s="20">
        <v>25</v>
      </c>
      <c r="K53" s="14">
        <v>25</v>
      </c>
      <c r="L53" s="14">
        <v>0</v>
      </c>
      <c r="M53" s="8"/>
      <c r="N53" s="8"/>
      <c r="O53" s="8"/>
      <c r="P53" s="8"/>
      <c r="Q53" s="8"/>
      <c r="R53" s="14"/>
      <c r="S53" s="11"/>
      <c r="T53" s="8">
        <f t="shared" si="5"/>
        <v>0</v>
      </c>
    </row>
    <row r="54" spans="1:20" x14ac:dyDescent="0.25">
      <c r="A54" s="28">
        <v>48</v>
      </c>
      <c r="B54" s="28"/>
      <c r="C54" s="28"/>
      <c r="D54" s="28"/>
      <c r="E54" s="31" t="s">
        <v>159</v>
      </c>
      <c r="F54" s="25"/>
      <c r="G54" s="25" t="s">
        <v>160</v>
      </c>
      <c r="H54" s="26"/>
      <c r="I54" s="28">
        <v>75</v>
      </c>
      <c r="J54" s="20">
        <v>75</v>
      </c>
      <c r="K54" s="14">
        <f>J54*0.6</f>
        <v>45</v>
      </c>
      <c r="L54" s="14">
        <f>J54-K54</f>
        <v>30</v>
      </c>
      <c r="M54" s="8"/>
      <c r="N54" s="8"/>
      <c r="O54" s="8"/>
      <c r="P54" s="8"/>
      <c r="Q54" s="8"/>
      <c r="R54" s="14"/>
      <c r="S54" s="11"/>
      <c r="T54" s="8">
        <f t="shared" si="5"/>
        <v>0</v>
      </c>
    </row>
  </sheetData>
  <sortState ref="A48:T54">
    <sortCondition ref="B48:B54"/>
    <sortCondition ref="E48:E54"/>
  </sortState>
  <mergeCells count="13">
    <mergeCell ref="J2:J4"/>
    <mergeCell ref="K2:L2"/>
    <mergeCell ref="M2:M4"/>
    <mergeCell ref="N2:T2"/>
    <mergeCell ref="N3:N4"/>
    <mergeCell ref="O3:Q3"/>
    <mergeCell ref="R3:T3"/>
    <mergeCell ref="I2:I4"/>
    <mergeCell ref="A2:A4"/>
    <mergeCell ref="B2:B4"/>
    <mergeCell ref="E2:E4"/>
    <mergeCell ref="G2:G4"/>
    <mergeCell ref="H2:H4"/>
  </mergeCells>
  <pageMargins left="0.2" right="0.45" top="0.75" bottom="0.5" header="0.3" footer="0.3"/>
  <pageSetup paperSize="136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sumbiis21916</vt:lpstr>
      <vt:lpstr>sumbiis21916!Print_Titles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ATI-R7</dc:creator>
  <cp:lastModifiedBy>BOHOL APC</cp:lastModifiedBy>
  <cp:lastPrinted>2016-02-23T03:01:07Z</cp:lastPrinted>
  <dcterms:created xsi:type="dcterms:W3CDTF">2016-02-23T02:56:27Z</dcterms:created>
  <dcterms:modified xsi:type="dcterms:W3CDTF">2016-03-18T08:15:20Z</dcterms:modified>
</cp:coreProperties>
</file>